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2C4C8875-0540-47A6-A108-DBCFA16D3A97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Z31" i="1"/>
  <c r="AX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BH28" i="1"/>
  <c r="BG28" i="1"/>
  <c r="BF28" i="1"/>
  <c r="BE28" i="1"/>
  <c r="BD28" i="1"/>
  <c r="BC28" i="1"/>
  <c r="AX28" i="1" s="1"/>
  <c r="AZ28" i="1"/>
  <c r="AU28" i="1"/>
  <c r="AW28" i="1" s="1"/>
  <c r="AS28" i="1"/>
  <c r="AN28" i="1"/>
  <c r="AM28" i="1"/>
  <c r="AI28" i="1"/>
  <c r="AG28" i="1" s="1"/>
  <c r="Y28" i="1"/>
  <c r="X28" i="1"/>
  <c r="W28" i="1" s="1"/>
  <c r="S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 s="1"/>
  <c r="Y26" i="1"/>
  <c r="W26" i="1" s="1"/>
  <c r="X26" i="1"/>
  <c r="P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K25" i="1" s="1"/>
  <c r="Y25" i="1"/>
  <c r="X25" i="1"/>
  <c r="W25" i="1"/>
  <c r="P25" i="1"/>
  <c r="N25" i="1"/>
  <c r="BK24" i="1"/>
  <c r="BJ24" i="1"/>
  <c r="BI24" i="1"/>
  <c r="AU24" i="1" s="1"/>
  <c r="AW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H23" i="1"/>
  <c r="AG23" i="1"/>
  <c r="K23" i="1" s="1"/>
  <c r="Y23" i="1"/>
  <c r="X23" i="1"/>
  <c r="W23" i="1" s="1"/>
  <c r="P23" i="1"/>
  <c r="J23" i="1"/>
  <c r="AV23" i="1" s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H21" i="1"/>
  <c r="AG21" i="1"/>
  <c r="I21" i="1" s="1"/>
  <c r="Y21" i="1"/>
  <c r="X21" i="1"/>
  <c r="W21" i="1" s="1"/>
  <c r="P21" i="1"/>
  <c r="N21" i="1"/>
  <c r="K21" i="1"/>
  <c r="J21" i="1"/>
  <c r="AV21" i="1" s="1"/>
  <c r="BK20" i="1"/>
  <c r="BJ20" i="1"/>
  <c r="BI20" i="1"/>
  <c r="BH20" i="1"/>
  <c r="BG20" i="1"/>
  <c r="BF20" i="1"/>
  <c r="BE20" i="1"/>
  <c r="BD20" i="1"/>
  <c r="BC20" i="1"/>
  <c r="AX20" i="1" s="1"/>
  <c r="AZ20" i="1"/>
  <c r="AU20" i="1"/>
  <c r="AW20" i="1" s="1"/>
  <c r="AS20" i="1"/>
  <c r="AN20" i="1"/>
  <c r="AM20" i="1"/>
  <c r="AI20" i="1"/>
  <c r="AG20" i="1" s="1"/>
  <c r="Y20" i="1"/>
  <c r="X20" i="1"/>
  <c r="W20" i="1" s="1"/>
  <c r="S20" i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S18" i="1" s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/>
  <c r="J18" i="1" s="1"/>
  <c r="AV18" i="1" s="1"/>
  <c r="AY18" i="1" s="1"/>
  <c r="Y18" i="1"/>
  <c r="X18" i="1"/>
  <c r="W18" i="1"/>
  <c r="P18" i="1"/>
  <c r="K18" i="1"/>
  <c r="BK17" i="1"/>
  <c r="BJ17" i="1"/>
  <c r="BI17" i="1" s="1"/>
  <c r="BH17" i="1"/>
  <c r="BG17" i="1"/>
  <c r="BF17" i="1"/>
  <c r="BE17" i="1"/>
  <c r="BD17" i="1"/>
  <c r="BC17" i="1"/>
  <c r="AX17" i="1" s="1"/>
  <c r="AZ17" i="1"/>
  <c r="AS17" i="1"/>
  <c r="AN17" i="1"/>
  <c r="AM17" i="1"/>
  <c r="AI17" i="1"/>
  <c r="AG17" i="1"/>
  <c r="K17" i="1" s="1"/>
  <c r="Y17" i="1"/>
  <c r="X17" i="1"/>
  <c r="W17" i="1"/>
  <c r="P17" i="1"/>
  <c r="N17" i="1"/>
  <c r="AH24" i="1" l="1"/>
  <c r="J24" i="1"/>
  <c r="AV24" i="1" s="1"/>
  <c r="AY24" i="1" s="1"/>
  <c r="N24" i="1"/>
  <c r="I24" i="1"/>
  <c r="K24" i="1"/>
  <c r="S29" i="1"/>
  <c r="AU29" i="1"/>
  <c r="AW29" i="1" s="1"/>
  <c r="AA21" i="1"/>
  <c r="S23" i="1"/>
  <c r="AU23" i="1"/>
  <c r="AY23" i="1" s="1"/>
  <c r="T28" i="1"/>
  <c r="U28" i="1" s="1"/>
  <c r="AY21" i="1"/>
  <c r="N27" i="1"/>
  <c r="K27" i="1"/>
  <c r="I27" i="1"/>
  <c r="J27" i="1"/>
  <c r="AV27" i="1" s="1"/>
  <c r="AY27" i="1" s="1"/>
  <c r="AH27" i="1"/>
  <c r="AU30" i="1"/>
  <c r="AW30" i="1" s="1"/>
  <c r="S30" i="1"/>
  <c r="K20" i="1"/>
  <c r="N20" i="1"/>
  <c r="J20" i="1"/>
  <c r="AV20" i="1" s="1"/>
  <c r="AY20" i="1" s="1"/>
  <c r="I20" i="1"/>
  <c r="AH20" i="1"/>
  <c r="S21" i="1"/>
  <c r="AU21" i="1"/>
  <c r="AW21" i="1" s="1"/>
  <c r="S31" i="1"/>
  <c r="AU31" i="1"/>
  <c r="AW31" i="1" s="1"/>
  <c r="AW27" i="1"/>
  <c r="AU27" i="1"/>
  <c r="S27" i="1"/>
  <c r="AU17" i="1"/>
  <c r="AW17" i="1" s="1"/>
  <c r="S17" i="1"/>
  <c r="T20" i="1"/>
  <c r="U20" i="1" s="1"/>
  <c r="AH19" i="1"/>
  <c r="N19" i="1"/>
  <c r="I19" i="1"/>
  <c r="K19" i="1"/>
  <c r="J19" i="1"/>
  <c r="AV19" i="1" s="1"/>
  <c r="AY19" i="1" s="1"/>
  <c r="J26" i="1"/>
  <c r="AV26" i="1" s="1"/>
  <c r="AY26" i="1" s="1"/>
  <c r="I26" i="1"/>
  <c r="AH26" i="1"/>
  <c r="K26" i="1"/>
  <c r="N26" i="1"/>
  <c r="AU19" i="1"/>
  <c r="AW19" i="1" s="1"/>
  <c r="S19" i="1"/>
  <c r="AU25" i="1"/>
  <c r="AW25" i="1" s="1"/>
  <c r="S25" i="1"/>
  <c r="K28" i="1"/>
  <c r="J28" i="1"/>
  <c r="AV28" i="1" s="1"/>
  <c r="AY28" i="1" s="1"/>
  <c r="I28" i="1"/>
  <c r="AH28" i="1"/>
  <c r="N28" i="1"/>
  <c r="AU22" i="1"/>
  <c r="AW22" i="1" s="1"/>
  <c r="S22" i="1"/>
  <c r="I29" i="1"/>
  <c r="AH29" i="1"/>
  <c r="K29" i="1"/>
  <c r="J29" i="1"/>
  <c r="AV29" i="1" s="1"/>
  <c r="N29" i="1"/>
  <c r="AH17" i="1"/>
  <c r="I22" i="1"/>
  <c r="N23" i="1"/>
  <c r="S24" i="1"/>
  <c r="AH25" i="1"/>
  <c r="I30" i="1"/>
  <c r="N31" i="1"/>
  <c r="AH22" i="1"/>
  <c r="AH30" i="1"/>
  <c r="I17" i="1"/>
  <c r="N18" i="1"/>
  <c r="J22" i="1"/>
  <c r="AV22" i="1" s="1"/>
  <c r="I25" i="1"/>
  <c r="J30" i="1"/>
  <c r="AV30" i="1" s="1"/>
  <c r="J17" i="1"/>
  <c r="AV17" i="1" s="1"/>
  <c r="AY17" i="1" s="1"/>
  <c r="K22" i="1"/>
  <c r="J25" i="1"/>
  <c r="AV25" i="1" s="1"/>
  <c r="AY25" i="1" s="1"/>
  <c r="K30" i="1"/>
  <c r="AH31" i="1"/>
  <c r="AH18" i="1"/>
  <c r="I23" i="1"/>
  <c r="I31" i="1"/>
  <c r="I18" i="1"/>
  <c r="T18" i="1" s="1"/>
  <c r="U18" i="1" s="1"/>
  <c r="J31" i="1"/>
  <c r="AV31" i="1" s="1"/>
  <c r="AY31" i="1" s="1"/>
  <c r="AB18" i="1" l="1"/>
  <c r="V18" i="1"/>
  <c r="Z18" i="1" s="1"/>
  <c r="AC18" i="1"/>
  <c r="T22" i="1"/>
  <c r="U22" i="1" s="1"/>
  <c r="T30" i="1"/>
  <c r="U30" i="1" s="1"/>
  <c r="Q30" i="1" s="1"/>
  <c r="O30" i="1" s="1"/>
  <c r="R30" i="1" s="1"/>
  <c r="L30" i="1" s="1"/>
  <c r="M30" i="1" s="1"/>
  <c r="AY29" i="1"/>
  <c r="AA26" i="1"/>
  <c r="V20" i="1"/>
  <c r="Z20" i="1" s="1"/>
  <c r="AC20" i="1"/>
  <c r="T21" i="1"/>
  <c r="U21" i="1" s="1"/>
  <c r="T29" i="1"/>
  <c r="U29" i="1" s="1"/>
  <c r="T25" i="1"/>
  <c r="U25" i="1" s="1"/>
  <c r="AY30" i="1"/>
  <c r="T17" i="1"/>
  <c r="U17" i="1" s="1"/>
  <c r="T23" i="1"/>
  <c r="U23" i="1" s="1"/>
  <c r="AA23" i="1"/>
  <c r="AA25" i="1"/>
  <c r="Q25" i="1"/>
  <c r="O25" i="1" s="1"/>
  <c r="R25" i="1" s="1"/>
  <c r="L25" i="1" s="1"/>
  <c r="M25" i="1" s="1"/>
  <c r="T19" i="1"/>
  <c r="U19" i="1" s="1"/>
  <c r="AW23" i="1"/>
  <c r="AB20" i="1"/>
  <c r="AA20" i="1"/>
  <c r="Q20" i="1"/>
  <c r="O20" i="1" s="1"/>
  <c r="R20" i="1" s="1"/>
  <c r="L20" i="1" s="1"/>
  <c r="M20" i="1" s="1"/>
  <c r="AA24" i="1"/>
  <c r="AC28" i="1"/>
  <c r="V28" i="1"/>
  <c r="Z28" i="1" s="1"/>
  <c r="AY22" i="1"/>
  <c r="AA27" i="1"/>
  <c r="Q18" i="1"/>
  <c r="O18" i="1" s="1"/>
  <c r="R18" i="1" s="1"/>
  <c r="L18" i="1" s="1"/>
  <c r="M18" i="1" s="1"/>
  <c r="AA18" i="1"/>
  <c r="AA30" i="1"/>
  <c r="AA29" i="1"/>
  <c r="T27" i="1"/>
  <c r="U27" i="1" s="1"/>
  <c r="T31" i="1"/>
  <c r="U31" i="1" s="1"/>
  <c r="Q31" i="1" s="1"/>
  <c r="O31" i="1" s="1"/>
  <c r="R31" i="1" s="1"/>
  <c r="L31" i="1" s="1"/>
  <c r="M31" i="1" s="1"/>
  <c r="AB28" i="1"/>
  <c r="AA31" i="1"/>
  <c r="T24" i="1"/>
  <c r="U24" i="1" s="1"/>
  <c r="AA28" i="1"/>
  <c r="Q28" i="1"/>
  <c r="O28" i="1" s="1"/>
  <c r="R28" i="1" s="1"/>
  <c r="L28" i="1" s="1"/>
  <c r="M28" i="1" s="1"/>
  <c r="AA17" i="1"/>
  <c r="Q17" i="1"/>
  <c r="O17" i="1" s="1"/>
  <c r="R17" i="1" s="1"/>
  <c r="L17" i="1" s="1"/>
  <c r="M17" i="1" s="1"/>
  <c r="AA22" i="1"/>
  <c r="Q22" i="1"/>
  <c r="O22" i="1" s="1"/>
  <c r="R22" i="1" s="1"/>
  <c r="L22" i="1" s="1"/>
  <c r="M22" i="1" s="1"/>
  <c r="T26" i="1"/>
  <c r="U26" i="1" s="1"/>
  <c r="Q19" i="1"/>
  <c r="O19" i="1" s="1"/>
  <c r="R19" i="1" s="1"/>
  <c r="L19" i="1" s="1"/>
  <c r="M19" i="1" s="1"/>
  <c r="AA19" i="1"/>
  <c r="V29" i="1" l="1"/>
  <c r="Z29" i="1" s="1"/>
  <c r="AC29" i="1"/>
  <c r="AD29" i="1" s="1"/>
  <c r="AB29" i="1"/>
  <c r="V24" i="1"/>
  <c r="Z24" i="1" s="1"/>
  <c r="AC24" i="1"/>
  <c r="AD24" i="1" s="1"/>
  <c r="AB24" i="1"/>
  <c r="AB26" i="1"/>
  <c r="V26" i="1"/>
  <c r="Z26" i="1" s="1"/>
  <c r="AC26" i="1"/>
  <c r="AC23" i="1"/>
  <c r="AD23" i="1" s="1"/>
  <c r="V23" i="1"/>
  <c r="Z23" i="1" s="1"/>
  <c r="AB23" i="1"/>
  <c r="V21" i="1"/>
  <c r="Z21" i="1" s="1"/>
  <c r="AC21" i="1"/>
  <c r="AB21" i="1"/>
  <c r="Q21" i="1"/>
  <c r="O21" i="1" s="1"/>
  <c r="R21" i="1" s="1"/>
  <c r="L21" i="1" s="1"/>
  <c r="M21" i="1" s="1"/>
  <c r="V27" i="1"/>
  <c r="Z27" i="1" s="1"/>
  <c r="AC27" i="1"/>
  <c r="AD27" i="1" s="1"/>
  <c r="AB27" i="1"/>
  <c r="Q27" i="1"/>
  <c r="O27" i="1" s="1"/>
  <c r="R27" i="1" s="1"/>
  <c r="L27" i="1" s="1"/>
  <c r="M27" i="1" s="1"/>
  <c r="Q29" i="1"/>
  <c r="O29" i="1" s="1"/>
  <c r="R29" i="1" s="1"/>
  <c r="L29" i="1" s="1"/>
  <c r="M29" i="1" s="1"/>
  <c r="V19" i="1"/>
  <c r="Z19" i="1" s="1"/>
  <c r="AC19" i="1"/>
  <c r="AB19" i="1"/>
  <c r="V22" i="1"/>
  <c r="Z22" i="1" s="1"/>
  <c r="AC22" i="1"/>
  <c r="AD22" i="1" s="1"/>
  <c r="AB22" i="1"/>
  <c r="AD28" i="1"/>
  <c r="AC17" i="1"/>
  <c r="AB17" i="1"/>
  <c r="V17" i="1"/>
  <c r="Z17" i="1" s="1"/>
  <c r="AD20" i="1"/>
  <c r="AD18" i="1"/>
  <c r="V30" i="1"/>
  <c r="Z30" i="1" s="1"/>
  <c r="AC30" i="1"/>
  <c r="AD30" i="1" s="1"/>
  <c r="AB30" i="1"/>
  <c r="Q24" i="1"/>
  <c r="O24" i="1" s="1"/>
  <c r="R24" i="1" s="1"/>
  <c r="L24" i="1" s="1"/>
  <c r="M24" i="1" s="1"/>
  <c r="AB31" i="1"/>
  <c r="V31" i="1"/>
  <c r="Z31" i="1" s="1"/>
  <c r="AC31" i="1"/>
  <c r="AD31" i="1" s="1"/>
  <c r="Q23" i="1"/>
  <c r="O23" i="1" s="1"/>
  <c r="R23" i="1" s="1"/>
  <c r="L23" i="1" s="1"/>
  <c r="M23" i="1" s="1"/>
  <c r="AC25" i="1"/>
  <c r="AD25" i="1" s="1"/>
  <c r="AB25" i="1"/>
  <c r="V25" i="1"/>
  <c r="Z25" i="1" s="1"/>
  <c r="Q26" i="1"/>
  <c r="O26" i="1" s="1"/>
  <c r="R26" i="1" s="1"/>
  <c r="L26" i="1" s="1"/>
  <c r="M26" i="1" s="1"/>
  <c r="AD21" i="1" l="1"/>
  <c r="AD19" i="1"/>
  <c r="AD17" i="1"/>
  <c r="AD26" i="1"/>
</calcChain>
</file>

<file path=xl/sharedStrings.xml><?xml version="1.0" encoding="utf-8"?>
<sst xmlns="http://schemas.openxmlformats.org/spreadsheetml/2006/main" count="693" uniqueCount="352">
  <si>
    <t>File opened</t>
  </si>
  <si>
    <t>2020-11-20 13:44:30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</si>
  <si>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</si>
  <si>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</si>
  <si>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</si>
  <si>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</si>
  <si>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</si>
  <si>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</si>
  <si>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</si>
  <si>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</si>
  <si>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</si>
  <si>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</si>
  <si>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</si>
  <si>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{"h2obspanconc2": "0", "h2oaspan2b": "0.070146", "ssb_ref": "37377.7", "co2aspan2b": "0.306383", "co2azero": "0.965182", "tazero": "0.0863571", "h2obspan2b": "0.0705964", "co2bspan2b": "0.308367", "tbzero": "0.134552", "oxygen": "21", "co2aspan2": "-0.0279682", "co2bzero": "0.964262", "h2obspan2": "0", "co2bspan2": "-0.0301809", "co2aspan2a": "0.308883", "flowbzero": "0.29097", "co2bspan2a": "0.310949", "h2oaspanconc2": "0", "h2obspanconc1": "12.28", "ssa_ref": "35809.5", "co2bspanconc2": "299.2", "co2bspan1": "1.00108", "h2oaspanconc1": "12.28", "flowazero": "0.29042", "h2obspan2a": "0.0708892", "co2aspanconc2": "299.2", "co2bspanconc1": "2500", "h2oaspan2a": "0.0696095", "h2oaspan1": "1.00771", "h2oaspan2": "0", "h2oazero": "1.13424", "co2aspan1": "1.00054", "h2obzero": "1.1444", "co2aspanconc1": "2500", "chamberpressurezero": "2.68126", "flowmeterzero": "1.00299", "h2obspan1": "0.99587"}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</si>
  <si>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</si>
  <si>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</si>
  <si>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</si>
  <si>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</si>
  <si>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</si>
  <si>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</si>
  <si>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</si>
  <si>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</si>
  <si>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</si>
  <si>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13:44:30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</si>
  <si>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</si>
  <si>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</si>
  <si>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</si>
  <si>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</si>
  <si>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</si>
  <si>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</si>
  <si>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</si>
  <si>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</si>
  <si>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</si>
  <si>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</si>
  <si>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</si>
  <si>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</si>
  <si>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</si>
  <si>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</si>
  <si>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</si>
  <si>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</si>
  <si>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</si>
  <si>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</si>
  <si>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</si>
  <si>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</si>
  <si>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</si>
  <si>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</si>
  <si>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</si>
  <si>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</si>
  <si>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</si>
  <si>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</si>
  <si>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</si>
  <si>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</si>
  <si>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</si>
  <si>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</si>
  <si>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</si>
  <si>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</si>
  <si>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</si>
  <si>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</si>
  <si>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</si>
  <si>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</si>
  <si>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</si>
  <si>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</si>
  <si>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</si>
  <si>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</si>
  <si>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</si>
  <si>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</si>
  <si>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</si>
  <si>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</si>
  <si>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</si>
  <si>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</si>
  <si>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</si>
  <si>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</si>
  <si>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</si>
  <si>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</si>
  <si>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</si>
  <si>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</si>
  <si>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</si>
  <si>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1.14622 67.3158 371.088 627.247 888.911 1107.13 1304.8 1496.68</t>
  </si>
  <si>
    <t>Fs_true</t>
  </si>
  <si>
    <t>0.156936 100.115 404.137 600.9 801.275 1001.24 1201.16 1401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</si>
  <si>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</si>
  <si>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</si>
  <si>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</si>
  <si>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</si>
  <si>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</si>
  <si>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</si>
  <si>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</si>
  <si>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</si>
  <si>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</si>
  <si>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</si>
  <si>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</si>
  <si>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</si>
  <si>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</si>
  <si>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</si>
  <si>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</si>
  <si>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</si>
  <si>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</si>
  <si>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</si>
  <si>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</si>
  <si>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</si>
  <si>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</si>
  <si>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</si>
  <si>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</si>
  <si>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</si>
  <si>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</si>
  <si>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</si>
  <si>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</si>
  <si>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</si>
  <si>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</si>
  <si>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</si>
  <si>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</si>
  <si>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</si>
  <si>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</si>
  <si>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</si>
  <si>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</si>
  <si>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</si>
  <si>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</si>
  <si>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</si>
  <si>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</si>
  <si>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</si>
  <si>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</si>
  <si>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</si>
  <si>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</si>
  <si>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</si>
  <si>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</si>
  <si>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</si>
  <si>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</si>
  <si>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</si>
  <si>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</si>
  <si>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</si>
  <si>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</si>
  <si>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</si>
  <si>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</si>
  <si>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</si>
  <si>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</si>
  <si>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</si>
  <si>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</si>
  <si>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</si>
  <si>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</si>
  <si>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</si>
  <si>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</si>
  <si>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</si>
  <si>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</si>
  <si>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</si>
  <si>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</si>
  <si>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</si>
  <si>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</si>
  <si>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</si>
  <si>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</si>
  <si>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</si>
  <si>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</si>
  <si>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</si>
  <si>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</si>
  <si>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</si>
  <si>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</si>
  <si>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</si>
  <si>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</si>
  <si>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</si>
  <si>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</si>
  <si>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</si>
  <si>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</si>
  <si>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</si>
  <si>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</si>
  <si>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</si>
  <si>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</si>
  <si>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</si>
  <si>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</si>
  <si>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</si>
  <si>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</si>
  <si>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</si>
  <si>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</si>
  <si>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</si>
  <si>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</si>
  <si>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</si>
  <si>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</si>
  <si>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</si>
  <si>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</si>
  <si>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</si>
  <si>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</si>
  <si>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</si>
  <si>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</si>
  <si>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</si>
  <si>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</si>
  <si>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</si>
  <si>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</si>
  <si>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</si>
  <si>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</si>
  <si>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</si>
  <si>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</si>
  <si>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</si>
  <si>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</si>
  <si>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</si>
  <si>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</si>
  <si>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</si>
  <si>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</si>
  <si>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</si>
  <si>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</si>
  <si>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</si>
  <si>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</si>
  <si>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</si>
  <si>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</si>
  <si>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</si>
  <si>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</si>
  <si>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</si>
  <si>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</si>
  <si>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</si>
  <si>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</si>
  <si>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</si>
  <si>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</si>
  <si>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</si>
  <si>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</si>
  <si>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</si>
  <si>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</si>
  <si>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</si>
  <si>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</si>
  <si>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</si>
  <si>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</si>
  <si>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</si>
  <si>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</si>
  <si>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</si>
  <si>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</si>
  <si>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</si>
  <si>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</si>
  <si>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</si>
  <si>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</si>
  <si>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</si>
  <si>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</si>
  <si>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</si>
  <si>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</si>
  <si>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</si>
  <si>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</si>
  <si>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</si>
  <si>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</si>
  <si>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</si>
  <si>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</si>
  <si>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</si>
  <si>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</si>
  <si>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</si>
  <si>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</si>
  <si>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</si>
  <si>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</si>
  <si>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</si>
  <si>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</si>
  <si>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</si>
  <si>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</si>
  <si>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</si>
  <si>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</si>
  <si>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</si>
  <si>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</si>
  <si>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</si>
  <si>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</si>
  <si>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</si>
  <si>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</si>
  <si>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</si>
  <si>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</si>
  <si>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</si>
  <si>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</si>
  <si>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</si>
  <si>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</si>
  <si>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</si>
  <si>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</si>
  <si>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</si>
  <si>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</si>
  <si>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</si>
  <si>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</si>
  <si>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</si>
  <si>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</si>
  <si>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</si>
  <si>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</si>
  <si>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</si>
  <si>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</si>
  <si>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</si>
  <si>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</si>
  <si>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</si>
  <si>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</si>
  <si>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</si>
  <si>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</si>
  <si>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</si>
  <si>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</si>
  <si>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</si>
  <si>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</si>
  <si>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</si>
  <si>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</si>
  <si>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20201120 13:47:51</t>
  </si>
  <si>
    <t>13:47:51</t>
  </si>
  <si>
    <t>1149</t>
  </si>
  <si>
    <t>_1</t>
  </si>
  <si>
    <t>RECT-4143-20200907-06_33_50</t>
  </si>
  <si>
    <t>RECT-5739-20201120-13_47_56</t>
  </si>
  <si>
    <t>DARK-5740-20201120-13_47_58</t>
  </si>
  <si>
    <t>0: Broadleaf</t>
  </si>
  <si>
    <t>13:44:39</t>
  </si>
  <si>
    <t>0/3</t>
  </si>
  <si>
    <t>20201120 13:49:52</t>
  </si>
  <si>
    <t>13:49:52</t>
  </si>
  <si>
    <t>RECT-5741-20201120-13_49_56</t>
  </si>
  <si>
    <t>DARK-5742-20201120-13_49_58</t>
  </si>
  <si>
    <t>1/3</t>
  </si>
  <si>
    <t>20201120 13:51:52</t>
  </si>
  <si>
    <t>13:51:52</t>
  </si>
  <si>
    <t>RECT-5743-20201120-13_51_57</t>
  </si>
  <si>
    <t>DARK-5744-20201120-13_51_59</t>
  </si>
  <si>
    <t>2/3</t>
  </si>
  <si>
    <t>20201120 13:53:53</t>
  </si>
  <si>
    <t>13:53:53</t>
  </si>
  <si>
    <t>RECT-5745-20201120-13_53_57</t>
  </si>
  <si>
    <t>DARK-5746-20201120-13_53_59</t>
  </si>
  <si>
    <t>20201120 13:55:17</t>
  </si>
  <si>
    <t>13:55:17</t>
  </si>
  <si>
    <t>RECT-5747-20201120-13_55_21</t>
  </si>
  <si>
    <t>DARK-5748-20201120-13_55_23</t>
  </si>
  <si>
    <t>3/3</t>
  </si>
  <si>
    <t>20201120 13:56:39</t>
  </si>
  <si>
    <t>13:56:39</t>
  </si>
  <si>
    <t>RECT-5749-20201120-13_56_43</t>
  </si>
  <si>
    <t>DARK-5750-20201120-13_56_45</t>
  </si>
  <si>
    <t>20201120 13:58:00</t>
  </si>
  <si>
    <t>13:58:00</t>
  </si>
  <si>
    <t>RECT-5751-20201120-13_58_04</t>
  </si>
  <si>
    <t>DARK-5752-20201120-13_58_06</t>
  </si>
  <si>
    <t>20201120 13:59:27</t>
  </si>
  <si>
    <t>13:59:27</t>
  </si>
  <si>
    <t>RECT-5753-20201120-13_59_31</t>
  </si>
  <si>
    <t>DARK-5754-20201120-13_59_33</t>
  </si>
  <si>
    <t>20201120 14:00:58</t>
  </si>
  <si>
    <t>14:00:58</t>
  </si>
  <si>
    <t>RECT-5755-20201120-14_01_02</t>
  </si>
  <si>
    <t>DARK-5756-20201120-14_01_04</t>
  </si>
  <si>
    <t>20201120 14:02:58</t>
  </si>
  <si>
    <t>14:02:58</t>
  </si>
  <si>
    <t>RECT-5757-20201120-14_03_03</t>
  </si>
  <si>
    <t>DARK-5758-20201120-14_03_05</t>
  </si>
  <si>
    <t>20201120 14:04:59</t>
  </si>
  <si>
    <t>14:04:59</t>
  </si>
  <si>
    <t>RECT-5759-20201120-14_05_03</t>
  </si>
  <si>
    <t>DARK-5760-20201120-14_05_05</t>
  </si>
  <si>
    <t>20201120 14:06:59</t>
  </si>
  <si>
    <t>14:06:59</t>
  </si>
  <si>
    <t>RECT-5761-20201120-14_07_04</t>
  </si>
  <si>
    <t>DARK-5762-20201120-14_07_06</t>
  </si>
  <si>
    <t>20201120 14:09:00</t>
  </si>
  <si>
    <t>14:09:00</t>
  </si>
  <si>
    <t>RECT-5763-20201120-14_09_04</t>
  </si>
  <si>
    <t>DARK-5764-20201120-14_09_06</t>
  </si>
  <si>
    <t>20201120 14:11:00</t>
  </si>
  <si>
    <t>14:11:00</t>
  </si>
  <si>
    <t>RECT-5765-20201120-14_11_05</t>
  </si>
  <si>
    <t>DARK-5766-20201120-14_11_07</t>
  </si>
  <si>
    <t>20201120 14:13:01</t>
  </si>
  <si>
    <t>14:13:01</t>
  </si>
  <si>
    <t>RECT-5767-20201120-14_13_05</t>
  </si>
  <si>
    <t>DARK-5768-20201120-14_13_07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</si>
</sst>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1605908871.5999999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1605908863.8499999</v>
      </c>
      <c r="I17">
        <f t="shared" ref="I17:I31" si="0">BW17*AG17*(BS17-BT17)/(100*BL17*(1000-AG17*BS17))</f>
        <v>4.3380963830427543E-3</v>
      </c>
      <c r="J17">
        <f t="shared" ref="J17:J31" si="1">BW17*AG17*(BR17-BQ17*(1000-AG17*BT17)/(1000-AG17*BS17))/(100*BL17)</f>
        <v>3.2654467443805459</v>
      </c>
      <c r="K17">
        <f t="shared" ref="K17:K31" si="2">BQ17 - IF(AG17&gt;1, J17*BL17*100/(AI17*CE17), 0)</f>
        <v>402.10266666666701</v>
      </c>
      <c r="L17">
        <f t="shared" ref="L17:L31" si="3">((R17-I17/2)*K17-J17)/(R17+I17/2)</f>
        <v>300.27727505763687</v>
      </c>
      <c r="M17">
        <f t="shared" ref="M17:M31" si="4">L17*(BX17+BY17)/1000</f>
        <v>30.731432873007481</v>
      </c>
      <c r="N17">
        <f t="shared" ref="N17:N31" si="5">(BQ17 - IF(AG17&gt;1, J17*BL17*100/(AI17*CE17), 0))*(BX17+BY17)/1000</f>
        <v>41.152601729025527</v>
      </c>
      <c r="O17">
        <f t="shared" ref="O17:O31" si="6">2/((1/Q17-1/P17)+SIGN(Q17)*SQRT((1/Q17-1/P17)*(1/Q17-1/P17) + 4*BM17/((BM17+1)*(BM17+1))*(2*1/Q17*1/P17-1/P17*1/P17)))</f>
        <v>7.6167128440159118E-2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2.9682817819868657</v>
      </c>
      <c r="Q17">
        <f t="shared" ref="Q17:Q31" si="8">I17*(1000-(1000*0.61365*EXP(17.502*U17/(240.97+U17))/(BX17+BY17)+BS17)/2)/(1000*0.61365*EXP(17.502*U17/(240.97+U17))/(BX17+BY17)-BS17)</f>
        <v>7.5097761008396172E-2</v>
      </c>
      <c r="R17">
        <f t="shared" ref="R17:R31" si="9">1/((BM17+1)/(O17/1.6)+1/(P17/1.37)) + BM17/((BM17+1)/(O17/1.6) + BM17/(P17/1.37))</f>
        <v>4.7030928249470527E-2</v>
      </c>
      <c r="S17">
        <f t="shared" ref="S17:S31" si="10">(BI17*BK17)</f>
        <v>231.28997986062592</v>
      </c>
      <c r="T17">
        <f t="shared" ref="T17:T31" si="11">(BZ17+(S17+2*0.95*0.0000000567*(((BZ17+$B$7)+273)^4-(BZ17+273)^4)-44100*I17)/(1.84*29.3*P17+8*0.95*0.0000000567*(BZ17+273)^3))</f>
        <v>39.516118263167094</v>
      </c>
      <c r="U17">
        <f t="shared" ref="U17:U31" si="12">($C$7*CA17+$D$7*CB17+$E$7*T17)</f>
        <v>39.012796666666702</v>
      </c>
      <c r="V17">
        <f t="shared" ref="V17:V31" si="13">0.61365*EXP(17.502*U17/(240.97+U17))</f>
        <v>7.0314837633059204</v>
      </c>
      <c r="W17">
        <f t="shared" ref="W17:W31" si="14">(X17/Y17*100)</f>
        <v>19.08757522267253</v>
      </c>
      <c r="X17">
        <f t="shared" ref="X17:X31" si="15">BS17*(BX17+BY17)/1000</f>
        <v>1.3619363732371998</v>
      </c>
      <c r="Y17">
        <f t="shared" ref="Y17:Y31" si="16">0.61365*EXP(17.502*BZ17/(240.97+BZ17))</f>
        <v>7.1351984594641955</v>
      </c>
      <c r="Z17">
        <f t="shared" ref="Z17:Z31" si="17">(V17-BS17*(BX17+BY17)/1000)</f>
        <v>5.6695473900687201</v>
      </c>
      <c r="AA17">
        <f t="shared" ref="AA17:AA31" si="18">(-I17*44100)</f>
        <v>-191.31005049218547</v>
      </c>
      <c r="AB17">
        <f t="shared" ref="AB17:AB31" si="19">2*29.3*P17*0.92*(BZ17-U17)</f>
        <v>43.594818364229745</v>
      </c>
      <c r="AC17">
        <f t="shared" ref="AC17:AC31" si="20">2*0.95*0.0000000567*(((BZ17+$B$7)+273)^4-(U17+273)^4)</f>
        <v>3.5704825520552741</v>
      </c>
      <c r="AD17">
        <f t="shared" ref="AD17:AD31" si="21">S17+AC17+AA17+AB17</f>
        <v>87.145230284725471</v>
      </c>
      <c r="AE17">
        <v>9</v>
      </c>
      <c r="AF17">
        <v>2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51927.504935954188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971.70357692307698</v>
      </c>
      <c r="AR17">
        <v>1177.07</v>
      </c>
      <c r="AS17">
        <f t="shared" ref="AS17:AS31" si="27">1-AQ17/AR17</f>
        <v>0.17447256584308746</v>
      </c>
      <c r="AT17">
        <v>0.5</v>
      </c>
      <c r="AU17">
        <f t="shared" ref="AU17:AU31" si="28">BI17</f>
        <v>1180.1796907473297</v>
      </c>
      <c r="AV17">
        <f t="shared" ref="AV17:AV31" si="29">J17</f>
        <v>3.2654467443805459</v>
      </c>
      <c r="AW17">
        <f t="shared" ref="AW17:AW31" si="30">AS17*AT17*AU17</f>
        <v>102.95448940029404</v>
      </c>
      <c r="AX17">
        <f t="shared" ref="AX17:AX31" si="31">BC17/AR17</f>
        <v>0.39804769469955059</v>
      </c>
      <c r="AY17">
        <f t="shared" ref="AY17:AY31" si="32">(AV17-AO17)/AU17</f>
        <v>3.2564483648783418E-3</v>
      </c>
      <c r="AZ17">
        <f t="shared" ref="AZ17:AZ31" si="33">(AL17-AR17)/AR17</f>
        <v>1.7713559941209955</v>
      </c>
      <c r="BA17" t="s">
        <v>289</v>
      </c>
      <c r="BB17">
        <v>708.54</v>
      </c>
      <c r="BC17">
        <f t="shared" ref="BC17:BC31" si="34">AR17-BB17</f>
        <v>468.53</v>
      </c>
      <c r="BD17">
        <f t="shared" ref="BD17:BD31" si="35">(AR17-AQ17)/(AR17-BB17)</f>
        <v>0.4383207544381853</v>
      </c>
      <c r="BE17">
        <f t="shared" ref="BE17:BE31" si="36">(AL17-AR17)/(AL17-BB17)</f>
        <v>0.81651746203309927</v>
      </c>
      <c r="BF17">
        <f t="shared" ref="BF17:BF31" si="37">(AR17-AQ17)/(AR17-AK17)</f>
        <v>0.4449079358942522</v>
      </c>
      <c r="BG17">
        <f t="shared" ref="BG17:BG31" si="38">(AL17-AR17)/(AL17-AK17)</f>
        <v>0.81874164799926541</v>
      </c>
      <c r="BH17">
        <f t="shared" ref="BH17:BH31" si="39">$B$11*CF17+$C$11*CG17+$F$11*CH17*(1-CK17)</f>
        <v>1399.9936666666699</v>
      </c>
      <c r="BI17">
        <f t="shared" ref="BI17:BI31" si="40">BH17*BJ17</f>
        <v>1180.1796907473297</v>
      </c>
      <c r="BJ17">
        <f t="shared" ref="BJ17:BJ31" si="41">($B$11*$D$9+$C$11*$D$9+$F$11*((CU17+CM17)/MAX(CU17+CM17+CV17, 0.1)*$I$9+CV17/MAX(CU17+CM17+CV17, 0.1)*$J$9))/($B$11+$C$11+$F$11)</f>
        <v>0.84298930691400287</v>
      </c>
      <c r="BK17">
        <f t="shared" ref="BK17:BK31" si="42">($B$11*$K$9+$C$11*$K$9+$F$11*((CU17+CM17)/MAX(CU17+CM17+CV17, 0.1)*$P$9+CV17/MAX(CU17+CM17+CV17, 0.1)*$Q$9))/($B$11+$C$11+$F$11)</f>
        <v>0.19597861382800552</v>
      </c>
      <c r="BL17">
        <v>6</v>
      </c>
      <c r="BM17">
        <v>0.5</v>
      </c>
      <c r="BN17" t="s">
        <v>290</v>
      </c>
      <c r="BO17">
        <v>2</v>
      </c>
      <c r="BP17">
        <v>1605908863.8499999</v>
      </c>
      <c r="BQ17">
        <v>402.10266666666701</v>
      </c>
      <c r="BR17">
        <v>409.61700000000002</v>
      </c>
      <c r="BS17">
        <v>13.307499999999999</v>
      </c>
      <c r="BT17">
        <v>6.88727133333333</v>
      </c>
      <c r="BU17">
        <v>397.02506666666699</v>
      </c>
      <c r="BV17">
        <v>13.3554666666667</v>
      </c>
      <c r="BW17">
        <v>400.02006666666699</v>
      </c>
      <c r="BX17">
        <v>102.2435</v>
      </c>
      <c r="BY17">
        <v>0.10001856000000001</v>
      </c>
      <c r="BZ17">
        <v>39.285220000000002</v>
      </c>
      <c r="CA17">
        <v>39.012796666666702</v>
      </c>
      <c r="CB17">
        <v>999.9</v>
      </c>
      <c r="CC17">
        <v>0</v>
      </c>
      <c r="CD17">
        <v>0</v>
      </c>
      <c r="CE17">
        <v>9998.1686666666701</v>
      </c>
      <c r="CF17">
        <v>0</v>
      </c>
      <c r="CG17">
        <v>574.29340000000002</v>
      </c>
      <c r="CH17">
        <v>1399.9936666666699</v>
      </c>
      <c r="CI17">
        <v>0.900000033333333</v>
      </c>
      <c r="CJ17">
        <v>9.9999686666666698E-2</v>
      </c>
      <c r="CK17">
        <v>0</v>
      </c>
      <c r="CL17">
        <v>971.82143333333295</v>
      </c>
      <c r="CM17">
        <v>4.9997499999999997</v>
      </c>
      <c r="CN17">
        <v>13451.5133333333</v>
      </c>
      <c r="CO17">
        <v>12178.006666666701</v>
      </c>
      <c r="CP17">
        <v>47.625</v>
      </c>
      <c r="CQ17">
        <v>49.25</v>
      </c>
      <c r="CR17">
        <v>48.270666666666699</v>
      </c>
      <c r="CS17">
        <v>49.0041333333333</v>
      </c>
      <c r="CT17">
        <v>49.693300000000001</v>
      </c>
      <c r="CU17">
        <v>1255.4933333333299</v>
      </c>
      <c r="CV17">
        <v>139.500333333333</v>
      </c>
      <c r="CW17">
        <v>0</v>
      </c>
      <c r="CX17">
        <v>448.5</v>
      </c>
      <c r="CY17">
        <v>0</v>
      </c>
      <c r="CZ17">
        <v>971.70357692307698</v>
      </c>
      <c r="DA17">
        <v>-22.249196591375799</v>
      </c>
      <c r="DB17">
        <v>-301.23418826903497</v>
      </c>
      <c r="DC17">
        <v>13450.319230769201</v>
      </c>
      <c r="DD17">
        <v>15</v>
      </c>
      <c r="DE17">
        <v>1605908679</v>
      </c>
      <c r="DF17" t="s">
        <v>291</v>
      </c>
      <c r="DG17">
        <v>1605908679</v>
      </c>
      <c r="DH17">
        <v>1605908672</v>
      </c>
      <c r="DI17">
        <v>7</v>
      </c>
      <c r="DJ17">
        <v>0.32</v>
      </c>
      <c r="DK17">
        <v>-2.1000000000000001E-2</v>
      </c>
      <c r="DL17">
        <v>5.0780000000000003</v>
      </c>
      <c r="DM17">
        <v>-4.8000000000000001E-2</v>
      </c>
      <c r="DN17">
        <v>1695</v>
      </c>
      <c r="DO17">
        <v>8</v>
      </c>
      <c r="DP17">
        <v>0.01</v>
      </c>
      <c r="DQ17">
        <v>0.03</v>
      </c>
      <c r="DR17">
        <v>3.2540100523510098</v>
      </c>
      <c r="DS17">
        <v>1.11247030529667</v>
      </c>
      <c r="DT17">
        <v>8.3352337161819195E-2</v>
      </c>
      <c r="DU17">
        <v>0</v>
      </c>
      <c r="DV17">
        <v>-7.5144523333333302</v>
      </c>
      <c r="DW17">
        <v>-1.3990833370411599</v>
      </c>
      <c r="DX17">
        <v>0.10536613243616499</v>
      </c>
      <c r="DY17">
        <v>0</v>
      </c>
      <c r="DZ17">
        <v>6.4202186666666696</v>
      </c>
      <c r="EA17">
        <v>-0.43550522803115699</v>
      </c>
      <c r="EB17">
        <v>3.1420637563373599E-2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5.0780000000000003</v>
      </c>
      <c r="EJ17">
        <v>-4.8000000000000001E-2</v>
      </c>
      <c r="EK17">
        <v>5.0774999999999997</v>
      </c>
      <c r="EL17">
        <v>0</v>
      </c>
      <c r="EM17">
        <v>0</v>
      </c>
      <c r="EN17">
        <v>0</v>
      </c>
      <c r="EO17">
        <v>-4.7975499999999699E-2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3.2</v>
      </c>
      <c r="EX17">
        <v>3.3</v>
      </c>
      <c r="EY17">
        <v>2</v>
      </c>
      <c r="EZ17">
        <v>358.22899999999998</v>
      </c>
      <c r="FA17">
        <v>633.63400000000001</v>
      </c>
      <c r="FB17">
        <v>38.0871</v>
      </c>
      <c r="FC17">
        <v>34.4985</v>
      </c>
      <c r="FD17">
        <v>29.9999</v>
      </c>
      <c r="FE17">
        <v>34.220500000000001</v>
      </c>
      <c r="FF17">
        <v>34.142000000000003</v>
      </c>
      <c r="FG17">
        <v>21.805299999999999</v>
      </c>
      <c r="FH17">
        <v>0</v>
      </c>
      <c r="FI17">
        <v>100</v>
      </c>
      <c r="FJ17">
        <v>-999.9</v>
      </c>
      <c r="FK17">
        <v>408.85599999999999</v>
      </c>
      <c r="FL17">
        <v>20.276599999999998</v>
      </c>
      <c r="FM17">
        <v>101.325</v>
      </c>
      <c r="FN17">
        <v>100.693</v>
      </c>
    </row>
    <row r="18" spans="1:170" x14ac:dyDescent="0.25">
      <c r="A18">
        <v>2</v>
      </c>
      <c r="B18">
        <v>1605908992.0999999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1605908984.3499999</v>
      </c>
      <c r="I18">
        <f t="shared" si="0"/>
        <v>4.1031173931240384E-3</v>
      </c>
      <c r="J18">
        <f t="shared" si="1"/>
        <v>-3.6209619166346236</v>
      </c>
      <c r="K18">
        <f t="shared" si="2"/>
        <v>49.689630000000001</v>
      </c>
      <c r="L18">
        <f t="shared" si="3"/>
        <v>125.49401154263514</v>
      </c>
      <c r="M18">
        <f t="shared" si="4"/>
        <v>12.843526219064282</v>
      </c>
      <c r="N18">
        <f t="shared" si="5"/>
        <v>5.0854224665834789</v>
      </c>
      <c r="O18">
        <f t="shared" si="6"/>
        <v>6.9608760715852078E-2</v>
      </c>
      <c r="P18">
        <f t="shared" si="7"/>
        <v>2.9689951037926372</v>
      </c>
      <c r="Q18">
        <f t="shared" si="8"/>
        <v>6.8714666561733029E-2</v>
      </c>
      <c r="R18">
        <f t="shared" si="9"/>
        <v>4.3026040539596078E-2</v>
      </c>
      <c r="S18">
        <f t="shared" si="10"/>
        <v>231.29243984532135</v>
      </c>
      <c r="T18">
        <f t="shared" si="11"/>
        <v>39.786664145184936</v>
      </c>
      <c r="U18">
        <f t="shared" si="12"/>
        <v>39.3663666666667</v>
      </c>
      <c r="V18">
        <f t="shared" si="13"/>
        <v>7.1663471996028463</v>
      </c>
      <c r="W18">
        <f t="shared" si="14"/>
        <v>18.127903697114952</v>
      </c>
      <c r="X18">
        <f t="shared" si="15"/>
        <v>1.3081743733425413</v>
      </c>
      <c r="Y18">
        <f t="shared" si="16"/>
        <v>7.2163576947440236</v>
      </c>
      <c r="Z18">
        <f t="shared" si="17"/>
        <v>5.8581728262603052</v>
      </c>
      <c r="AA18">
        <f t="shared" si="18"/>
        <v>-180.9474770367701</v>
      </c>
      <c r="AB18">
        <f t="shared" si="19"/>
        <v>20.751824214000649</v>
      </c>
      <c r="AC18">
        <f t="shared" si="20"/>
        <v>1.703810043451925</v>
      </c>
      <c r="AD18">
        <f t="shared" si="21"/>
        <v>72.800597066003846</v>
      </c>
      <c r="AE18">
        <v>8</v>
      </c>
      <c r="AF18">
        <v>2</v>
      </c>
      <c r="AG18">
        <f t="shared" si="22"/>
        <v>1</v>
      </c>
      <c r="AH18">
        <f t="shared" si="23"/>
        <v>0</v>
      </c>
      <c r="AI18">
        <f t="shared" si="24"/>
        <v>51912.587489558195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872.34865384615398</v>
      </c>
      <c r="AR18">
        <v>981.03</v>
      </c>
      <c r="AS18">
        <f t="shared" si="27"/>
        <v>0.1107828977236639</v>
      </c>
      <c r="AT18">
        <v>0.5</v>
      </c>
      <c r="AU18">
        <f t="shared" si="28"/>
        <v>1180.1915707473433</v>
      </c>
      <c r="AV18">
        <f t="shared" si="29"/>
        <v>-3.6209619166346236</v>
      </c>
      <c r="AW18">
        <f t="shared" si="30"/>
        <v>65.37252103821659</v>
      </c>
      <c r="AX18">
        <f t="shared" si="31"/>
        <v>0.31092831004148697</v>
      </c>
      <c r="AY18">
        <f t="shared" si="32"/>
        <v>-2.5785766584414077E-3</v>
      </c>
      <c r="AZ18">
        <f t="shared" si="33"/>
        <v>2.3251582520412222</v>
      </c>
      <c r="BA18" t="s">
        <v>296</v>
      </c>
      <c r="BB18">
        <v>676</v>
      </c>
      <c r="BC18">
        <f t="shared" si="34"/>
        <v>305.02999999999997</v>
      </c>
      <c r="BD18">
        <f t="shared" si="35"/>
        <v>0.35629723684177295</v>
      </c>
      <c r="BE18">
        <f t="shared" si="36"/>
        <v>0.88204927921796705</v>
      </c>
      <c r="BF18">
        <f t="shared" si="37"/>
        <v>0.4092641192981839</v>
      </c>
      <c r="BG18">
        <f t="shared" si="38"/>
        <v>0.89572262779014222</v>
      </c>
      <c r="BH18">
        <f t="shared" si="39"/>
        <v>1400.00766666667</v>
      </c>
      <c r="BI18">
        <f t="shared" si="40"/>
        <v>1180.1915707473433</v>
      </c>
      <c r="BJ18">
        <f t="shared" si="41"/>
        <v>0.84298936273492353</v>
      </c>
      <c r="BK18">
        <f t="shared" si="42"/>
        <v>0.19597872546984721</v>
      </c>
      <c r="BL18">
        <v>6</v>
      </c>
      <c r="BM18">
        <v>0.5</v>
      </c>
      <c r="BN18" t="s">
        <v>290</v>
      </c>
      <c r="BO18">
        <v>2</v>
      </c>
      <c r="BP18">
        <v>1605908984.3499999</v>
      </c>
      <c r="BQ18">
        <v>49.689630000000001</v>
      </c>
      <c r="BR18">
        <v>44.564203333333303</v>
      </c>
      <c r="BS18">
        <v>12.782163333333299</v>
      </c>
      <c r="BT18">
        <v>6.7063856666666704</v>
      </c>
      <c r="BU18">
        <v>44.612130000000001</v>
      </c>
      <c r="BV18">
        <v>12.830123333333299</v>
      </c>
      <c r="BW18">
        <v>400.01503333333301</v>
      </c>
      <c r="BX18">
        <v>102.243733333333</v>
      </c>
      <c r="BY18">
        <v>0.100004516666667</v>
      </c>
      <c r="BZ18">
        <v>39.496013333333302</v>
      </c>
      <c r="CA18">
        <v>39.3663666666667</v>
      </c>
      <c r="CB18">
        <v>999.9</v>
      </c>
      <c r="CC18">
        <v>0</v>
      </c>
      <c r="CD18">
        <v>0</v>
      </c>
      <c r="CE18">
        <v>10002.184666666701</v>
      </c>
      <c r="CF18">
        <v>0</v>
      </c>
      <c r="CG18">
        <v>442.897533333333</v>
      </c>
      <c r="CH18">
        <v>1400.00766666667</v>
      </c>
      <c r="CI18">
        <v>0.89999640000000003</v>
      </c>
      <c r="CJ18">
        <v>0.100003416666667</v>
      </c>
      <c r="CK18">
        <v>0</v>
      </c>
      <c r="CL18">
        <v>872.3546</v>
      </c>
      <c r="CM18">
        <v>4.9997499999999997</v>
      </c>
      <c r="CN18">
        <v>12075.89</v>
      </c>
      <c r="CO18">
        <v>12178.09</v>
      </c>
      <c r="CP18">
        <v>47.7644666666666</v>
      </c>
      <c r="CQ18">
        <v>49.311999999999998</v>
      </c>
      <c r="CR18">
        <v>48.366599999999998</v>
      </c>
      <c r="CS18">
        <v>49.122900000000001</v>
      </c>
      <c r="CT18">
        <v>49.8309</v>
      </c>
      <c r="CU18">
        <v>1255.5033333333299</v>
      </c>
      <c r="CV18">
        <v>139.50433333333299</v>
      </c>
      <c r="CW18">
        <v>0</v>
      </c>
      <c r="CX18">
        <v>119.69999980926499</v>
      </c>
      <c r="CY18">
        <v>0</v>
      </c>
      <c r="CZ18">
        <v>872.34865384615398</v>
      </c>
      <c r="DA18">
        <v>-1.0107692451847801</v>
      </c>
      <c r="DB18">
        <v>-38.246153983874599</v>
      </c>
      <c r="DC18">
        <v>12075.8807692308</v>
      </c>
      <c r="DD18">
        <v>15</v>
      </c>
      <c r="DE18">
        <v>1605908679</v>
      </c>
      <c r="DF18" t="s">
        <v>291</v>
      </c>
      <c r="DG18">
        <v>1605908679</v>
      </c>
      <c r="DH18">
        <v>1605908672</v>
      </c>
      <c r="DI18">
        <v>7</v>
      </c>
      <c r="DJ18">
        <v>0.32</v>
      </c>
      <c r="DK18">
        <v>-2.1000000000000001E-2</v>
      </c>
      <c r="DL18">
        <v>5.0780000000000003</v>
      </c>
      <c r="DM18">
        <v>-4.8000000000000001E-2</v>
      </c>
      <c r="DN18">
        <v>1695</v>
      </c>
      <c r="DO18">
        <v>8</v>
      </c>
      <c r="DP18">
        <v>0.01</v>
      </c>
      <c r="DQ18">
        <v>0.03</v>
      </c>
      <c r="DR18">
        <v>-3.7159278350582898</v>
      </c>
      <c r="DS18">
        <v>6.0367567705118201</v>
      </c>
      <c r="DT18">
        <v>0.52293543395855802</v>
      </c>
      <c r="DU18">
        <v>0</v>
      </c>
      <c r="DV18">
        <v>5.1912226666666701</v>
      </c>
      <c r="DW18">
        <v>-7.5909127474972298</v>
      </c>
      <c r="DX18">
        <v>0.68802002526057005</v>
      </c>
      <c r="DY18">
        <v>0</v>
      </c>
      <c r="DZ18">
        <v>6.0746373333333299</v>
      </c>
      <c r="EA18">
        <v>0.14247724137929699</v>
      </c>
      <c r="EB18">
        <v>1.03322359417289E-2</v>
      </c>
      <c r="EC18">
        <v>1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5.0780000000000003</v>
      </c>
      <c r="EJ18">
        <v>-4.8000000000000001E-2</v>
      </c>
      <c r="EK18">
        <v>5.0774999999999997</v>
      </c>
      <c r="EL18">
        <v>0</v>
      </c>
      <c r="EM18">
        <v>0</v>
      </c>
      <c r="EN18">
        <v>0</v>
      </c>
      <c r="EO18">
        <v>-4.7975499999999699E-2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5.2</v>
      </c>
      <c r="EX18">
        <v>5.3</v>
      </c>
      <c r="EY18">
        <v>2</v>
      </c>
      <c r="EZ18">
        <v>358.81700000000001</v>
      </c>
      <c r="FA18">
        <v>632.35799999999995</v>
      </c>
      <c r="FB18">
        <v>38.169699999999999</v>
      </c>
      <c r="FC18">
        <v>34.480899999999998</v>
      </c>
      <c r="FD18">
        <v>30.000499999999999</v>
      </c>
      <c r="FE18">
        <v>34.200800000000001</v>
      </c>
      <c r="FF18">
        <v>34.125999999999998</v>
      </c>
      <c r="FG18">
        <v>5.5919299999999996</v>
      </c>
      <c r="FH18">
        <v>0</v>
      </c>
      <c r="FI18">
        <v>100</v>
      </c>
      <c r="FJ18">
        <v>-999.9</v>
      </c>
      <c r="FK18">
        <v>44.0745</v>
      </c>
      <c r="FL18">
        <v>13.202</v>
      </c>
      <c r="FM18">
        <v>101.327</v>
      </c>
      <c r="FN18">
        <v>100.694</v>
      </c>
    </row>
    <row r="19" spans="1:170" x14ac:dyDescent="0.25">
      <c r="A19">
        <v>3</v>
      </c>
      <c r="B19">
        <v>1605909112.5999999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1605909104.5999999</v>
      </c>
      <c r="I19">
        <f t="shared" si="0"/>
        <v>4.5741079513575856E-3</v>
      </c>
      <c r="J19">
        <f t="shared" si="1"/>
        <v>-3.2076103842496191</v>
      </c>
      <c r="K19">
        <f t="shared" si="2"/>
        <v>79.873680645161301</v>
      </c>
      <c r="L19">
        <f t="shared" si="3"/>
        <v>135.44681282216558</v>
      </c>
      <c r="M19">
        <f t="shared" si="4"/>
        <v>13.862086241895559</v>
      </c>
      <c r="N19">
        <f t="shared" si="5"/>
        <v>8.1745433981866018</v>
      </c>
      <c r="O19">
        <f t="shared" si="6"/>
        <v>7.9162592346484761E-2</v>
      </c>
      <c r="P19">
        <f t="shared" si="7"/>
        <v>2.9684033142621029</v>
      </c>
      <c r="Q19">
        <f t="shared" si="8"/>
        <v>7.8008193736175568E-2</v>
      </c>
      <c r="R19">
        <f t="shared" si="9"/>
        <v>4.885743680906942E-2</v>
      </c>
      <c r="S19">
        <f t="shared" si="10"/>
        <v>231.29267050534165</v>
      </c>
      <c r="T19">
        <f t="shared" si="11"/>
        <v>39.613154682652002</v>
      </c>
      <c r="U19">
        <f t="shared" si="12"/>
        <v>39.235622580645199</v>
      </c>
      <c r="V19">
        <f t="shared" si="13"/>
        <v>7.1162179895808189</v>
      </c>
      <c r="W19">
        <f t="shared" si="14"/>
        <v>18.953216775896518</v>
      </c>
      <c r="X19">
        <f t="shared" si="15"/>
        <v>1.3638036096714699</v>
      </c>
      <c r="Y19">
        <f t="shared" si="16"/>
        <v>7.1956313579754312</v>
      </c>
      <c r="Z19">
        <f t="shared" si="17"/>
        <v>5.7524143799093492</v>
      </c>
      <c r="AA19">
        <f t="shared" si="18"/>
        <v>-201.71816065486954</v>
      </c>
      <c r="AB19">
        <f t="shared" si="19"/>
        <v>33.087506023261369</v>
      </c>
      <c r="AC19">
        <f t="shared" si="20"/>
        <v>2.7147574114919983</v>
      </c>
      <c r="AD19">
        <f t="shared" si="21"/>
        <v>65.376773285225482</v>
      </c>
      <c r="AE19">
        <v>7</v>
      </c>
      <c r="AF19">
        <v>2</v>
      </c>
      <c r="AG19">
        <f t="shared" si="22"/>
        <v>1</v>
      </c>
      <c r="AH19">
        <f t="shared" si="23"/>
        <v>0</v>
      </c>
      <c r="AI19">
        <f t="shared" si="24"/>
        <v>51904.809027894764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866.45603846153801</v>
      </c>
      <c r="AR19">
        <v>954.52</v>
      </c>
      <c r="AS19">
        <f t="shared" si="27"/>
        <v>9.2259943781651477E-2</v>
      </c>
      <c r="AT19">
        <v>0.5</v>
      </c>
      <c r="AU19">
        <f t="shared" si="28"/>
        <v>1180.1939426827996</v>
      </c>
      <c r="AV19">
        <f t="shared" si="29"/>
        <v>-3.2076103842496191</v>
      </c>
      <c r="AW19">
        <f t="shared" si="30"/>
        <v>54.442313401680352</v>
      </c>
      <c r="AX19">
        <f t="shared" si="31"/>
        <v>0.29031345597787372</v>
      </c>
      <c r="AY19">
        <f t="shared" si="32"/>
        <v>-2.2283311321317496E-3</v>
      </c>
      <c r="AZ19">
        <f t="shared" si="33"/>
        <v>2.4175082764111804</v>
      </c>
      <c r="BA19" t="s">
        <v>301</v>
      </c>
      <c r="BB19">
        <v>677.41</v>
      </c>
      <c r="BC19">
        <f t="shared" si="34"/>
        <v>277.11</v>
      </c>
      <c r="BD19">
        <f t="shared" si="35"/>
        <v>0.31779423888875163</v>
      </c>
      <c r="BE19">
        <f t="shared" si="36"/>
        <v>0.8927870869395319</v>
      </c>
      <c r="BF19">
        <f t="shared" si="37"/>
        <v>0.36840205820644012</v>
      </c>
      <c r="BG19">
        <f t="shared" si="38"/>
        <v>0.90613257358822485</v>
      </c>
      <c r="BH19">
        <f t="shared" si="39"/>
        <v>1400.0106451612901</v>
      </c>
      <c r="BI19">
        <f t="shared" si="40"/>
        <v>1180.1939426827996</v>
      </c>
      <c r="BJ19">
        <f t="shared" si="41"/>
        <v>0.84298926351865977</v>
      </c>
      <c r="BK19">
        <f t="shared" si="42"/>
        <v>0.19597852703731941</v>
      </c>
      <c r="BL19">
        <v>6</v>
      </c>
      <c r="BM19">
        <v>0.5</v>
      </c>
      <c r="BN19" t="s">
        <v>290</v>
      </c>
      <c r="BO19">
        <v>2</v>
      </c>
      <c r="BP19">
        <v>1605909104.5999999</v>
      </c>
      <c r="BQ19">
        <v>79.873680645161301</v>
      </c>
      <c r="BR19">
        <v>75.610416129032302</v>
      </c>
      <c r="BS19">
        <v>13.3257612903226</v>
      </c>
      <c r="BT19">
        <v>6.55622774193548</v>
      </c>
      <c r="BU19">
        <v>74.7961806451613</v>
      </c>
      <c r="BV19">
        <v>13.3737451612903</v>
      </c>
      <c r="BW19">
        <v>400.01170967741899</v>
      </c>
      <c r="BX19">
        <v>102.243387096774</v>
      </c>
      <c r="BY19">
        <v>0.100004770967742</v>
      </c>
      <c r="BZ19">
        <v>39.442377419354798</v>
      </c>
      <c r="CA19">
        <v>39.235622580645199</v>
      </c>
      <c r="CB19">
        <v>999.9</v>
      </c>
      <c r="CC19">
        <v>0</v>
      </c>
      <c r="CD19">
        <v>0</v>
      </c>
      <c r="CE19">
        <v>9998.8677419354808</v>
      </c>
      <c r="CF19">
        <v>0</v>
      </c>
      <c r="CG19">
        <v>683.78951612903199</v>
      </c>
      <c r="CH19">
        <v>1400.0106451612901</v>
      </c>
      <c r="CI19">
        <v>0.89999835483871005</v>
      </c>
      <c r="CJ19">
        <v>0.100001406451613</v>
      </c>
      <c r="CK19">
        <v>0</v>
      </c>
      <c r="CL19">
        <v>866.40712903225801</v>
      </c>
      <c r="CM19">
        <v>4.9997499999999997</v>
      </c>
      <c r="CN19">
        <v>11970.164516129</v>
      </c>
      <c r="CO19">
        <v>12178.129032258101</v>
      </c>
      <c r="CP19">
        <v>48.018000000000001</v>
      </c>
      <c r="CQ19">
        <v>49.495935483871001</v>
      </c>
      <c r="CR19">
        <v>48.586387096774203</v>
      </c>
      <c r="CS19">
        <v>49.311999999999998</v>
      </c>
      <c r="CT19">
        <v>50.061999999999998</v>
      </c>
      <c r="CU19">
        <v>1255.5106451612901</v>
      </c>
      <c r="CV19">
        <v>139.5</v>
      </c>
      <c r="CW19">
        <v>0</v>
      </c>
      <c r="CX19">
        <v>119.59999990463299</v>
      </c>
      <c r="CY19">
        <v>0</v>
      </c>
      <c r="CZ19">
        <v>866.45603846153801</v>
      </c>
      <c r="DA19">
        <v>4.6567179402029799</v>
      </c>
      <c r="DB19">
        <v>52.345299113947199</v>
      </c>
      <c r="DC19">
        <v>11970.3576923077</v>
      </c>
      <c r="DD19">
        <v>15</v>
      </c>
      <c r="DE19">
        <v>1605908679</v>
      </c>
      <c r="DF19" t="s">
        <v>291</v>
      </c>
      <c r="DG19">
        <v>1605908679</v>
      </c>
      <c r="DH19">
        <v>1605908672</v>
      </c>
      <c r="DI19">
        <v>7</v>
      </c>
      <c r="DJ19">
        <v>0.32</v>
      </c>
      <c r="DK19">
        <v>-2.1000000000000001E-2</v>
      </c>
      <c r="DL19">
        <v>5.0780000000000003</v>
      </c>
      <c r="DM19">
        <v>-4.8000000000000001E-2</v>
      </c>
      <c r="DN19">
        <v>1695</v>
      </c>
      <c r="DO19">
        <v>8</v>
      </c>
      <c r="DP19">
        <v>0.01</v>
      </c>
      <c r="DQ19">
        <v>0.03</v>
      </c>
      <c r="DR19">
        <v>-3.2097803534016802</v>
      </c>
      <c r="DS19">
        <v>-0.18971382258692701</v>
      </c>
      <c r="DT19">
        <v>3.2638220916547799E-2</v>
      </c>
      <c r="DU19">
        <v>1</v>
      </c>
      <c r="DV19">
        <v>4.2662440000000004</v>
      </c>
      <c r="DW19">
        <v>8.1172324805333401E-2</v>
      </c>
      <c r="DX19">
        <v>4.86124717605129E-2</v>
      </c>
      <c r="DY19">
        <v>1</v>
      </c>
      <c r="DZ19">
        <v>6.7718129999999999</v>
      </c>
      <c r="EA19">
        <v>0.53374051167964898</v>
      </c>
      <c r="EB19">
        <v>3.8528694514608199E-2</v>
      </c>
      <c r="EC19">
        <v>0</v>
      </c>
      <c r="ED19">
        <v>2</v>
      </c>
      <c r="EE19">
        <v>3</v>
      </c>
      <c r="EF19" t="s">
        <v>302</v>
      </c>
      <c r="EG19">
        <v>100</v>
      </c>
      <c r="EH19">
        <v>100</v>
      </c>
      <c r="EI19">
        <v>5.0780000000000003</v>
      </c>
      <c r="EJ19">
        <v>-4.8000000000000001E-2</v>
      </c>
      <c r="EK19">
        <v>5.0774999999999997</v>
      </c>
      <c r="EL19">
        <v>0</v>
      </c>
      <c r="EM19">
        <v>0</v>
      </c>
      <c r="EN19">
        <v>0</v>
      </c>
      <c r="EO19">
        <v>-4.7975499999999699E-2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7.2</v>
      </c>
      <c r="EX19">
        <v>7.3</v>
      </c>
      <c r="EY19">
        <v>2</v>
      </c>
      <c r="EZ19">
        <v>360.22500000000002</v>
      </c>
      <c r="FA19">
        <v>630.90899999999999</v>
      </c>
      <c r="FB19">
        <v>38.177799999999998</v>
      </c>
      <c r="FC19">
        <v>34.603499999999997</v>
      </c>
      <c r="FD19">
        <v>30.000599999999999</v>
      </c>
      <c r="FE19">
        <v>34.298299999999998</v>
      </c>
      <c r="FF19">
        <v>34.210599999999999</v>
      </c>
      <c r="FG19">
        <v>6.8912800000000001</v>
      </c>
      <c r="FH19">
        <v>0</v>
      </c>
      <c r="FI19">
        <v>100</v>
      </c>
      <c r="FJ19">
        <v>-999.9</v>
      </c>
      <c r="FK19">
        <v>75.828299999999999</v>
      </c>
      <c r="FL19">
        <v>12.6891</v>
      </c>
      <c r="FM19">
        <v>101.297</v>
      </c>
      <c r="FN19">
        <v>100.66</v>
      </c>
    </row>
    <row r="20" spans="1:170" x14ac:dyDescent="0.25">
      <c r="A20">
        <v>4</v>
      </c>
      <c r="B20">
        <v>1605909233.0999999</v>
      </c>
      <c r="C20">
        <v>361.5</v>
      </c>
      <c r="D20" t="s">
        <v>303</v>
      </c>
      <c r="E20" t="s">
        <v>304</v>
      </c>
      <c r="F20" t="s">
        <v>285</v>
      </c>
      <c r="G20" t="s">
        <v>286</v>
      </c>
      <c r="H20">
        <v>1605909225.0999999</v>
      </c>
      <c r="I20">
        <f t="shared" si="0"/>
        <v>5.3545420054287255E-3</v>
      </c>
      <c r="J20">
        <f t="shared" si="1"/>
        <v>-2.6204479781943526</v>
      </c>
      <c r="K20">
        <f t="shared" si="2"/>
        <v>99.928903225806494</v>
      </c>
      <c r="L20">
        <f t="shared" si="3"/>
        <v>133.31882928959939</v>
      </c>
      <c r="M20">
        <f t="shared" si="4"/>
        <v>13.643100408571721</v>
      </c>
      <c r="N20">
        <f t="shared" si="5"/>
        <v>10.226162858560917</v>
      </c>
      <c r="O20">
        <f t="shared" si="6"/>
        <v>9.7131718814890314E-2</v>
      </c>
      <c r="P20">
        <f t="shared" si="7"/>
        <v>2.9682088163930298</v>
      </c>
      <c r="Q20">
        <f t="shared" si="8"/>
        <v>9.5399835164356211E-2</v>
      </c>
      <c r="R20">
        <f t="shared" si="9"/>
        <v>5.9777927739898901E-2</v>
      </c>
      <c r="S20">
        <f t="shared" si="10"/>
        <v>231.29191561837789</v>
      </c>
      <c r="T20">
        <f t="shared" si="11"/>
        <v>39.198722671211158</v>
      </c>
      <c r="U20">
        <f t="shared" si="12"/>
        <v>38.842003225806401</v>
      </c>
      <c r="V20">
        <f t="shared" si="13"/>
        <v>6.9671296778062057</v>
      </c>
      <c r="W20">
        <f t="shared" si="14"/>
        <v>20.524416034684819</v>
      </c>
      <c r="X20">
        <f t="shared" si="15"/>
        <v>1.4598620633380164</v>
      </c>
      <c r="Y20">
        <f t="shared" si="16"/>
        <v>7.1128068193070737</v>
      </c>
      <c r="Z20">
        <f t="shared" si="17"/>
        <v>5.5072676144681889</v>
      </c>
      <c r="AA20">
        <f t="shared" si="18"/>
        <v>-236.13530243940679</v>
      </c>
      <c r="AB20">
        <f t="shared" si="19"/>
        <v>61.559459355523522</v>
      </c>
      <c r="AC20">
        <f t="shared" si="20"/>
        <v>5.0363851615725537</v>
      </c>
      <c r="AD20">
        <f t="shared" si="21"/>
        <v>61.752457696067175</v>
      </c>
      <c r="AE20">
        <v>6</v>
      </c>
      <c r="AF20">
        <v>1</v>
      </c>
      <c r="AG20">
        <f t="shared" si="22"/>
        <v>1</v>
      </c>
      <c r="AH20">
        <f t="shared" si="23"/>
        <v>0</v>
      </c>
      <c r="AI20">
        <f t="shared" si="24"/>
        <v>51934.990982872361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866.81888461538495</v>
      </c>
      <c r="AR20">
        <v>948.31</v>
      </c>
      <c r="AS20">
        <f t="shared" si="27"/>
        <v>8.5932991726982766E-2</v>
      </c>
      <c r="AT20">
        <v>0.5</v>
      </c>
      <c r="AU20">
        <f t="shared" si="28"/>
        <v>1180.1857459087005</v>
      </c>
      <c r="AV20">
        <f t="shared" si="29"/>
        <v>-2.6204479781943526</v>
      </c>
      <c r="AW20">
        <f t="shared" si="30"/>
        <v>50.708445969737674</v>
      </c>
      <c r="AX20">
        <f t="shared" si="31"/>
        <v>0.28606679250456074</v>
      </c>
      <c r="AY20">
        <f t="shared" si="32"/>
        <v>-1.7308296642790954E-3</v>
      </c>
      <c r="AZ20">
        <f t="shared" si="33"/>
        <v>2.4398878004028219</v>
      </c>
      <c r="BA20" t="s">
        <v>306</v>
      </c>
      <c r="BB20">
        <v>677.03</v>
      </c>
      <c r="BC20">
        <f t="shared" si="34"/>
        <v>271.27999999999997</v>
      </c>
      <c r="BD20">
        <f t="shared" si="35"/>
        <v>0.30039485175691172</v>
      </c>
      <c r="BE20">
        <f t="shared" si="36"/>
        <v>0.8950581226668729</v>
      </c>
      <c r="BF20">
        <f t="shared" si="37"/>
        <v>0.34999801772811645</v>
      </c>
      <c r="BG20">
        <f t="shared" si="38"/>
        <v>0.90857111615352459</v>
      </c>
      <c r="BH20">
        <f t="shared" si="39"/>
        <v>1400.0003225806499</v>
      </c>
      <c r="BI20">
        <f t="shared" si="40"/>
        <v>1180.1857459087005</v>
      </c>
      <c r="BJ20">
        <f t="shared" si="41"/>
        <v>0.84298962426897106</v>
      </c>
      <c r="BK20">
        <f t="shared" si="42"/>
        <v>0.19597924853794219</v>
      </c>
      <c r="BL20">
        <v>6</v>
      </c>
      <c r="BM20">
        <v>0.5</v>
      </c>
      <c r="BN20" t="s">
        <v>290</v>
      </c>
      <c r="BO20">
        <v>2</v>
      </c>
      <c r="BP20">
        <v>1605909225.0999999</v>
      </c>
      <c r="BQ20">
        <v>99.928903225806494</v>
      </c>
      <c r="BR20">
        <v>96.800958064516095</v>
      </c>
      <c r="BS20">
        <v>14.2656064516129</v>
      </c>
      <c r="BT20">
        <v>6.3486670967741903</v>
      </c>
      <c r="BU20">
        <v>94.851403225806493</v>
      </c>
      <c r="BV20">
        <v>14.3135774193548</v>
      </c>
      <c r="BW20">
        <v>400.01490322580702</v>
      </c>
      <c r="BX20">
        <v>102.234387096774</v>
      </c>
      <c r="BY20">
        <v>9.9997935483870995E-2</v>
      </c>
      <c r="BZ20">
        <v>39.226696774193499</v>
      </c>
      <c r="CA20">
        <v>38.842003225806401</v>
      </c>
      <c r="CB20">
        <v>999.9</v>
      </c>
      <c r="CC20">
        <v>0</v>
      </c>
      <c r="CD20">
        <v>0</v>
      </c>
      <c r="CE20">
        <v>9998.6467741935503</v>
      </c>
      <c r="CF20">
        <v>0</v>
      </c>
      <c r="CG20">
        <v>784.07561290322599</v>
      </c>
      <c r="CH20">
        <v>1400.0003225806499</v>
      </c>
      <c r="CI20">
        <v>0.89998887096774205</v>
      </c>
      <c r="CJ20">
        <v>0.100011003225806</v>
      </c>
      <c r="CK20">
        <v>0</v>
      </c>
      <c r="CL20">
        <v>866.74651612903199</v>
      </c>
      <c r="CM20">
        <v>4.9997499999999997</v>
      </c>
      <c r="CN20">
        <v>11958.222580645201</v>
      </c>
      <c r="CO20">
        <v>12178.0032258065</v>
      </c>
      <c r="CP20">
        <v>47.895000000000003</v>
      </c>
      <c r="CQ20">
        <v>49.411000000000001</v>
      </c>
      <c r="CR20">
        <v>48.503999999999998</v>
      </c>
      <c r="CS20">
        <v>49.215451612903202</v>
      </c>
      <c r="CT20">
        <v>50</v>
      </c>
      <c r="CU20">
        <v>1255.48451612903</v>
      </c>
      <c r="CV20">
        <v>139.515806451613</v>
      </c>
      <c r="CW20">
        <v>0</v>
      </c>
      <c r="CX20">
        <v>119.700000047684</v>
      </c>
      <c r="CY20">
        <v>0</v>
      </c>
      <c r="CZ20">
        <v>866.81888461538495</v>
      </c>
      <c r="DA20">
        <v>7.8410598124785196</v>
      </c>
      <c r="DB20">
        <v>86.799999916869098</v>
      </c>
      <c r="DC20">
        <v>11958.657692307699</v>
      </c>
      <c r="DD20">
        <v>15</v>
      </c>
      <c r="DE20">
        <v>1605908679</v>
      </c>
      <c r="DF20" t="s">
        <v>291</v>
      </c>
      <c r="DG20">
        <v>1605908679</v>
      </c>
      <c r="DH20">
        <v>1605908672</v>
      </c>
      <c r="DI20">
        <v>7</v>
      </c>
      <c r="DJ20">
        <v>0.32</v>
      </c>
      <c r="DK20">
        <v>-2.1000000000000001E-2</v>
      </c>
      <c r="DL20">
        <v>5.0780000000000003</v>
      </c>
      <c r="DM20">
        <v>-4.8000000000000001E-2</v>
      </c>
      <c r="DN20">
        <v>1695</v>
      </c>
      <c r="DO20">
        <v>8</v>
      </c>
      <c r="DP20">
        <v>0.01</v>
      </c>
      <c r="DQ20">
        <v>0.03</v>
      </c>
      <c r="DR20">
        <v>-2.6176836794095699</v>
      </c>
      <c r="DS20">
        <v>3.5046154745970802E-2</v>
      </c>
      <c r="DT20">
        <v>1.6232114999672601E-2</v>
      </c>
      <c r="DU20">
        <v>1</v>
      </c>
      <c r="DV20">
        <v>3.1266106666666702</v>
      </c>
      <c r="DW20">
        <v>-0.111425139043382</v>
      </c>
      <c r="DX20">
        <v>2.6133378647919901E-2</v>
      </c>
      <c r="DY20">
        <v>1</v>
      </c>
      <c r="DZ20">
        <v>7.9150416666666699</v>
      </c>
      <c r="EA20">
        <v>0.50367403781980102</v>
      </c>
      <c r="EB20">
        <v>3.6421411750354897E-2</v>
      </c>
      <c r="EC20">
        <v>0</v>
      </c>
      <c r="ED20">
        <v>2</v>
      </c>
      <c r="EE20">
        <v>3</v>
      </c>
      <c r="EF20" t="s">
        <v>302</v>
      </c>
      <c r="EG20">
        <v>100</v>
      </c>
      <c r="EH20">
        <v>100</v>
      </c>
      <c r="EI20">
        <v>5.0780000000000003</v>
      </c>
      <c r="EJ20">
        <v>-4.8000000000000001E-2</v>
      </c>
      <c r="EK20">
        <v>5.0774999999999997</v>
      </c>
      <c r="EL20">
        <v>0</v>
      </c>
      <c r="EM20">
        <v>0</v>
      </c>
      <c r="EN20">
        <v>0</v>
      </c>
      <c r="EO20">
        <v>-4.7975499999999699E-2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9.1999999999999993</v>
      </c>
      <c r="EX20">
        <v>9.4</v>
      </c>
      <c r="EY20">
        <v>2</v>
      </c>
      <c r="EZ20">
        <v>360.78899999999999</v>
      </c>
      <c r="FA20">
        <v>631.91999999999996</v>
      </c>
      <c r="FB20">
        <v>38.068899999999999</v>
      </c>
      <c r="FC20">
        <v>34.568100000000001</v>
      </c>
      <c r="FD20">
        <v>29.998999999999999</v>
      </c>
      <c r="FE20">
        <v>34.259500000000003</v>
      </c>
      <c r="FF20">
        <v>34.1541</v>
      </c>
      <c r="FG20">
        <v>7.89832</v>
      </c>
      <c r="FH20">
        <v>0</v>
      </c>
      <c r="FI20">
        <v>100</v>
      </c>
      <c r="FJ20">
        <v>-999.9</v>
      </c>
      <c r="FK20">
        <v>96.922200000000004</v>
      </c>
      <c r="FL20">
        <v>13.1854</v>
      </c>
      <c r="FM20">
        <v>101.31699999999999</v>
      </c>
      <c r="FN20">
        <v>100.682</v>
      </c>
    </row>
    <row r="21" spans="1:170" x14ac:dyDescent="0.25">
      <c r="A21">
        <v>5</v>
      </c>
      <c r="B21">
        <v>1605909317.0999999</v>
      </c>
      <c r="C21">
        <v>445.5</v>
      </c>
      <c r="D21" t="s">
        <v>307</v>
      </c>
      <c r="E21" t="s">
        <v>308</v>
      </c>
      <c r="F21" t="s">
        <v>285</v>
      </c>
      <c r="G21" t="s">
        <v>286</v>
      </c>
      <c r="H21">
        <v>1605909309.3499999</v>
      </c>
      <c r="I21">
        <f t="shared" si="0"/>
        <v>5.6342962350213214E-3</v>
      </c>
      <c r="J21">
        <f t="shared" si="1"/>
        <v>-1.4872794906049771</v>
      </c>
      <c r="K21">
        <f t="shared" si="2"/>
        <v>149.49023333333301</v>
      </c>
      <c r="L21">
        <f t="shared" si="3"/>
        <v>159.09266391037829</v>
      </c>
      <c r="M21">
        <f t="shared" si="4"/>
        <v>16.279381807035186</v>
      </c>
      <c r="N21">
        <f t="shared" si="5"/>
        <v>15.296799519473955</v>
      </c>
      <c r="O21">
        <f t="shared" si="6"/>
        <v>0.10469203422548445</v>
      </c>
      <c r="P21">
        <f t="shared" si="7"/>
        <v>2.9679265695825294</v>
      </c>
      <c r="Q21">
        <f t="shared" si="8"/>
        <v>0.10268287150453567</v>
      </c>
      <c r="R21">
        <f t="shared" si="9"/>
        <v>6.4354098431713858E-2</v>
      </c>
      <c r="S21">
        <f t="shared" si="10"/>
        <v>231.29265339010263</v>
      </c>
      <c r="T21">
        <f t="shared" si="11"/>
        <v>38.965286925078793</v>
      </c>
      <c r="U21">
        <f t="shared" si="12"/>
        <v>38.596040000000002</v>
      </c>
      <c r="V21">
        <f t="shared" si="13"/>
        <v>6.8753497716084278</v>
      </c>
      <c r="W21">
        <f t="shared" si="14"/>
        <v>21.133260319113852</v>
      </c>
      <c r="X21">
        <f t="shared" si="15"/>
        <v>1.4901229478739599</v>
      </c>
      <c r="Y21">
        <f t="shared" si="16"/>
        <v>7.0510793193903316</v>
      </c>
      <c r="Z21">
        <f t="shared" si="17"/>
        <v>5.3852268237344676</v>
      </c>
      <c r="AA21">
        <f t="shared" si="18"/>
        <v>-248.47246396444027</v>
      </c>
      <c r="AB21">
        <f t="shared" si="19"/>
        <v>74.962145894870758</v>
      </c>
      <c r="AC21">
        <f t="shared" si="20"/>
        <v>6.1214625004008907</v>
      </c>
      <c r="AD21">
        <f t="shared" si="21"/>
        <v>63.903797820934017</v>
      </c>
      <c r="AE21">
        <v>6</v>
      </c>
      <c r="AF21">
        <v>1</v>
      </c>
      <c r="AG21">
        <f t="shared" si="22"/>
        <v>1</v>
      </c>
      <c r="AH21">
        <f t="shared" si="23"/>
        <v>0</v>
      </c>
      <c r="AI21">
        <f t="shared" si="24"/>
        <v>51953.848233341392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868.79673076923098</v>
      </c>
      <c r="AR21">
        <v>958.43</v>
      </c>
      <c r="AS21">
        <f t="shared" si="27"/>
        <v>9.3520934476976958E-2</v>
      </c>
      <c r="AT21">
        <v>0.5</v>
      </c>
      <c r="AU21">
        <f t="shared" si="28"/>
        <v>1180.1911807473714</v>
      </c>
      <c r="AV21">
        <f t="shared" si="29"/>
        <v>-1.4872794906049771</v>
      </c>
      <c r="AW21">
        <f t="shared" si="30"/>
        <v>55.186291042490495</v>
      </c>
      <c r="AX21">
        <f t="shared" si="31"/>
        <v>0.29322955249731331</v>
      </c>
      <c r="AY21">
        <f t="shared" si="32"/>
        <v>-7.7066497837475893E-4</v>
      </c>
      <c r="AZ21">
        <f t="shared" si="33"/>
        <v>2.4035662489696694</v>
      </c>
      <c r="BA21" t="s">
        <v>310</v>
      </c>
      <c r="BB21">
        <v>677.39</v>
      </c>
      <c r="BC21">
        <f t="shared" si="34"/>
        <v>281.03999999999996</v>
      </c>
      <c r="BD21">
        <f t="shared" si="35"/>
        <v>0.31893420591648514</v>
      </c>
      <c r="BE21">
        <f t="shared" si="36"/>
        <v>0.89126742472017928</v>
      </c>
      <c r="BF21">
        <f t="shared" si="37"/>
        <v>0.36893243076377408</v>
      </c>
      <c r="BG21">
        <f t="shared" si="38"/>
        <v>0.90459719493599922</v>
      </c>
      <c r="BH21">
        <f t="shared" si="39"/>
        <v>1400.0070000000001</v>
      </c>
      <c r="BI21">
        <f t="shared" si="40"/>
        <v>1180.1911807473714</v>
      </c>
      <c r="BJ21">
        <f t="shared" si="41"/>
        <v>0.84298948558640874</v>
      </c>
      <c r="BK21">
        <f t="shared" si="42"/>
        <v>0.19597897117281757</v>
      </c>
      <c r="BL21">
        <v>6</v>
      </c>
      <c r="BM21">
        <v>0.5</v>
      </c>
      <c r="BN21" t="s">
        <v>290</v>
      </c>
      <c r="BO21">
        <v>2</v>
      </c>
      <c r="BP21">
        <v>1605909309.3499999</v>
      </c>
      <c r="BQ21">
        <v>149.49023333333301</v>
      </c>
      <c r="BR21">
        <v>148.522766666667</v>
      </c>
      <c r="BS21">
        <v>14.5624466666667</v>
      </c>
      <c r="BT21">
        <v>6.2344563333333296</v>
      </c>
      <c r="BU21">
        <v>144.412833333333</v>
      </c>
      <c r="BV21">
        <v>14.6104133333333</v>
      </c>
      <c r="BW21">
        <v>400.01826666666699</v>
      </c>
      <c r="BX21">
        <v>102.2264</v>
      </c>
      <c r="BY21">
        <v>0.100014096666667</v>
      </c>
      <c r="BZ21">
        <v>39.064533333333301</v>
      </c>
      <c r="CA21">
        <v>38.596040000000002</v>
      </c>
      <c r="CB21">
        <v>999.9</v>
      </c>
      <c r="CC21">
        <v>0</v>
      </c>
      <c r="CD21">
        <v>0</v>
      </c>
      <c r="CE21">
        <v>9997.83</v>
      </c>
      <c r="CF21">
        <v>0</v>
      </c>
      <c r="CG21">
        <v>519.09776666666698</v>
      </c>
      <c r="CH21">
        <v>1400.0070000000001</v>
      </c>
      <c r="CI21">
        <v>0.89999403333333305</v>
      </c>
      <c r="CJ21">
        <v>0.10000578</v>
      </c>
      <c r="CK21">
        <v>0</v>
      </c>
      <c r="CL21">
        <v>868.69313333333298</v>
      </c>
      <c r="CM21">
        <v>4.9997499999999997</v>
      </c>
      <c r="CN21">
        <v>11978.4533333333</v>
      </c>
      <c r="CO21">
        <v>12178.073333333299</v>
      </c>
      <c r="CP21">
        <v>47.787199999999999</v>
      </c>
      <c r="CQ21">
        <v>49.25</v>
      </c>
      <c r="CR21">
        <v>48.370800000000003</v>
      </c>
      <c r="CS21">
        <v>49.0165333333333</v>
      </c>
      <c r="CT21">
        <v>49.853999999999999</v>
      </c>
      <c r="CU21">
        <v>1255.4970000000001</v>
      </c>
      <c r="CV21">
        <v>139.51</v>
      </c>
      <c r="CW21">
        <v>0</v>
      </c>
      <c r="CX21">
        <v>83.599999904632597</v>
      </c>
      <c r="CY21">
        <v>0</v>
      </c>
      <c r="CZ21">
        <v>868.79673076923098</v>
      </c>
      <c r="DA21">
        <v>12.5689230605094</v>
      </c>
      <c r="DB21">
        <v>180.42393137885401</v>
      </c>
      <c r="DC21">
        <v>11979.9461538462</v>
      </c>
      <c r="DD21">
        <v>15</v>
      </c>
      <c r="DE21">
        <v>1605908679</v>
      </c>
      <c r="DF21" t="s">
        <v>291</v>
      </c>
      <c r="DG21">
        <v>1605908679</v>
      </c>
      <c r="DH21">
        <v>1605908672</v>
      </c>
      <c r="DI21">
        <v>7</v>
      </c>
      <c r="DJ21">
        <v>0.32</v>
      </c>
      <c r="DK21">
        <v>-2.1000000000000001E-2</v>
      </c>
      <c r="DL21">
        <v>5.0780000000000003</v>
      </c>
      <c r="DM21">
        <v>-4.8000000000000001E-2</v>
      </c>
      <c r="DN21">
        <v>1695</v>
      </c>
      <c r="DO21">
        <v>8</v>
      </c>
      <c r="DP21">
        <v>0.01</v>
      </c>
      <c r="DQ21">
        <v>0.03</v>
      </c>
      <c r="DR21">
        <v>-1.4858960923861999</v>
      </c>
      <c r="DS21">
        <v>-0.136616270024119</v>
      </c>
      <c r="DT21">
        <v>1.64424774423374E-2</v>
      </c>
      <c r="DU21">
        <v>1</v>
      </c>
      <c r="DV21">
        <v>0.96710966666666698</v>
      </c>
      <c r="DW21">
        <v>0.14387351279199201</v>
      </c>
      <c r="DX21">
        <v>2.22728412860945E-2</v>
      </c>
      <c r="DY21">
        <v>1</v>
      </c>
      <c r="DZ21">
        <v>8.3270513333333298</v>
      </c>
      <c r="EA21">
        <v>0.11111546162401501</v>
      </c>
      <c r="EB21">
        <v>8.1734434739723395E-3</v>
      </c>
      <c r="EC21">
        <v>1</v>
      </c>
      <c r="ED21">
        <v>3</v>
      </c>
      <c r="EE21">
        <v>3</v>
      </c>
      <c r="EF21" t="s">
        <v>311</v>
      </c>
      <c r="EG21">
        <v>100</v>
      </c>
      <c r="EH21">
        <v>100</v>
      </c>
      <c r="EI21">
        <v>5.077</v>
      </c>
      <c r="EJ21">
        <v>-4.8000000000000001E-2</v>
      </c>
      <c r="EK21">
        <v>5.0774999999999997</v>
      </c>
      <c r="EL21">
        <v>0</v>
      </c>
      <c r="EM21">
        <v>0</v>
      </c>
      <c r="EN21">
        <v>0</v>
      </c>
      <c r="EO21">
        <v>-4.7975499999999699E-2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10.6</v>
      </c>
      <c r="EX21">
        <v>10.8</v>
      </c>
      <c r="EY21">
        <v>2</v>
      </c>
      <c r="EZ21">
        <v>360.87799999999999</v>
      </c>
      <c r="FA21">
        <v>633.45299999999997</v>
      </c>
      <c r="FB21">
        <v>37.934899999999999</v>
      </c>
      <c r="FC21">
        <v>34.390500000000003</v>
      </c>
      <c r="FD21">
        <v>29.999400000000001</v>
      </c>
      <c r="FE21">
        <v>34.120899999999999</v>
      </c>
      <c r="FF21">
        <v>34.032899999999998</v>
      </c>
      <c r="FG21">
        <v>10.295199999999999</v>
      </c>
      <c r="FH21">
        <v>0</v>
      </c>
      <c r="FI21">
        <v>100</v>
      </c>
      <c r="FJ21">
        <v>-999.9</v>
      </c>
      <c r="FK21">
        <v>148.71799999999999</v>
      </c>
      <c r="FL21">
        <v>14.115399999999999</v>
      </c>
      <c r="FM21">
        <v>101.349</v>
      </c>
      <c r="FN21">
        <v>100.726</v>
      </c>
    </row>
    <row r="22" spans="1:170" x14ac:dyDescent="0.25">
      <c r="A22">
        <v>6</v>
      </c>
      <c r="B22">
        <v>1605909399.0999999</v>
      </c>
      <c r="C22">
        <v>527.5</v>
      </c>
      <c r="D22" t="s">
        <v>312</v>
      </c>
      <c r="E22" t="s">
        <v>313</v>
      </c>
      <c r="F22" t="s">
        <v>285</v>
      </c>
      <c r="G22" t="s">
        <v>286</v>
      </c>
      <c r="H22">
        <v>1605909391.3499999</v>
      </c>
      <c r="I22">
        <f t="shared" si="0"/>
        <v>5.7032993683421027E-3</v>
      </c>
      <c r="J22">
        <f t="shared" si="1"/>
        <v>-0.14006499767905944</v>
      </c>
      <c r="K22">
        <f t="shared" si="2"/>
        <v>199.3886</v>
      </c>
      <c r="L22">
        <f t="shared" si="3"/>
        <v>184.88419967706858</v>
      </c>
      <c r="M22">
        <f t="shared" si="4"/>
        <v>18.917442429902909</v>
      </c>
      <c r="N22">
        <f t="shared" si="5"/>
        <v>20.401539819342254</v>
      </c>
      <c r="O22">
        <f t="shared" si="6"/>
        <v>0.10723897048458686</v>
      </c>
      <c r="P22">
        <f t="shared" si="7"/>
        <v>2.9685575667985722</v>
      </c>
      <c r="Q22">
        <f t="shared" si="8"/>
        <v>0.10513235990207535</v>
      </c>
      <c r="R22">
        <f t="shared" si="9"/>
        <v>6.5893548776680327E-2</v>
      </c>
      <c r="S22">
        <f t="shared" si="10"/>
        <v>231.29584426402346</v>
      </c>
      <c r="T22">
        <f t="shared" si="11"/>
        <v>38.839116363001637</v>
      </c>
      <c r="U22">
        <f t="shared" si="12"/>
        <v>38.444960000000002</v>
      </c>
      <c r="V22">
        <f t="shared" si="13"/>
        <v>6.8194965378227792</v>
      </c>
      <c r="W22">
        <f t="shared" si="14"/>
        <v>21.315893119261549</v>
      </c>
      <c r="X22">
        <f t="shared" si="15"/>
        <v>1.4942424332622606</v>
      </c>
      <c r="Y22">
        <f t="shared" si="16"/>
        <v>7.0099921448378231</v>
      </c>
      <c r="Z22">
        <f t="shared" si="17"/>
        <v>5.3252541045605186</v>
      </c>
      <c r="AA22">
        <f t="shared" si="18"/>
        <v>-251.51550214388672</v>
      </c>
      <c r="AB22">
        <f t="shared" si="19"/>
        <v>81.772885357799126</v>
      </c>
      <c r="AC22">
        <f t="shared" si="20"/>
        <v>6.6678768703423996</v>
      </c>
      <c r="AD22">
        <f t="shared" si="21"/>
        <v>68.221104348278274</v>
      </c>
      <c r="AE22">
        <v>6</v>
      </c>
      <c r="AF22">
        <v>2</v>
      </c>
      <c r="AG22">
        <f t="shared" si="22"/>
        <v>1</v>
      </c>
      <c r="AH22">
        <f t="shared" si="23"/>
        <v>0</v>
      </c>
      <c r="AI22">
        <f t="shared" si="24"/>
        <v>51989.629015747858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879.24053846153799</v>
      </c>
      <c r="AR22">
        <v>987.92</v>
      </c>
      <c r="AS22">
        <f t="shared" si="27"/>
        <v>0.1100083625581646</v>
      </c>
      <c r="AT22">
        <v>0.5</v>
      </c>
      <c r="AU22">
        <f t="shared" si="28"/>
        <v>1180.2094907473293</v>
      </c>
      <c r="AV22">
        <f t="shared" si="29"/>
        <v>-0.14006499767905944</v>
      </c>
      <c r="AW22">
        <f t="shared" si="30"/>
        <v>64.916456776359496</v>
      </c>
      <c r="AX22">
        <f t="shared" si="31"/>
        <v>0.30068224147704264</v>
      </c>
      <c r="AY22">
        <f t="shared" si="32"/>
        <v>3.7085151879266394E-4</v>
      </c>
      <c r="AZ22">
        <f t="shared" si="33"/>
        <v>2.3019677706696897</v>
      </c>
      <c r="BA22" t="s">
        <v>315</v>
      </c>
      <c r="BB22">
        <v>690.87</v>
      </c>
      <c r="BC22">
        <f t="shared" si="34"/>
        <v>297.04999999999995</v>
      </c>
      <c r="BD22">
        <f t="shared" si="35"/>
        <v>0.36586251990729501</v>
      </c>
      <c r="BE22">
        <f t="shared" si="36"/>
        <v>0.88447073556807876</v>
      </c>
      <c r="BF22">
        <f t="shared" si="37"/>
        <v>0.39890704056740295</v>
      </c>
      <c r="BG22">
        <f t="shared" si="38"/>
        <v>0.89301706285054228</v>
      </c>
      <c r="BH22">
        <f t="shared" si="39"/>
        <v>1400.029</v>
      </c>
      <c r="BI22">
        <f t="shared" si="40"/>
        <v>1180.2094907473293</v>
      </c>
      <c r="BJ22">
        <f t="shared" si="41"/>
        <v>0.84298931718366488</v>
      </c>
      <c r="BK22">
        <f t="shared" si="42"/>
        <v>0.1959786343673299</v>
      </c>
      <c r="BL22">
        <v>6</v>
      </c>
      <c r="BM22">
        <v>0.5</v>
      </c>
      <c r="BN22" t="s">
        <v>290</v>
      </c>
      <c r="BO22">
        <v>2</v>
      </c>
      <c r="BP22">
        <v>1605909391.3499999</v>
      </c>
      <c r="BQ22">
        <v>199.3886</v>
      </c>
      <c r="BR22">
        <v>200.88419999999999</v>
      </c>
      <c r="BS22">
        <v>14.60355</v>
      </c>
      <c r="BT22">
        <v>6.1738819999999999</v>
      </c>
      <c r="BU22">
        <v>194.31129999999999</v>
      </c>
      <c r="BV22">
        <v>14.65152</v>
      </c>
      <c r="BW22">
        <v>400.01653333333297</v>
      </c>
      <c r="BX22">
        <v>102.2205</v>
      </c>
      <c r="BY22">
        <v>9.9992843333333303E-2</v>
      </c>
      <c r="BZ22">
        <v>38.955910000000003</v>
      </c>
      <c r="CA22">
        <v>38.444960000000002</v>
      </c>
      <c r="CB22">
        <v>999.9</v>
      </c>
      <c r="CC22">
        <v>0</v>
      </c>
      <c r="CD22">
        <v>0</v>
      </c>
      <c r="CE22">
        <v>10001.98</v>
      </c>
      <c r="CF22">
        <v>0</v>
      </c>
      <c r="CG22">
        <v>422.61849999999998</v>
      </c>
      <c r="CH22">
        <v>1400.029</v>
      </c>
      <c r="CI22">
        <v>0.89999799999999996</v>
      </c>
      <c r="CJ22">
        <v>0.10000174000000001</v>
      </c>
      <c r="CK22">
        <v>0</v>
      </c>
      <c r="CL22">
        <v>879.18700000000001</v>
      </c>
      <c r="CM22">
        <v>4.9997499999999997</v>
      </c>
      <c r="CN22">
        <v>12122.473333333301</v>
      </c>
      <c r="CO22">
        <v>12178.29</v>
      </c>
      <c r="CP22">
        <v>47.686999999999998</v>
      </c>
      <c r="CQ22">
        <v>49.125</v>
      </c>
      <c r="CR22">
        <v>48.2541333333333</v>
      </c>
      <c r="CS22">
        <v>48.928733333333298</v>
      </c>
      <c r="CT22">
        <v>49.743699999999997</v>
      </c>
      <c r="CU22">
        <v>1255.5246666666701</v>
      </c>
      <c r="CV22">
        <v>139.50433333333299</v>
      </c>
      <c r="CW22">
        <v>0</v>
      </c>
      <c r="CX22">
        <v>81.199999809265094</v>
      </c>
      <c r="CY22">
        <v>0</v>
      </c>
      <c r="CZ22">
        <v>879.24053846153799</v>
      </c>
      <c r="DA22">
        <v>23.051692314082501</v>
      </c>
      <c r="DB22">
        <v>304.75897438945799</v>
      </c>
      <c r="DC22">
        <v>12123.353846153799</v>
      </c>
      <c r="DD22">
        <v>15</v>
      </c>
      <c r="DE22">
        <v>1605908679</v>
      </c>
      <c r="DF22" t="s">
        <v>291</v>
      </c>
      <c r="DG22">
        <v>1605908679</v>
      </c>
      <c r="DH22">
        <v>1605908672</v>
      </c>
      <c r="DI22">
        <v>7</v>
      </c>
      <c r="DJ22">
        <v>0.32</v>
      </c>
      <c r="DK22">
        <v>-2.1000000000000001E-2</v>
      </c>
      <c r="DL22">
        <v>5.0780000000000003</v>
      </c>
      <c r="DM22">
        <v>-4.8000000000000001E-2</v>
      </c>
      <c r="DN22">
        <v>1695</v>
      </c>
      <c r="DO22">
        <v>8</v>
      </c>
      <c r="DP22">
        <v>0.01</v>
      </c>
      <c r="DQ22">
        <v>0.03</v>
      </c>
      <c r="DR22">
        <v>-0.13715620976996001</v>
      </c>
      <c r="DS22">
        <v>-0.167430683808756</v>
      </c>
      <c r="DT22">
        <v>2.17227038831268E-2</v>
      </c>
      <c r="DU22">
        <v>1</v>
      </c>
      <c r="DV22">
        <v>-1.4967886666666701</v>
      </c>
      <c r="DW22">
        <v>0.18130651835372599</v>
      </c>
      <c r="DX22">
        <v>2.8411641948719198E-2</v>
      </c>
      <c r="DY22">
        <v>1</v>
      </c>
      <c r="DZ22">
        <v>8.4297356666666694</v>
      </c>
      <c r="EA22">
        <v>-6.7362847608477897E-3</v>
      </c>
      <c r="EB22">
        <v>1.69734239981879E-3</v>
      </c>
      <c r="EC22">
        <v>1</v>
      </c>
      <c r="ED22">
        <v>3</v>
      </c>
      <c r="EE22">
        <v>3</v>
      </c>
      <c r="EF22" t="s">
        <v>311</v>
      </c>
      <c r="EG22">
        <v>100</v>
      </c>
      <c r="EH22">
        <v>100</v>
      </c>
      <c r="EI22">
        <v>5.0780000000000003</v>
      </c>
      <c r="EJ22">
        <v>-4.8000000000000001E-2</v>
      </c>
      <c r="EK22">
        <v>5.0774999999999997</v>
      </c>
      <c r="EL22">
        <v>0</v>
      </c>
      <c r="EM22">
        <v>0</v>
      </c>
      <c r="EN22">
        <v>0</v>
      </c>
      <c r="EO22">
        <v>-4.7975499999999699E-2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</v>
      </c>
      <c r="EX22">
        <v>12.1</v>
      </c>
      <c r="EY22">
        <v>2</v>
      </c>
      <c r="EZ22">
        <v>360.68700000000001</v>
      </c>
      <c r="FA22">
        <v>634.34199999999998</v>
      </c>
      <c r="FB22">
        <v>37.8187</v>
      </c>
      <c r="FC22">
        <v>34.282299999999999</v>
      </c>
      <c r="FD22">
        <v>29.9998</v>
      </c>
      <c r="FE22">
        <v>34.031199999999998</v>
      </c>
      <c r="FF22">
        <v>33.9544</v>
      </c>
      <c r="FG22">
        <v>12.6189</v>
      </c>
      <c r="FH22">
        <v>0</v>
      </c>
      <c r="FI22">
        <v>100</v>
      </c>
      <c r="FJ22">
        <v>-999.9</v>
      </c>
      <c r="FK22">
        <v>201.005</v>
      </c>
      <c r="FL22">
        <v>14.3994</v>
      </c>
      <c r="FM22">
        <v>101.364</v>
      </c>
      <c r="FN22">
        <v>100.742</v>
      </c>
    </row>
    <row r="23" spans="1:170" x14ac:dyDescent="0.25">
      <c r="A23">
        <v>7</v>
      </c>
      <c r="B23">
        <v>1605909480.0999999</v>
      </c>
      <c r="C23">
        <v>608.5</v>
      </c>
      <c r="D23" t="s">
        <v>316</v>
      </c>
      <c r="E23" t="s">
        <v>317</v>
      </c>
      <c r="F23" t="s">
        <v>285</v>
      </c>
      <c r="G23" t="s">
        <v>286</v>
      </c>
      <c r="H23">
        <v>1605909472.3499999</v>
      </c>
      <c r="I23">
        <f t="shared" si="0"/>
        <v>5.667379721622276E-3</v>
      </c>
      <c r="J23">
        <f t="shared" si="1"/>
        <v>1.3011843903783407</v>
      </c>
      <c r="K23">
        <f t="shared" si="2"/>
        <v>249.31483333333301</v>
      </c>
      <c r="L23">
        <f t="shared" si="3"/>
        <v>209.66702084054484</v>
      </c>
      <c r="M23">
        <f t="shared" si="4"/>
        <v>21.453482365122785</v>
      </c>
      <c r="N23">
        <f t="shared" si="5"/>
        <v>25.510313252115779</v>
      </c>
      <c r="O23">
        <f t="shared" si="6"/>
        <v>0.1067915830045183</v>
      </c>
      <c r="P23">
        <f t="shared" si="7"/>
        <v>2.9670508772891666</v>
      </c>
      <c r="Q23">
        <f t="shared" si="8"/>
        <v>0.10470128969718139</v>
      </c>
      <c r="R23">
        <f t="shared" si="9"/>
        <v>6.5622702824283619E-2</v>
      </c>
      <c r="S23">
        <f t="shared" si="10"/>
        <v>231.29179498743528</v>
      </c>
      <c r="T23">
        <f t="shared" si="11"/>
        <v>38.78909436538234</v>
      </c>
      <c r="U23">
        <f t="shared" si="12"/>
        <v>38.392393333333303</v>
      </c>
      <c r="V23">
        <f t="shared" si="13"/>
        <v>6.800155524518849</v>
      </c>
      <c r="W23">
        <f t="shared" si="14"/>
        <v>21.263538323128447</v>
      </c>
      <c r="X23">
        <f t="shared" si="15"/>
        <v>1.4858380517947423</v>
      </c>
      <c r="Y23">
        <f t="shared" si="16"/>
        <v>6.987727203325278</v>
      </c>
      <c r="Z23">
        <f t="shared" si="17"/>
        <v>5.3143174727241069</v>
      </c>
      <c r="AA23">
        <f t="shared" si="18"/>
        <v>-249.93144572354237</v>
      </c>
      <c r="AB23">
        <f t="shared" si="19"/>
        <v>80.687378286322456</v>
      </c>
      <c r="AC23">
        <f t="shared" si="20"/>
        <v>6.5791674877336774</v>
      </c>
      <c r="AD23">
        <f t="shared" si="21"/>
        <v>68.626895037949055</v>
      </c>
      <c r="AE23">
        <v>6</v>
      </c>
      <c r="AF23">
        <v>2</v>
      </c>
      <c r="AG23">
        <f t="shared" si="22"/>
        <v>1</v>
      </c>
      <c r="AH23">
        <f t="shared" si="23"/>
        <v>0</v>
      </c>
      <c r="AI23">
        <f t="shared" si="24"/>
        <v>51956.96623797583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895.14888461538499</v>
      </c>
      <c r="AR23">
        <v>1025.0999999999999</v>
      </c>
      <c r="AS23">
        <f t="shared" si="27"/>
        <v>0.12676920825735527</v>
      </c>
      <c r="AT23">
        <v>0.5</v>
      </c>
      <c r="AU23">
        <f t="shared" si="28"/>
        <v>1180.188710747329</v>
      </c>
      <c r="AV23">
        <f t="shared" si="29"/>
        <v>1.3011843903783407</v>
      </c>
      <c r="AW23">
        <f t="shared" si="30"/>
        <v>74.80579422785388</v>
      </c>
      <c r="AX23">
        <f t="shared" si="31"/>
        <v>0.30714076675446289</v>
      </c>
      <c r="AY23">
        <f t="shared" si="32"/>
        <v>1.5920605349671331E-3</v>
      </c>
      <c r="AZ23">
        <f t="shared" si="33"/>
        <v>2.1822066139888792</v>
      </c>
      <c r="BA23" t="s">
        <v>319</v>
      </c>
      <c r="BB23">
        <v>710.25</v>
      </c>
      <c r="BC23">
        <f t="shared" si="34"/>
        <v>314.84999999999991</v>
      </c>
      <c r="BD23">
        <f t="shared" si="35"/>
        <v>0.41273976618902641</v>
      </c>
      <c r="BE23">
        <f t="shared" si="36"/>
        <v>0.87661795652531715</v>
      </c>
      <c r="BF23">
        <f t="shared" si="37"/>
        <v>0.41970746068420506</v>
      </c>
      <c r="BG23">
        <f t="shared" si="38"/>
        <v>0.87841722185572091</v>
      </c>
      <c r="BH23">
        <f t="shared" si="39"/>
        <v>1400.0043333333299</v>
      </c>
      <c r="BI23">
        <f t="shared" si="40"/>
        <v>1180.188710747329</v>
      </c>
      <c r="BJ23">
        <f t="shared" si="41"/>
        <v>0.8429893269954154</v>
      </c>
      <c r="BK23">
        <f t="shared" si="42"/>
        <v>0.19597865399083064</v>
      </c>
      <c r="BL23">
        <v>6</v>
      </c>
      <c r="BM23">
        <v>0.5</v>
      </c>
      <c r="BN23" t="s">
        <v>290</v>
      </c>
      <c r="BO23">
        <v>2</v>
      </c>
      <c r="BP23">
        <v>1605909472.3499999</v>
      </c>
      <c r="BQ23">
        <v>249.31483333333301</v>
      </c>
      <c r="BR23">
        <v>253.38589999999999</v>
      </c>
      <c r="BS23">
        <v>14.521243333333301</v>
      </c>
      <c r="BT23">
        <v>6.1439339999999998</v>
      </c>
      <c r="BU23">
        <v>244.23750000000001</v>
      </c>
      <c r="BV23">
        <v>14.5692133333333</v>
      </c>
      <c r="BW23">
        <v>400.01499999999999</v>
      </c>
      <c r="BX23">
        <v>102.22166666666701</v>
      </c>
      <c r="BY23">
        <v>0.100015966666667</v>
      </c>
      <c r="BZ23">
        <v>38.896816666666702</v>
      </c>
      <c r="CA23">
        <v>38.392393333333303</v>
      </c>
      <c r="CB23">
        <v>999.9</v>
      </c>
      <c r="CC23">
        <v>0</v>
      </c>
      <c r="CD23">
        <v>0</v>
      </c>
      <c r="CE23">
        <v>9993.3359999999993</v>
      </c>
      <c r="CF23">
        <v>0</v>
      </c>
      <c r="CG23">
        <v>420.08196666666697</v>
      </c>
      <c r="CH23">
        <v>1400.0043333333299</v>
      </c>
      <c r="CI23">
        <v>0.89999660000000004</v>
      </c>
      <c r="CJ23">
        <v>0.10000315999999999</v>
      </c>
      <c r="CK23">
        <v>0</v>
      </c>
      <c r="CL23">
        <v>894.84469999999999</v>
      </c>
      <c r="CM23">
        <v>4.9997499999999997</v>
      </c>
      <c r="CN23">
        <v>12343.8433333333</v>
      </c>
      <c r="CO23">
        <v>12178.0666666667</v>
      </c>
      <c r="CP23">
        <v>47.686999999999998</v>
      </c>
      <c r="CQ23">
        <v>49.087200000000003</v>
      </c>
      <c r="CR23">
        <v>48.25</v>
      </c>
      <c r="CS23">
        <v>48.936999999999998</v>
      </c>
      <c r="CT23">
        <v>49.712200000000003</v>
      </c>
      <c r="CU23">
        <v>1255.502</v>
      </c>
      <c r="CV23">
        <v>139.50233333333301</v>
      </c>
      <c r="CW23">
        <v>0</v>
      </c>
      <c r="CX23">
        <v>80.599999904632597</v>
      </c>
      <c r="CY23">
        <v>0</v>
      </c>
      <c r="CZ23">
        <v>895.14888461538499</v>
      </c>
      <c r="DA23">
        <v>32.676478586561899</v>
      </c>
      <c r="DB23">
        <v>456.75555497970998</v>
      </c>
      <c r="DC23">
        <v>12347.526923076901</v>
      </c>
      <c r="DD23">
        <v>15</v>
      </c>
      <c r="DE23">
        <v>1605908679</v>
      </c>
      <c r="DF23" t="s">
        <v>291</v>
      </c>
      <c r="DG23">
        <v>1605908679</v>
      </c>
      <c r="DH23">
        <v>1605908672</v>
      </c>
      <c r="DI23">
        <v>7</v>
      </c>
      <c r="DJ23">
        <v>0.32</v>
      </c>
      <c r="DK23">
        <v>-2.1000000000000001E-2</v>
      </c>
      <c r="DL23">
        <v>5.0780000000000003</v>
      </c>
      <c r="DM23">
        <v>-4.8000000000000001E-2</v>
      </c>
      <c r="DN23">
        <v>1695</v>
      </c>
      <c r="DO23">
        <v>8</v>
      </c>
      <c r="DP23">
        <v>0.01</v>
      </c>
      <c r="DQ23">
        <v>0.03</v>
      </c>
      <c r="DR23">
        <v>1.30561485816806</v>
      </c>
      <c r="DS23">
        <v>-0.104006845140766</v>
      </c>
      <c r="DT23">
        <v>2.7556060294517602E-2</v>
      </c>
      <c r="DU23">
        <v>1</v>
      </c>
      <c r="DV23">
        <v>-4.0739856666666698</v>
      </c>
      <c r="DW23">
        <v>8.3930322580652097E-2</v>
      </c>
      <c r="DX23">
        <v>3.6624446542651803E-2</v>
      </c>
      <c r="DY23">
        <v>1</v>
      </c>
      <c r="DZ23">
        <v>8.3781400000000001</v>
      </c>
      <c r="EA23">
        <v>-9.0091568409332703E-2</v>
      </c>
      <c r="EB23">
        <v>6.65355493952918E-3</v>
      </c>
      <c r="EC23">
        <v>1</v>
      </c>
      <c r="ED23">
        <v>3</v>
      </c>
      <c r="EE23">
        <v>3</v>
      </c>
      <c r="EF23" t="s">
        <v>311</v>
      </c>
      <c r="EG23">
        <v>100</v>
      </c>
      <c r="EH23">
        <v>100</v>
      </c>
      <c r="EI23">
        <v>5.077</v>
      </c>
      <c r="EJ23">
        <v>-4.8000000000000001E-2</v>
      </c>
      <c r="EK23">
        <v>5.0774999999999997</v>
      </c>
      <c r="EL23">
        <v>0</v>
      </c>
      <c r="EM23">
        <v>0</v>
      </c>
      <c r="EN23">
        <v>0</v>
      </c>
      <c r="EO23">
        <v>-4.7975499999999699E-2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13.4</v>
      </c>
      <c r="EX23">
        <v>13.5</v>
      </c>
      <c r="EY23">
        <v>2</v>
      </c>
      <c r="EZ23">
        <v>360.75799999999998</v>
      </c>
      <c r="FA23">
        <v>633.952</v>
      </c>
      <c r="FB23">
        <v>37.730800000000002</v>
      </c>
      <c r="FC23">
        <v>34.270499999999998</v>
      </c>
      <c r="FD23">
        <v>30.000299999999999</v>
      </c>
      <c r="FE23">
        <v>34.016599999999997</v>
      </c>
      <c r="FF23">
        <v>33.944800000000001</v>
      </c>
      <c r="FG23">
        <v>14.8927</v>
      </c>
      <c r="FH23">
        <v>0</v>
      </c>
      <c r="FI23">
        <v>100</v>
      </c>
      <c r="FJ23">
        <v>-999.9</v>
      </c>
      <c r="FK23">
        <v>253.57900000000001</v>
      </c>
      <c r="FL23">
        <v>14.458500000000001</v>
      </c>
      <c r="FM23">
        <v>101.35299999999999</v>
      </c>
      <c r="FN23">
        <v>100.726</v>
      </c>
    </row>
    <row r="24" spans="1:170" x14ac:dyDescent="0.25">
      <c r="A24">
        <v>8</v>
      </c>
      <c r="B24">
        <v>1605909567.0999999</v>
      </c>
      <c r="C24">
        <v>695.5</v>
      </c>
      <c r="D24" t="s">
        <v>320</v>
      </c>
      <c r="E24" t="s">
        <v>321</v>
      </c>
      <c r="F24" t="s">
        <v>285</v>
      </c>
      <c r="G24" t="s">
        <v>286</v>
      </c>
      <c r="H24">
        <v>1605909559.3499999</v>
      </c>
      <c r="I24">
        <f t="shared" si="0"/>
        <v>5.6174265789569085E-3</v>
      </c>
      <c r="J24">
        <f t="shared" si="1"/>
        <v>5.8285483278473542</v>
      </c>
      <c r="K24">
        <f t="shared" si="2"/>
        <v>398.352933333333</v>
      </c>
      <c r="L24">
        <f t="shared" si="3"/>
        <v>279.88564083799145</v>
      </c>
      <c r="M24">
        <f t="shared" si="4"/>
        <v>28.638676621252781</v>
      </c>
      <c r="N24">
        <f t="shared" si="5"/>
        <v>40.760579230516342</v>
      </c>
      <c r="O24">
        <f t="shared" si="6"/>
        <v>0.10622357316582623</v>
      </c>
      <c r="P24">
        <f t="shared" si="7"/>
        <v>2.9679961571160738</v>
      </c>
      <c r="Q24">
        <f t="shared" si="8"/>
        <v>0.10415586954608885</v>
      </c>
      <c r="R24">
        <f t="shared" si="9"/>
        <v>6.527984105708648E-2</v>
      </c>
      <c r="S24">
        <f t="shared" si="10"/>
        <v>231.29095943764821</v>
      </c>
      <c r="T24">
        <f t="shared" si="11"/>
        <v>38.753992069148573</v>
      </c>
      <c r="U24">
        <f t="shared" si="12"/>
        <v>38.316036666666697</v>
      </c>
      <c r="V24">
        <f t="shared" si="13"/>
        <v>6.772146154252173</v>
      </c>
      <c r="W24">
        <f t="shared" si="14"/>
        <v>21.177351060620285</v>
      </c>
      <c r="X24">
        <f t="shared" si="15"/>
        <v>1.4760067717272027</v>
      </c>
      <c r="Y24">
        <f t="shared" si="16"/>
        <v>6.9697421906173487</v>
      </c>
      <c r="Z24">
        <f t="shared" si="17"/>
        <v>5.2961393825249701</v>
      </c>
      <c r="AA24">
        <f t="shared" si="18"/>
        <v>-247.72851213199965</v>
      </c>
      <c r="AB24">
        <f t="shared" si="19"/>
        <v>85.273920391037862</v>
      </c>
      <c r="AC24">
        <f t="shared" si="20"/>
        <v>6.9467807733111657</v>
      </c>
      <c r="AD24">
        <f t="shared" si="21"/>
        <v>75.783148469997585</v>
      </c>
      <c r="AE24">
        <v>6</v>
      </c>
      <c r="AF24">
        <v>2</v>
      </c>
      <c r="AG24">
        <f t="shared" si="22"/>
        <v>1</v>
      </c>
      <c r="AH24">
        <f t="shared" si="23"/>
        <v>0</v>
      </c>
      <c r="AI24">
        <f t="shared" si="24"/>
        <v>51991.651619719007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944.18538461538503</v>
      </c>
      <c r="AR24">
        <v>1116.8900000000001</v>
      </c>
      <c r="AS24">
        <f t="shared" si="27"/>
        <v>0.15462992361344008</v>
      </c>
      <c r="AT24">
        <v>0.5</v>
      </c>
      <c r="AU24">
        <f t="shared" si="28"/>
        <v>1180.184490747328</v>
      </c>
      <c r="AV24">
        <f t="shared" si="29"/>
        <v>5.8285483278473542</v>
      </c>
      <c r="AW24">
        <f t="shared" si="30"/>
        <v>91.245918827013</v>
      </c>
      <c r="AX24">
        <f t="shared" si="31"/>
        <v>0.35144015972924825</v>
      </c>
      <c r="AY24">
        <f t="shared" si="32"/>
        <v>5.4282155526437391E-3</v>
      </c>
      <c r="AZ24">
        <f t="shared" si="33"/>
        <v>1.9206815353347235</v>
      </c>
      <c r="BA24" t="s">
        <v>323</v>
      </c>
      <c r="BB24">
        <v>724.37</v>
      </c>
      <c r="BC24">
        <f t="shared" si="34"/>
        <v>392.5200000000001</v>
      </c>
      <c r="BD24">
        <f t="shared" si="35"/>
        <v>0.43998933910275917</v>
      </c>
      <c r="BE24">
        <f t="shared" si="36"/>
        <v>0.84532511595099502</v>
      </c>
      <c r="BF24">
        <f t="shared" si="37"/>
        <v>0.4302416271747681</v>
      </c>
      <c r="BG24">
        <f t="shared" si="38"/>
        <v>0.84237312812482612</v>
      </c>
      <c r="BH24">
        <f t="shared" si="39"/>
        <v>1399.99933333333</v>
      </c>
      <c r="BI24">
        <f t="shared" si="40"/>
        <v>1180.184490747328</v>
      </c>
      <c r="BJ24">
        <f t="shared" si="41"/>
        <v>0.84298932338586652</v>
      </c>
      <c r="BK24">
        <f t="shared" si="42"/>
        <v>0.19597864677173302</v>
      </c>
      <c r="BL24">
        <v>6</v>
      </c>
      <c r="BM24">
        <v>0.5</v>
      </c>
      <c r="BN24" t="s">
        <v>290</v>
      </c>
      <c r="BO24">
        <v>2</v>
      </c>
      <c r="BP24">
        <v>1605909559.3499999</v>
      </c>
      <c r="BQ24">
        <v>398.352933333333</v>
      </c>
      <c r="BR24">
        <v>410.45179999999999</v>
      </c>
      <c r="BS24">
        <v>14.4250066666667</v>
      </c>
      <c r="BT24">
        <v>6.1207799999999999</v>
      </c>
      <c r="BU24">
        <v>393.27550000000002</v>
      </c>
      <c r="BV24">
        <v>14.472993333333299</v>
      </c>
      <c r="BW24">
        <v>400.01763333333298</v>
      </c>
      <c r="BX24">
        <v>102.222766666667</v>
      </c>
      <c r="BY24">
        <v>0.100012506666667</v>
      </c>
      <c r="BZ24">
        <v>38.848963333333302</v>
      </c>
      <c r="CA24">
        <v>38.316036666666697</v>
      </c>
      <c r="CB24">
        <v>999.9</v>
      </c>
      <c r="CC24">
        <v>0</v>
      </c>
      <c r="CD24">
        <v>0</v>
      </c>
      <c r="CE24">
        <v>9998.5793333333295</v>
      </c>
      <c r="CF24">
        <v>0</v>
      </c>
      <c r="CG24">
        <v>417.61953333333298</v>
      </c>
      <c r="CH24">
        <v>1399.99933333333</v>
      </c>
      <c r="CI24">
        <v>0.89999933333333304</v>
      </c>
      <c r="CJ24">
        <v>0.100000406666667</v>
      </c>
      <c r="CK24">
        <v>0</v>
      </c>
      <c r="CL24">
        <v>944.22956666666698</v>
      </c>
      <c r="CM24">
        <v>4.9997499999999997</v>
      </c>
      <c r="CN24">
        <v>13036.606666666699</v>
      </c>
      <c r="CO24">
        <v>12178.04</v>
      </c>
      <c r="CP24">
        <v>47.75</v>
      </c>
      <c r="CQ24">
        <v>49.125</v>
      </c>
      <c r="CR24">
        <v>48.299666666666702</v>
      </c>
      <c r="CS24">
        <v>49</v>
      </c>
      <c r="CT24">
        <v>49.7541333333333</v>
      </c>
      <c r="CU24">
        <v>1255.4976666666701</v>
      </c>
      <c r="CV24">
        <v>139.50166666666701</v>
      </c>
      <c r="CW24">
        <v>0</v>
      </c>
      <c r="CX24">
        <v>86.100000143051105</v>
      </c>
      <c r="CY24">
        <v>0</v>
      </c>
      <c r="CZ24">
        <v>944.18538461538503</v>
      </c>
      <c r="DA24">
        <v>51.967453008903597</v>
      </c>
      <c r="DB24">
        <v>713.617093957978</v>
      </c>
      <c r="DC24">
        <v>13036.188461538501</v>
      </c>
      <c r="DD24">
        <v>15</v>
      </c>
      <c r="DE24">
        <v>1605908679</v>
      </c>
      <c r="DF24" t="s">
        <v>291</v>
      </c>
      <c r="DG24">
        <v>1605908679</v>
      </c>
      <c r="DH24">
        <v>1605908672</v>
      </c>
      <c r="DI24">
        <v>7</v>
      </c>
      <c r="DJ24">
        <v>0.32</v>
      </c>
      <c r="DK24">
        <v>-2.1000000000000001E-2</v>
      </c>
      <c r="DL24">
        <v>5.0780000000000003</v>
      </c>
      <c r="DM24">
        <v>-4.8000000000000001E-2</v>
      </c>
      <c r="DN24">
        <v>1695</v>
      </c>
      <c r="DO24">
        <v>8</v>
      </c>
      <c r="DP24">
        <v>0.01</v>
      </c>
      <c r="DQ24">
        <v>0.03</v>
      </c>
      <c r="DR24">
        <v>5.8371083978986604</v>
      </c>
      <c r="DS24">
        <v>-0.184071834325164</v>
      </c>
      <c r="DT24">
        <v>2.3602007236143901E-2</v>
      </c>
      <c r="DU24">
        <v>1</v>
      </c>
      <c r="DV24">
        <v>-12.1045433333333</v>
      </c>
      <c r="DW24">
        <v>0.19151145717465901</v>
      </c>
      <c r="DX24">
        <v>3.00796573931435E-2</v>
      </c>
      <c r="DY24">
        <v>1</v>
      </c>
      <c r="DZ24">
        <v>8.3036770000000004</v>
      </c>
      <c r="EA24">
        <v>6.8137308120143306E-2</v>
      </c>
      <c r="EB24">
        <v>5.2010910073433201E-3</v>
      </c>
      <c r="EC24">
        <v>1</v>
      </c>
      <c r="ED24">
        <v>3</v>
      </c>
      <c r="EE24">
        <v>3</v>
      </c>
      <c r="EF24" t="s">
        <v>311</v>
      </c>
      <c r="EG24">
        <v>100</v>
      </c>
      <c r="EH24">
        <v>100</v>
      </c>
      <c r="EI24">
        <v>5.077</v>
      </c>
      <c r="EJ24">
        <v>-4.7899999999999998E-2</v>
      </c>
      <c r="EK24">
        <v>5.0774999999999997</v>
      </c>
      <c r="EL24">
        <v>0</v>
      </c>
      <c r="EM24">
        <v>0</v>
      </c>
      <c r="EN24">
        <v>0</v>
      </c>
      <c r="EO24">
        <v>-4.7975499999999699E-2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14.8</v>
      </c>
      <c r="EX24">
        <v>14.9</v>
      </c>
      <c r="EY24">
        <v>2</v>
      </c>
      <c r="EZ24">
        <v>361.15499999999997</v>
      </c>
      <c r="FA24">
        <v>633.42700000000002</v>
      </c>
      <c r="FB24">
        <v>37.665999999999997</v>
      </c>
      <c r="FC24">
        <v>34.345799999999997</v>
      </c>
      <c r="FD24">
        <v>30.000699999999998</v>
      </c>
      <c r="FE24">
        <v>34.076999999999998</v>
      </c>
      <c r="FF24">
        <v>34.000900000000001</v>
      </c>
      <c r="FG24">
        <v>21.605399999999999</v>
      </c>
      <c r="FH24">
        <v>0</v>
      </c>
      <c r="FI24">
        <v>100</v>
      </c>
      <c r="FJ24">
        <v>-999.9</v>
      </c>
      <c r="FK24">
        <v>411.00099999999998</v>
      </c>
      <c r="FL24">
        <v>14.3626</v>
      </c>
      <c r="FM24">
        <v>101.333</v>
      </c>
      <c r="FN24">
        <v>100.70399999999999</v>
      </c>
    </row>
    <row r="25" spans="1:170" x14ac:dyDescent="0.25">
      <c r="A25">
        <v>9</v>
      </c>
      <c r="B25">
        <v>1605909658.0999999</v>
      </c>
      <c r="C25">
        <v>786.5</v>
      </c>
      <c r="D25" t="s">
        <v>324</v>
      </c>
      <c r="E25" t="s">
        <v>325</v>
      </c>
      <c r="F25" t="s">
        <v>285</v>
      </c>
      <c r="G25" t="s">
        <v>286</v>
      </c>
      <c r="H25">
        <v>1605909650.3499999</v>
      </c>
      <c r="I25">
        <f t="shared" si="0"/>
        <v>5.6268469292347027E-3</v>
      </c>
      <c r="J25">
        <f t="shared" si="1"/>
        <v>8.8719724612699942</v>
      </c>
      <c r="K25">
        <f t="shared" si="2"/>
        <v>498.89030000000002</v>
      </c>
      <c r="L25">
        <f t="shared" si="3"/>
        <v>328.76366616599819</v>
      </c>
      <c r="M25">
        <f t="shared" si="4"/>
        <v>33.64065363944848</v>
      </c>
      <c r="N25">
        <f t="shared" si="5"/>
        <v>51.048815649557014</v>
      </c>
      <c r="O25">
        <f t="shared" si="6"/>
        <v>0.10714460929823386</v>
      </c>
      <c r="P25">
        <f t="shared" si="7"/>
        <v>2.9679895675314056</v>
      </c>
      <c r="Q25">
        <f t="shared" si="8"/>
        <v>0.10504127124959337</v>
      </c>
      <c r="R25">
        <f t="shared" si="9"/>
        <v>6.5836332018381905E-2</v>
      </c>
      <c r="S25">
        <f t="shared" si="10"/>
        <v>231.29563552114206</v>
      </c>
      <c r="T25">
        <f t="shared" si="11"/>
        <v>38.694531243941839</v>
      </c>
      <c r="U25">
        <f t="shared" si="12"/>
        <v>38.204666666666697</v>
      </c>
      <c r="V25">
        <f t="shared" si="13"/>
        <v>6.7314725643545472</v>
      </c>
      <c r="W25">
        <f t="shared" si="14"/>
        <v>21.153368550696857</v>
      </c>
      <c r="X25">
        <f t="shared" si="15"/>
        <v>1.469808123099009</v>
      </c>
      <c r="Y25">
        <f t="shared" si="16"/>
        <v>6.9483407315313332</v>
      </c>
      <c r="Z25">
        <f t="shared" si="17"/>
        <v>5.2616644412555384</v>
      </c>
      <c r="AA25">
        <f t="shared" si="18"/>
        <v>-248.14394957925037</v>
      </c>
      <c r="AB25">
        <f t="shared" si="19"/>
        <v>93.960154363265644</v>
      </c>
      <c r="AC25">
        <f t="shared" si="20"/>
        <v>7.6482112702618501</v>
      </c>
      <c r="AD25">
        <f t="shared" si="21"/>
        <v>84.760051575419169</v>
      </c>
      <c r="AE25">
        <v>6</v>
      </c>
      <c r="AF25">
        <v>2</v>
      </c>
      <c r="AG25">
        <f t="shared" si="22"/>
        <v>1</v>
      </c>
      <c r="AH25">
        <f t="shared" si="23"/>
        <v>0</v>
      </c>
      <c r="AI25">
        <f t="shared" si="24"/>
        <v>52001.0250736081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975.43395999999996</v>
      </c>
      <c r="AR25">
        <v>1178.1199999999999</v>
      </c>
      <c r="AS25">
        <f t="shared" si="27"/>
        <v>0.17204193121244016</v>
      </c>
      <c r="AT25">
        <v>0.5</v>
      </c>
      <c r="AU25">
        <f t="shared" si="28"/>
        <v>1180.2066107473643</v>
      </c>
      <c r="AV25">
        <f t="shared" si="29"/>
        <v>8.8719724612699942</v>
      </c>
      <c r="AW25">
        <f t="shared" si="30"/>
        <v>101.52251227133259</v>
      </c>
      <c r="AX25">
        <f t="shared" si="31"/>
        <v>0.38620004753335818</v>
      </c>
      <c r="AY25">
        <f t="shared" si="32"/>
        <v>8.0068352905617052E-3</v>
      </c>
      <c r="AZ25">
        <f t="shared" si="33"/>
        <v>1.7688860217974403</v>
      </c>
      <c r="BA25" t="s">
        <v>327</v>
      </c>
      <c r="BB25">
        <v>723.13</v>
      </c>
      <c r="BC25">
        <f t="shared" si="34"/>
        <v>454.9899999999999</v>
      </c>
      <c r="BD25">
        <f t="shared" si="35"/>
        <v>0.44547361480472092</v>
      </c>
      <c r="BE25">
        <f t="shared" si="36"/>
        <v>0.82079599834577288</v>
      </c>
      <c r="BF25">
        <f t="shared" si="37"/>
        <v>0.4381045564282815</v>
      </c>
      <c r="BG25">
        <f t="shared" si="38"/>
        <v>0.81832933403894903</v>
      </c>
      <c r="BH25">
        <f t="shared" si="39"/>
        <v>1400.0253333333301</v>
      </c>
      <c r="BI25">
        <f t="shared" si="40"/>
        <v>1180.2066107473643</v>
      </c>
      <c r="BJ25">
        <f t="shared" si="41"/>
        <v>0.84298946786727214</v>
      </c>
      <c r="BK25">
        <f t="shared" si="42"/>
        <v>0.19597893573454431</v>
      </c>
      <c r="BL25">
        <v>6</v>
      </c>
      <c r="BM25">
        <v>0.5</v>
      </c>
      <c r="BN25" t="s">
        <v>290</v>
      </c>
      <c r="BO25">
        <v>2</v>
      </c>
      <c r="BP25">
        <v>1605909650.3499999</v>
      </c>
      <c r="BQ25">
        <v>498.89030000000002</v>
      </c>
      <c r="BR25">
        <v>516.40819999999997</v>
      </c>
      <c r="BS25">
        <v>14.3641533333333</v>
      </c>
      <c r="BT25">
        <v>6.0455133333333304</v>
      </c>
      <c r="BU25">
        <v>493.81270000000001</v>
      </c>
      <c r="BV25">
        <v>14.412133333333299</v>
      </c>
      <c r="BW25">
        <v>400.01889999999997</v>
      </c>
      <c r="BX25">
        <v>102.22473333333301</v>
      </c>
      <c r="BY25">
        <v>9.9997473333333295E-2</v>
      </c>
      <c r="BZ25">
        <v>38.791879999999999</v>
      </c>
      <c r="CA25">
        <v>38.204666666666697</v>
      </c>
      <c r="CB25">
        <v>999.9</v>
      </c>
      <c r="CC25">
        <v>0</v>
      </c>
      <c r="CD25">
        <v>0</v>
      </c>
      <c r="CE25">
        <v>9998.3496666666706</v>
      </c>
      <c r="CF25">
        <v>0</v>
      </c>
      <c r="CG25">
        <v>414.88353333333299</v>
      </c>
      <c r="CH25">
        <v>1400.0253333333301</v>
      </c>
      <c r="CI25">
        <v>0.89999419999999997</v>
      </c>
      <c r="CJ25">
        <v>0.10000559000000001</v>
      </c>
      <c r="CK25">
        <v>0</v>
      </c>
      <c r="CL25">
        <v>975.05036666666695</v>
      </c>
      <c r="CM25">
        <v>4.9997499999999997</v>
      </c>
      <c r="CN25">
        <v>13471.05</v>
      </c>
      <c r="CO25">
        <v>12178.256666666701</v>
      </c>
      <c r="CP25">
        <v>47.7665333333333</v>
      </c>
      <c r="CQ25">
        <v>49.176666666666698</v>
      </c>
      <c r="CR25">
        <v>48.311999999999998</v>
      </c>
      <c r="CS25">
        <v>49.014466666666699</v>
      </c>
      <c r="CT25">
        <v>49.795466666666599</v>
      </c>
      <c r="CU25">
        <v>1255.5143333333299</v>
      </c>
      <c r="CV25">
        <v>139.511</v>
      </c>
      <c r="CW25">
        <v>0</v>
      </c>
      <c r="CX25">
        <v>90.199999809265094</v>
      </c>
      <c r="CY25">
        <v>0</v>
      </c>
      <c r="CZ25">
        <v>975.43395999999996</v>
      </c>
      <c r="DA25">
        <v>48.992000068298303</v>
      </c>
      <c r="DB25">
        <v>657.16153950256103</v>
      </c>
      <c r="DC25">
        <v>13476.268</v>
      </c>
      <c r="DD25">
        <v>15</v>
      </c>
      <c r="DE25">
        <v>1605908679</v>
      </c>
      <c r="DF25" t="s">
        <v>291</v>
      </c>
      <c r="DG25">
        <v>1605908679</v>
      </c>
      <c r="DH25">
        <v>1605908672</v>
      </c>
      <c r="DI25">
        <v>7</v>
      </c>
      <c r="DJ25">
        <v>0.32</v>
      </c>
      <c r="DK25">
        <v>-2.1000000000000001E-2</v>
      </c>
      <c r="DL25">
        <v>5.0780000000000003</v>
      </c>
      <c r="DM25">
        <v>-4.8000000000000001E-2</v>
      </c>
      <c r="DN25">
        <v>1695</v>
      </c>
      <c r="DO25">
        <v>8</v>
      </c>
      <c r="DP25">
        <v>0.01</v>
      </c>
      <c r="DQ25">
        <v>0.03</v>
      </c>
      <c r="DR25">
        <v>8.8721467737135207</v>
      </c>
      <c r="DS25">
        <v>-7.8338813835445498E-2</v>
      </c>
      <c r="DT25">
        <v>2.6310488597340601E-2</v>
      </c>
      <c r="DU25">
        <v>1</v>
      </c>
      <c r="DV25">
        <v>-17.517980000000001</v>
      </c>
      <c r="DW25">
        <v>0.11012235817576201</v>
      </c>
      <c r="DX25">
        <v>3.8276663038114001E-2</v>
      </c>
      <c r="DY25">
        <v>1</v>
      </c>
      <c r="DZ25">
        <v>8.3192816666666705</v>
      </c>
      <c r="EA25">
        <v>-8.3411879866494495E-2</v>
      </c>
      <c r="EB25">
        <v>6.4719688314727897E-3</v>
      </c>
      <c r="EC25">
        <v>1</v>
      </c>
      <c r="ED25">
        <v>3</v>
      </c>
      <c r="EE25">
        <v>3</v>
      </c>
      <c r="EF25" t="s">
        <v>311</v>
      </c>
      <c r="EG25">
        <v>100</v>
      </c>
      <c r="EH25">
        <v>100</v>
      </c>
      <c r="EI25">
        <v>5.077</v>
      </c>
      <c r="EJ25">
        <v>-4.8000000000000001E-2</v>
      </c>
      <c r="EK25">
        <v>5.0774999999999997</v>
      </c>
      <c r="EL25">
        <v>0</v>
      </c>
      <c r="EM25">
        <v>0</v>
      </c>
      <c r="EN25">
        <v>0</v>
      </c>
      <c r="EO25">
        <v>-4.7975499999999699E-2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16.3</v>
      </c>
      <c r="EX25">
        <v>16.399999999999999</v>
      </c>
      <c r="EY25">
        <v>2</v>
      </c>
      <c r="EZ25">
        <v>361.16699999999997</v>
      </c>
      <c r="FA25">
        <v>632.89099999999996</v>
      </c>
      <c r="FB25">
        <v>37.604100000000003</v>
      </c>
      <c r="FC25">
        <v>34.446399999999997</v>
      </c>
      <c r="FD25">
        <v>30.0002</v>
      </c>
      <c r="FE25">
        <v>34.157600000000002</v>
      </c>
      <c r="FF25">
        <v>34.070700000000002</v>
      </c>
      <c r="FG25">
        <v>25.956299999999999</v>
      </c>
      <c r="FH25">
        <v>0</v>
      </c>
      <c r="FI25">
        <v>100</v>
      </c>
      <c r="FJ25">
        <v>-999.9</v>
      </c>
      <c r="FK25">
        <v>517.06500000000005</v>
      </c>
      <c r="FL25">
        <v>14.280099999999999</v>
      </c>
      <c r="FM25">
        <v>101.30800000000001</v>
      </c>
      <c r="FN25">
        <v>100.68600000000001</v>
      </c>
    </row>
    <row r="26" spans="1:170" x14ac:dyDescent="0.25">
      <c r="A26">
        <v>10</v>
      </c>
      <c r="B26">
        <v>1605909778.5999999</v>
      </c>
      <c r="C26">
        <v>907</v>
      </c>
      <c r="D26" t="s">
        <v>328</v>
      </c>
      <c r="E26" t="s">
        <v>329</v>
      </c>
      <c r="F26" t="s">
        <v>285</v>
      </c>
      <c r="G26" t="s">
        <v>286</v>
      </c>
      <c r="H26">
        <v>1605909770.5999999</v>
      </c>
      <c r="I26">
        <f t="shared" si="0"/>
        <v>5.3658694836937713E-3</v>
      </c>
      <c r="J26">
        <f t="shared" si="1"/>
        <v>11.326711895783419</v>
      </c>
      <c r="K26">
        <f t="shared" si="2"/>
        <v>599.79658064516104</v>
      </c>
      <c r="L26">
        <f t="shared" si="3"/>
        <v>378.27725329191617</v>
      </c>
      <c r="M26">
        <f t="shared" si="4"/>
        <v>38.705120475053484</v>
      </c>
      <c r="N26">
        <f t="shared" si="5"/>
        <v>61.370856197057527</v>
      </c>
      <c r="O26">
        <f t="shared" si="6"/>
        <v>0.10241644321216502</v>
      </c>
      <c r="P26">
        <f t="shared" si="7"/>
        <v>2.9681150512158236</v>
      </c>
      <c r="Q26">
        <f t="shared" si="8"/>
        <v>0.10049292858068122</v>
      </c>
      <c r="R26">
        <f t="shared" si="9"/>
        <v>6.2977891507850089E-2</v>
      </c>
      <c r="S26">
        <f t="shared" si="10"/>
        <v>231.28922147226646</v>
      </c>
      <c r="T26">
        <f t="shared" si="11"/>
        <v>38.620591951207146</v>
      </c>
      <c r="U26">
        <f t="shared" si="12"/>
        <v>38.020506451612903</v>
      </c>
      <c r="V26">
        <f t="shared" si="13"/>
        <v>6.6646800899942376</v>
      </c>
      <c r="W26">
        <f t="shared" si="14"/>
        <v>20.548981593788675</v>
      </c>
      <c r="X26">
        <f t="shared" si="15"/>
        <v>1.4170464866206989</v>
      </c>
      <c r="Y26">
        <f t="shared" si="16"/>
        <v>6.895945086879772</v>
      </c>
      <c r="Z26">
        <f t="shared" si="17"/>
        <v>5.2476336033735382</v>
      </c>
      <c r="AA26">
        <f t="shared" si="18"/>
        <v>-236.63484423089531</v>
      </c>
      <c r="AB26">
        <f t="shared" si="19"/>
        <v>100.96660929111685</v>
      </c>
      <c r="AC26">
        <f t="shared" si="20"/>
        <v>8.2053420796187098</v>
      </c>
      <c r="AD26">
        <f t="shared" si="21"/>
        <v>103.82632861210671</v>
      </c>
      <c r="AE26">
        <v>7</v>
      </c>
      <c r="AF26">
        <v>2</v>
      </c>
      <c r="AG26">
        <f t="shared" si="22"/>
        <v>1</v>
      </c>
      <c r="AH26">
        <f t="shared" si="23"/>
        <v>0</v>
      </c>
      <c r="AI26">
        <f t="shared" si="24"/>
        <v>52027.887478494667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1034.0873076923101</v>
      </c>
      <c r="AR26">
        <v>1266.43</v>
      </c>
      <c r="AS26">
        <f t="shared" si="27"/>
        <v>0.18346271985635998</v>
      </c>
      <c r="AT26">
        <v>0.5</v>
      </c>
      <c r="AU26">
        <f t="shared" si="28"/>
        <v>1180.1757878440978</v>
      </c>
      <c r="AV26">
        <f t="shared" si="29"/>
        <v>11.326711895783419</v>
      </c>
      <c r="AW26">
        <f t="shared" si="30"/>
        <v>108.25912997325032</v>
      </c>
      <c r="AX26">
        <f t="shared" si="31"/>
        <v>0.43385737861547818</v>
      </c>
      <c r="AY26">
        <f t="shared" si="32"/>
        <v>1.0087022203146766E-2</v>
      </c>
      <c r="AZ26">
        <f t="shared" si="33"/>
        <v>1.5758075851014266</v>
      </c>
      <c r="BA26" t="s">
        <v>331</v>
      </c>
      <c r="BB26">
        <v>716.98</v>
      </c>
      <c r="BC26">
        <f t="shared" si="34"/>
        <v>549.45000000000005</v>
      </c>
      <c r="BD26">
        <f t="shared" si="35"/>
        <v>0.42286412286411856</v>
      </c>
      <c r="BE26">
        <f t="shared" si="36"/>
        <v>0.78411457310125332</v>
      </c>
      <c r="BF26">
        <f t="shared" si="37"/>
        <v>0.42171049049269427</v>
      </c>
      <c r="BG26">
        <f t="shared" si="38"/>
        <v>0.78365176657653146</v>
      </c>
      <c r="BH26">
        <f t="shared" si="39"/>
        <v>1399.98903225806</v>
      </c>
      <c r="BI26">
        <f t="shared" si="40"/>
        <v>1180.1757878440978</v>
      </c>
      <c r="BJ26">
        <f t="shared" si="41"/>
        <v>0.84298930966664609</v>
      </c>
      <c r="BK26">
        <f t="shared" si="42"/>
        <v>0.19597861933329203</v>
      </c>
      <c r="BL26">
        <v>6</v>
      </c>
      <c r="BM26">
        <v>0.5</v>
      </c>
      <c r="BN26" t="s">
        <v>290</v>
      </c>
      <c r="BO26">
        <v>2</v>
      </c>
      <c r="BP26">
        <v>1605909770.5999999</v>
      </c>
      <c r="BQ26">
        <v>599.79658064516104</v>
      </c>
      <c r="BR26">
        <v>621.613032258065</v>
      </c>
      <c r="BS26">
        <v>13.849238709677399</v>
      </c>
      <c r="BT26">
        <v>5.91236322580645</v>
      </c>
      <c r="BU26">
        <v>594.71900000000005</v>
      </c>
      <c r="BV26">
        <v>13.897222580645201</v>
      </c>
      <c r="BW26">
        <v>400.023129032258</v>
      </c>
      <c r="BX26">
        <v>102.219451612903</v>
      </c>
      <c r="BY26">
        <v>9.9998309677419406E-2</v>
      </c>
      <c r="BZ26">
        <v>38.6514806451613</v>
      </c>
      <c r="CA26">
        <v>38.020506451612903</v>
      </c>
      <c r="CB26">
        <v>999.9</v>
      </c>
      <c r="CC26">
        <v>0</v>
      </c>
      <c r="CD26">
        <v>0</v>
      </c>
      <c r="CE26">
        <v>9999.5767741935506</v>
      </c>
      <c r="CF26">
        <v>0</v>
      </c>
      <c r="CG26">
        <v>411.03912903225802</v>
      </c>
      <c r="CH26">
        <v>1399.98903225806</v>
      </c>
      <c r="CI26">
        <v>0.9</v>
      </c>
      <c r="CJ26">
        <v>9.9999699999999997E-2</v>
      </c>
      <c r="CK26">
        <v>0</v>
      </c>
      <c r="CL26">
        <v>1033.9432258064501</v>
      </c>
      <c r="CM26">
        <v>4.9997499999999997</v>
      </c>
      <c r="CN26">
        <v>14263.7</v>
      </c>
      <c r="CO26">
        <v>12177.9580645161</v>
      </c>
      <c r="CP26">
        <v>47.566064516129003</v>
      </c>
      <c r="CQ26">
        <v>49</v>
      </c>
      <c r="CR26">
        <v>48.131</v>
      </c>
      <c r="CS26">
        <v>48.852645161290297</v>
      </c>
      <c r="CT26">
        <v>49.620935483871001</v>
      </c>
      <c r="CU26">
        <v>1255.48903225806</v>
      </c>
      <c r="CV26">
        <v>139.5</v>
      </c>
      <c r="CW26">
        <v>0</v>
      </c>
      <c r="CX26">
        <v>119.700000047684</v>
      </c>
      <c r="CY26">
        <v>0</v>
      </c>
      <c r="CZ26">
        <v>1034.0873076923101</v>
      </c>
      <c r="DA26">
        <v>25.025299116488799</v>
      </c>
      <c r="DB26">
        <v>353.408546536313</v>
      </c>
      <c r="DC26">
        <v>14265.8230769231</v>
      </c>
      <c r="DD26">
        <v>15</v>
      </c>
      <c r="DE26">
        <v>1605908679</v>
      </c>
      <c r="DF26" t="s">
        <v>291</v>
      </c>
      <c r="DG26">
        <v>1605908679</v>
      </c>
      <c r="DH26">
        <v>1605908672</v>
      </c>
      <c r="DI26">
        <v>7</v>
      </c>
      <c r="DJ26">
        <v>0.32</v>
      </c>
      <c r="DK26">
        <v>-2.1000000000000001E-2</v>
      </c>
      <c r="DL26">
        <v>5.0780000000000003</v>
      </c>
      <c r="DM26">
        <v>-4.8000000000000001E-2</v>
      </c>
      <c r="DN26">
        <v>1695</v>
      </c>
      <c r="DO26">
        <v>8</v>
      </c>
      <c r="DP26">
        <v>0.01</v>
      </c>
      <c r="DQ26">
        <v>0.03</v>
      </c>
      <c r="DR26">
        <v>11.325952346548201</v>
      </c>
      <c r="DS26">
        <v>-0.32333780555239899</v>
      </c>
      <c r="DT26">
        <v>2.8889066166694601E-2</v>
      </c>
      <c r="DU26">
        <v>1</v>
      </c>
      <c r="DV26">
        <v>-21.812650000000001</v>
      </c>
      <c r="DW26">
        <v>0.59950611790874297</v>
      </c>
      <c r="DX26">
        <v>5.2219815842902598E-2</v>
      </c>
      <c r="DY26">
        <v>0</v>
      </c>
      <c r="DZ26">
        <v>7.9352130000000001</v>
      </c>
      <c r="EA26">
        <v>-0.36791893214684002</v>
      </c>
      <c r="EB26">
        <v>2.6565190525698602E-2</v>
      </c>
      <c r="EC26">
        <v>0</v>
      </c>
      <c r="ED26">
        <v>1</v>
      </c>
      <c r="EE26">
        <v>3</v>
      </c>
      <c r="EF26" t="s">
        <v>297</v>
      </c>
      <c r="EG26">
        <v>100</v>
      </c>
      <c r="EH26">
        <v>100</v>
      </c>
      <c r="EI26">
        <v>5.077</v>
      </c>
      <c r="EJ26">
        <v>-4.8000000000000001E-2</v>
      </c>
      <c r="EK26">
        <v>5.0774999999999997</v>
      </c>
      <c r="EL26">
        <v>0</v>
      </c>
      <c r="EM26">
        <v>0</v>
      </c>
      <c r="EN26">
        <v>0</v>
      </c>
      <c r="EO26">
        <v>-4.7975499999999699E-2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18.3</v>
      </c>
      <c r="EX26">
        <v>18.399999999999999</v>
      </c>
      <c r="EY26">
        <v>2</v>
      </c>
      <c r="EZ26">
        <v>360.42200000000003</v>
      </c>
      <c r="FA26">
        <v>634.505</v>
      </c>
      <c r="FB26">
        <v>37.485399999999998</v>
      </c>
      <c r="FC26">
        <v>34.385300000000001</v>
      </c>
      <c r="FD26">
        <v>29.999500000000001</v>
      </c>
      <c r="FE26">
        <v>34.109699999999997</v>
      </c>
      <c r="FF26">
        <v>34.018999999999998</v>
      </c>
      <c r="FG26">
        <v>30.1737</v>
      </c>
      <c r="FH26">
        <v>0</v>
      </c>
      <c r="FI26">
        <v>100</v>
      </c>
      <c r="FJ26">
        <v>-999.9</v>
      </c>
      <c r="FK26">
        <v>621.68200000000002</v>
      </c>
      <c r="FL26">
        <v>14.2212</v>
      </c>
      <c r="FM26">
        <v>101.337</v>
      </c>
      <c r="FN26">
        <v>100.711</v>
      </c>
    </row>
    <row r="27" spans="1:170" x14ac:dyDescent="0.25">
      <c r="A27">
        <v>11</v>
      </c>
      <c r="B27">
        <v>1605909899.0999999</v>
      </c>
      <c r="C27">
        <v>1027.5</v>
      </c>
      <c r="D27" t="s">
        <v>332</v>
      </c>
      <c r="E27" t="s">
        <v>333</v>
      </c>
      <c r="F27" t="s">
        <v>285</v>
      </c>
      <c r="G27" t="s">
        <v>286</v>
      </c>
      <c r="H27">
        <v>1605909891.0999999</v>
      </c>
      <c r="I27">
        <f t="shared" si="0"/>
        <v>4.7040070405168317E-3</v>
      </c>
      <c r="J27">
        <f t="shared" si="1"/>
        <v>12.797653060564734</v>
      </c>
      <c r="K27">
        <f t="shared" si="2"/>
        <v>699.98590322580696</v>
      </c>
      <c r="L27">
        <f t="shared" si="3"/>
        <v>415.56243235919118</v>
      </c>
      <c r="M27">
        <f t="shared" si="4"/>
        <v>42.517768939014708</v>
      </c>
      <c r="N27">
        <f t="shared" si="5"/>
        <v>71.618213236844625</v>
      </c>
      <c r="O27">
        <f t="shared" si="6"/>
        <v>8.7974049153396197E-2</v>
      </c>
      <c r="P27">
        <f t="shared" si="7"/>
        <v>2.9672932161203405</v>
      </c>
      <c r="Q27">
        <f t="shared" si="8"/>
        <v>8.6550327339789568E-2</v>
      </c>
      <c r="R27">
        <f t="shared" si="9"/>
        <v>5.4219951067649944E-2</v>
      </c>
      <c r="S27">
        <f t="shared" si="10"/>
        <v>231.28814675080656</v>
      </c>
      <c r="T27">
        <f t="shared" si="11"/>
        <v>38.707358420133147</v>
      </c>
      <c r="U27">
        <f t="shared" si="12"/>
        <v>38.002790322580601</v>
      </c>
      <c r="V27">
        <f t="shared" si="13"/>
        <v>6.6582851115511783</v>
      </c>
      <c r="W27">
        <f t="shared" si="14"/>
        <v>19.141803919922314</v>
      </c>
      <c r="X27">
        <f t="shared" si="15"/>
        <v>1.3141860243271433</v>
      </c>
      <c r="Y27">
        <f t="shared" si="16"/>
        <v>6.8655286086144223</v>
      </c>
      <c r="Z27">
        <f t="shared" si="17"/>
        <v>5.344099087224035</v>
      </c>
      <c r="AA27">
        <f t="shared" si="18"/>
        <v>-207.44671048679228</v>
      </c>
      <c r="AB27">
        <f t="shared" si="19"/>
        <v>90.66634059441769</v>
      </c>
      <c r="AC27">
        <f t="shared" si="20"/>
        <v>7.3667625831959755</v>
      </c>
      <c r="AD27">
        <f t="shared" si="21"/>
        <v>121.87453944162793</v>
      </c>
      <c r="AE27">
        <v>7</v>
      </c>
      <c r="AF27">
        <v>2</v>
      </c>
      <c r="AG27">
        <f t="shared" si="22"/>
        <v>1</v>
      </c>
      <c r="AH27">
        <f t="shared" si="23"/>
        <v>0</v>
      </c>
      <c r="AI27">
        <f t="shared" si="24"/>
        <v>52018.224820492629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1068.28230769231</v>
      </c>
      <c r="AR27">
        <v>1320.41</v>
      </c>
      <c r="AS27">
        <f t="shared" si="27"/>
        <v>0.19094651835997156</v>
      </c>
      <c r="AT27">
        <v>0.5</v>
      </c>
      <c r="AU27">
        <f t="shared" si="28"/>
        <v>1180.1696136505711</v>
      </c>
      <c r="AV27">
        <f t="shared" si="29"/>
        <v>12.797653060564734</v>
      </c>
      <c r="AW27">
        <f t="shared" si="30"/>
        <v>112.67463940040466</v>
      </c>
      <c r="AX27">
        <f t="shared" si="31"/>
        <v>0.45519194795555928</v>
      </c>
      <c r="AY27">
        <f t="shared" si="32"/>
        <v>1.1333456128401212E-2</v>
      </c>
      <c r="AZ27">
        <f t="shared" si="33"/>
        <v>1.4705053733310107</v>
      </c>
      <c r="BA27" t="s">
        <v>335</v>
      </c>
      <c r="BB27">
        <v>719.37</v>
      </c>
      <c r="BC27">
        <f t="shared" si="34"/>
        <v>601.04000000000008</v>
      </c>
      <c r="BD27">
        <f t="shared" si="35"/>
        <v>0.41948571194544459</v>
      </c>
      <c r="BE27">
        <f t="shared" si="36"/>
        <v>0.76362227701940044</v>
      </c>
      <c r="BF27">
        <f t="shared" si="37"/>
        <v>0.41678609076909579</v>
      </c>
      <c r="BG27">
        <f t="shared" si="38"/>
        <v>0.76245490221664813</v>
      </c>
      <c r="BH27">
        <f t="shared" si="39"/>
        <v>1399.9816129032299</v>
      </c>
      <c r="BI27">
        <f t="shared" si="40"/>
        <v>1180.1696136505711</v>
      </c>
      <c r="BJ27">
        <f t="shared" si="41"/>
        <v>0.84298936698402716</v>
      </c>
      <c r="BK27">
        <f t="shared" si="42"/>
        <v>0.19597873396805418</v>
      </c>
      <c r="BL27">
        <v>6</v>
      </c>
      <c r="BM27">
        <v>0.5</v>
      </c>
      <c r="BN27" t="s">
        <v>290</v>
      </c>
      <c r="BO27">
        <v>2</v>
      </c>
      <c r="BP27">
        <v>1605909891.0999999</v>
      </c>
      <c r="BQ27">
        <v>699.98590322580696</v>
      </c>
      <c r="BR27">
        <v>724.12083870967797</v>
      </c>
      <c r="BS27">
        <v>12.8446612903226</v>
      </c>
      <c r="BT27">
        <v>5.8794709677419403</v>
      </c>
      <c r="BU27">
        <v>694.90832258064495</v>
      </c>
      <c r="BV27">
        <v>12.892635483871</v>
      </c>
      <c r="BW27">
        <v>400.01080645161301</v>
      </c>
      <c r="BX27">
        <v>102.21377419354801</v>
      </c>
      <c r="BY27">
        <v>0.100019422580645</v>
      </c>
      <c r="BZ27">
        <v>38.569551612903197</v>
      </c>
      <c r="CA27">
        <v>38.002790322580601</v>
      </c>
      <c r="CB27">
        <v>999.9</v>
      </c>
      <c r="CC27">
        <v>0</v>
      </c>
      <c r="CD27">
        <v>0</v>
      </c>
      <c r="CE27">
        <v>9995.4793548387097</v>
      </c>
      <c r="CF27">
        <v>0</v>
      </c>
      <c r="CG27">
        <v>408.43525806451601</v>
      </c>
      <c r="CH27">
        <v>1399.9816129032299</v>
      </c>
      <c r="CI27">
        <v>0.89999677419354795</v>
      </c>
      <c r="CJ27">
        <v>0.10000311935483901</v>
      </c>
      <c r="CK27">
        <v>0</v>
      </c>
      <c r="CL27">
        <v>1068.24548387097</v>
      </c>
      <c r="CM27">
        <v>4.9997499999999997</v>
      </c>
      <c r="CN27">
        <v>14716.961290322601</v>
      </c>
      <c r="CO27">
        <v>12177.8806451613</v>
      </c>
      <c r="CP27">
        <v>47.375</v>
      </c>
      <c r="CQ27">
        <v>48.811999999999998</v>
      </c>
      <c r="CR27">
        <v>47.936999999999998</v>
      </c>
      <c r="CS27">
        <v>48.640999999999998</v>
      </c>
      <c r="CT27">
        <v>49.417000000000002</v>
      </c>
      <c r="CU27">
        <v>1255.4796774193501</v>
      </c>
      <c r="CV27">
        <v>139.50193548387099</v>
      </c>
      <c r="CW27">
        <v>0</v>
      </c>
      <c r="CX27">
        <v>119.700000047684</v>
      </c>
      <c r="CY27">
        <v>0</v>
      </c>
      <c r="CZ27">
        <v>1068.28230769231</v>
      </c>
      <c r="DA27">
        <v>10.590085464080101</v>
      </c>
      <c r="DB27">
        <v>134.91965795744099</v>
      </c>
      <c r="DC27">
        <v>14718.0538461538</v>
      </c>
      <c r="DD27">
        <v>15</v>
      </c>
      <c r="DE27">
        <v>1605908679</v>
      </c>
      <c r="DF27" t="s">
        <v>291</v>
      </c>
      <c r="DG27">
        <v>1605908679</v>
      </c>
      <c r="DH27">
        <v>1605908672</v>
      </c>
      <c r="DI27">
        <v>7</v>
      </c>
      <c r="DJ27">
        <v>0.32</v>
      </c>
      <c r="DK27">
        <v>-2.1000000000000001E-2</v>
      </c>
      <c r="DL27">
        <v>5.0780000000000003</v>
      </c>
      <c r="DM27">
        <v>-4.8000000000000001E-2</v>
      </c>
      <c r="DN27">
        <v>1695</v>
      </c>
      <c r="DO27">
        <v>8</v>
      </c>
      <c r="DP27">
        <v>0.01</v>
      </c>
      <c r="DQ27">
        <v>0.03</v>
      </c>
      <c r="DR27">
        <v>12.8023576253307</v>
      </c>
      <c r="DS27">
        <v>-0.32997628154277397</v>
      </c>
      <c r="DT27">
        <v>3.3601141558285197E-2</v>
      </c>
      <c r="DU27">
        <v>1</v>
      </c>
      <c r="DV27">
        <v>-24.136679999999998</v>
      </c>
      <c r="DW27">
        <v>0.76448676307002295</v>
      </c>
      <c r="DX27">
        <v>6.5303825309088598E-2</v>
      </c>
      <c r="DY27">
        <v>0</v>
      </c>
      <c r="DZ27">
        <v>6.9671746666666703</v>
      </c>
      <c r="EA27">
        <v>-0.48461846496106498</v>
      </c>
      <c r="EB27">
        <v>3.5010116988601403E-2</v>
      </c>
      <c r="EC27">
        <v>0</v>
      </c>
      <c r="ED27">
        <v>1</v>
      </c>
      <c r="EE27">
        <v>3</v>
      </c>
      <c r="EF27" t="s">
        <v>297</v>
      </c>
      <c r="EG27">
        <v>100</v>
      </c>
      <c r="EH27">
        <v>100</v>
      </c>
      <c r="EI27">
        <v>5.077</v>
      </c>
      <c r="EJ27">
        <v>-4.8000000000000001E-2</v>
      </c>
      <c r="EK27">
        <v>5.0774999999999997</v>
      </c>
      <c r="EL27">
        <v>0</v>
      </c>
      <c r="EM27">
        <v>0</v>
      </c>
      <c r="EN27">
        <v>0</v>
      </c>
      <c r="EO27">
        <v>-4.7975499999999699E-2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20.3</v>
      </c>
      <c r="EX27">
        <v>20.5</v>
      </c>
      <c r="EY27">
        <v>2</v>
      </c>
      <c r="EZ27">
        <v>359.69400000000002</v>
      </c>
      <c r="FA27">
        <v>635.96199999999999</v>
      </c>
      <c r="FB27">
        <v>37.3673</v>
      </c>
      <c r="FC27">
        <v>34.268999999999998</v>
      </c>
      <c r="FD27">
        <v>29.9998</v>
      </c>
      <c r="FE27">
        <v>34.021299999999997</v>
      </c>
      <c r="FF27">
        <v>33.945799999999998</v>
      </c>
      <c r="FG27">
        <v>34.049599999999998</v>
      </c>
      <c r="FH27">
        <v>0</v>
      </c>
      <c r="FI27">
        <v>100</v>
      </c>
      <c r="FJ27">
        <v>-999.9</v>
      </c>
      <c r="FK27">
        <v>723.97900000000004</v>
      </c>
      <c r="FL27">
        <v>13.7461</v>
      </c>
      <c r="FM27">
        <v>101.351</v>
      </c>
      <c r="FN27">
        <v>100.727</v>
      </c>
    </row>
    <row r="28" spans="1:170" x14ac:dyDescent="0.25">
      <c r="A28">
        <v>12</v>
      </c>
      <c r="B28">
        <v>1605910019.5999999</v>
      </c>
      <c r="C28">
        <v>1148</v>
      </c>
      <c r="D28" t="s">
        <v>336</v>
      </c>
      <c r="E28" t="s">
        <v>337</v>
      </c>
      <c r="F28" t="s">
        <v>285</v>
      </c>
      <c r="G28" t="s">
        <v>286</v>
      </c>
      <c r="H28">
        <v>1605910011.5999999</v>
      </c>
      <c r="I28">
        <f t="shared" si="0"/>
        <v>4.1331084200458331E-3</v>
      </c>
      <c r="J28">
        <f t="shared" si="1"/>
        <v>13.711011620468414</v>
      </c>
      <c r="K28">
        <f t="shared" si="2"/>
        <v>799.94664516129001</v>
      </c>
      <c r="L28">
        <f t="shared" si="3"/>
        <v>450.47298572130165</v>
      </c>
      <c r="M28">
        <f t="shared" si="4"/>
        <v>46.091021463783143</v>
      </c>
      <c r="N28">
        <f t="shared" si="5"/>
        <v>81.848100020855114</v>
      </c>
      <c r="O28">
        <f t="shared" si="6"/>
        <v>7.5505855393206547E-2</v>
      </c>
      <c r="P28">
        <f t="shared" si="7"/>
        <v>2.9681900198201108</v>
      </c>
      <c r="Q28">
        <f t="shared" si="8"/>
        <v>7.4454805417314668E-2</v>
      </c>
      <c r="R28">
        <f t="shared" si="9"/>
        <v>4.6627467143234937E-2</v>
      </c>
      <c r="S28">
        <f t="shared" si="10"/>
        <v>231.28989384701217</v>
      </c>
      <c r="T28">
        <f t="shared" si="11"/>
        <v>38.82852843192736</v>
      </c>
      <c r="U28">
        <f t="shared" si="12"/>
        <v>38.0927935483871</v>
      </c>
      <c r="V28">
        <f t="shared" si="13"/>
        <v>6.6908287818259211</v>
      </c>
      <c r="W28">
        <f t="shared" si="14"/>
        <v>17.952538415396603</v>
      </c>
      <c r="X28">
        <f t="shared" si="15"/>
        <v>1.2309217434363453</v>
      </c>
      <c r="Y28">
        <f t="shared" si="16"/>
        <v>6.8565331261492926</v>
      </c>
      <c r="Z28">
        <f t="shared" si="17"/>
        <v>5.4599070383895754</v>
      </c>
      <c r="AA28">
        <f t="shared" si="18"/>
        <v>-182.27008132402125</v>
      </c>
      <c r="AB28">
        <f t="shared" si="19"/>
        <v>72.404367838029103</v>
      </c>
      <c r="AC28">
        <f t="shared" si="20"/>
        <v>5.8830358890812784</v>
      </c>
      <c r="AD28">
        <f t="shared" si="21"/>
        <v>127.30721625010129</v>
      </c>
      <c r="AE28">
        <v>7</v>
      </c>
      <c r="AF28">
        <v>2</v>
      </c>
      <c r="AG28">
        <f t="shared" si="22"/>
        <v>1</v>
      </c>
      <c r="AH28">
        <f t="shared" si="23"/>
        <v>0</v>
      </c>
      <c r="AI28">
        <f t="shared" si="24"/>
        <v>52047.692764794599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1089.9026923076899</v>
      </c>
      <c r="AR28">
        <v>1354.23</v>
      </c>
      <c r="AS28">
        <f t="shared" si="27"/>
        <v>0.195186421577066</v>
      </c>
      <c r="AT28">
        <v>0.5</v>
      </c>
      <c r="AU28">
        <f t="shared" si="28"/>
        <v>1180.179068489269</v>
      </c>
      <c r="AV28">
        <f t="shared" si="29"/>
        <v>13.711011620468414</v>
      </c>
      <c r="AW28">
        <f t="shared" si="30"/>
        <v>115.17746459928776</v>
      </c>
      <c r="AX28">
        <f t="shared" si="31"/>
        <v>0.46955096253959816</v>
      </c>
      <c r="AY28">
        <f t="shared" si="32"/>
        <v>1.2107280565969943E-2</v>
      </c>
      <c r="AZ28">
        <f t="shared" si="33"/>
        <v>1.4088079572893821</v>
      </c>
      <c r="BA28" t="s">
        <v>339</v>
      </c>
      <c r="BB28">
        <v>718.35</v>
      </c>
      <c r="BC28">
        <f t="shared" si="34"/>
        <v>635.88</v>
      </c>
      <c r="BD28">
        <f t="shared" si="35"/>
        <v>0.41568740594500553</v>
      </c>
      <c r="BE28">
        <f t="shared" si="36"/>
        <v>0.75002063898291083</v>
      </c>
      <c r="BF28">
        <f t="shared" si="37"/>
        <v>0.41381766639089268</v>
      </c>
      <c r="BG28">
        <f t="shared" si="38"/>
        <v>0.74917446589483905</v>
      </c>
      <c r="BH28">
        <f t="shared" si="39"/>
        <v>1399.9929032258101</v>
      </c>
      <c r="BI28">
        <f t="shared" si="40"/>
        <v>1180.179068489269</v>
      </c>
      <c r="BJ28">
        <f t="shared" si="41"/>
        <v>0.84298932213866618</v>
      </c>
      <c r="BK28">
        <f t="shared" si="42"/>
        <v>0.19597864427733258</v>
      </c>
      <c r="BL28">
        <v>6</v>
      </c>
      <c r="BM28">
        <v>0.5</v>
      </c>
      <c r="BN28" t="s">
        <v>290</v>
      </c>
      <c r="BO28">
        <v>2</v>
      </c>
      <c r="BP28">
        <v>1605910011.5999999</v>
      </c>
      <c r="BQ28">
        <v>799.94664516129001</v>
      </c>
      <c r="BR28">
        <v>825.47180645161302</v>
      </c>
      <c r="BS28">
        <v>12.030477419354799</v>
      </c>
      <c r="BT28">
        <v>5.9055809677419404</v>
      </c>
      <c r="BU28">
        <v>794.86922580645103</v>
      </c>
      <c r="BV28">
        <v>12.0784677419355</v>
      </c>
      <c r="BW28">
        <v>400.01183870967702</v>
      </c>
      <c r="BX28">
        <v>102.216935483871</v>
      </c>
      <c r="BY28">
        <v>0.100013422580645</v>
      </c>
      <c r="BZ28">
        <v>38.5452612903226</v>
      </c>
      <c r="CA28">
        <v>38.0927935483871</v>
      </c>
      <c r="CB28">
        <v>999.9</v>
      </c>
      <c r="CC28">
        <v>0</v>
      </c>
      <c r="CD28">
        <v>0</v>
      </c>
      <c r="CE28">
        <v>10000.247419354801</v>
      </c>
      <c r="CF28">
        <v>0</v>
      </c>
      <c r="CG28">
        <v>405.20258064516099</v>
      </c>
      <c r="CH28">
        <v>1399.9929032258101</v>
      </c>
      <c r="CI28">
        <v>0.89999683870967695</v>
      </c>
      <c r="CJ28">
        <v>0.100003035483871</v>
      </c>
      <c r="CK28">
        <v>0</v>
      </c>
      <c r="CL28">
        <v>1089.86741935484</v>
      </c>
      <c r="CM28">
        <v>4.9997499999999997</v>
      </c>
      <c r="CN28">
        <v>15003.9096774194</v>
      </c>
      <c r="CO28">
        <v>12177.9709677419</v>
      </c>
      <c r="CP28">
        <v>47.340516129032203</v>
      </c>
      <c r="CQ28">
        <v>48.75</v>
      </c>
      <c r="CR28">
        <v>47.920935483870899</v>
      </c>
      <c r="CS28">
        <v>48.604741935483901</v>
      </c>
      <c r="CT28">
        <v>49.370935483871001</v>
      </c>
      <c r="CU28">
        <v>1255.4919354838701</v>
      </c>
      <c r="CV28">
        <v>139.500967741935</v>
      </c>
      <c r="CW28">
        <v>0</v>
      </c>
      <c r="CX28">
        <v>119.59999990463299</v>
      </c>
      <c r="CY28">
        <v>0</v>
      </c>
      <c r="CZ28">
        <v>1089.9026923076899</v>
      </c>
      <c r="DA28">
        <v>7.62153844800567</v>
      </c>
      <c r="DB28">
        <v>98.068375858995196</v>
      </c>
      <c r="DC28">
        <v>15004.5653846154</v>
      </c>
      <c r="DD28">
        <v>15</v>
      </c>
      <c r="DE28">
        <v>1605908679</v>
      </c>
      <c r="DF28" t="s">
        <v>291</v>
      </c>
      <c r="DG28">
        <v>1605908679</v>
      </c>
      <c r="DH28">
        <v>1605908672</v>
      </c>
      <c r="DI28">
        <v>7</v>
      </c>
      <c r="DJ28">
        <v>0.32</v>
      </c>
      <c r="DK28">
        <v>-2.1000000000000001E-2</v>
      </c>
      <c r="DL28">
        <v>5.0780000000000003</v>
      </c>
      <c r="DM28">
        <v>-4.8000000000000001E-2</v>
      </c>
      <c r="DN28">
        <v>1695</v>
      </c>
      <c r="DO28">
        <v>8</v>
      </c>
      <c r="DP28">
        <v>0.01</v>
      </c>
      <c r="DQ28">
        <v>0.03</v>
      </c>
      <c r="DR28">
        <v>13.7121465634762</v>
      </c>
      <c r="DS28">
        <v>-0.156875045143549</v>
      </c>
      <c r="DT28">
        <v>4.2350231459972201E-2</v>
      </c>
      <c r="DU28">
        <v>1</v>
      </c>
      <c r="DV28">
        <v>-25.523163333333301</v>
      </c>
      <c r="DW28">
        <v>0.54798754171302799</v>
      </c>
      <c r="DX28">
        <v>7.3125373997144097E-2</v>
      </c>
      <c r="DY28">
        <v>0</v>
      </c>
      <c r="DZ28">
        <v>6.1233853333333297</v>
      </c>
      <c r="EA28">
        <v>-0.35201993325918401</v>
      </c>
      <c r="EB28">
        <v>2.5432588508097601E-2</v>
      </c>
      <c r="EC28">
        <v>0</v>
      </c>
      <c r="ED28">
        <v>1</v>
      </c>
      <c r="EE28">
        <v>3</v>
      </c>
      <c r="EF28" t="s">
        <v>297</v>
      </c>
      <c r="EG28">
        <v>100</v>
      </c>
      <c r="EH28">
        <v>100</v>
      </c>
      <c r="EI28">
        <v>5.0780000000000003</v>
      </c>
      <c r="EJ28">
        <v>-4.8000000000000001E-2</v>
      </c>
      <c r="EK28">
        <v>5.0774999999999997</v>
      </c>
      <c r="EL28">
        <v>0</v>
      </c>
      <c r="EM28">
        <v>0</v>
      </c>
      <c r="EN28">
        <v>0</v>
      </c>
      <c r="EO28">
        <v>-4.7975499999999699E-2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22.3</v>
      </c>
      <c r="EX28">
        <v>22.5</v>
      </c>
      <c r="EY28">
        <v>2</v>
      </c>
      <c r="EZ28">
        <v>359.50799999999998</v>
      </c>
      <c r="FA28">
        <v>635.82299999999998</v>
      </c>
      <c r="FB28">
        <v>37.305</v>
      </c>
      <c r="FC28">
        <v>34.286299999999997</v>
      </c>
      <c r="FD28">
        <v>30.000499999999999</v>
      </c>
      <c r="FE28">
        <v>34.038200000000003</v>
      </c>
      <c r="FF28">
        <v>33.968699999999998</v>
      </c>
      <c r="FG28">
        <v>37.736199999999997</v>
      </c>
      <c r="FH28">
        <v>0</v>
      </c>
      <c r="FI28">
        <v>100</v>
      </c>
      <c r="FJ28">
        <v>-999.9</v>
      </c>
      <c r="FK28">
        <v>825.32299999999998</v>
      </c>
      <c r="FL28">
        <v>12.741199999999999</v>
      </c>
      <c r="FM28">
        <v>101.337</v>
      </c>
      <c r="FN28">
        <v>100.712</v>
      </c>
    </row>
    <row r="29" spans="1:170" x14ac:dyDescent="0.25">
      <c r="A29">
        <v>13</v>
      </c>
      <c r="B29">
        <v>1605910140.0999999</v>
      </c>
      <c r="C29">
        <v>1268.5</v>
      </c>
      <c r="D29" t="s">
        <v>340</v>
      </c>
      <c r="E29" t="s">
        <v>341</v>
      </c>
      <c r="F29" t="s">
        <v>285</v>
      </c>
      <c r="G29" t="s">
        <v>286</v>
      </c>
      <c r="H29">
        <v>1605910132.0999999</v>
      </c>
      <c r="I29">
        <f t="shared" si="0"/>
        <v>3.8182748254139962E-3</v>
      </c>
      <c r="J29">
        <f t="shared" si="1"/>
        <v>14.727839455874012</v>
      </c>
      <c r="K29">
        <f t="shared" si="2"/>
        <v>899.849774193548</v>
      </c>
      <c r="L29">
        <f t="shared" si="3"/>
        <v>493.15390667396048</v>
      </c>
      <c r="M29">
        <f t="shared" si="4"/>
        <v>50.459205998638794</v>
      </c>
      <c r="N29">
        <f t="shared" si="5"/>
        <v>92.072078329656165</v>
      </c>
      <c r="O29">
        <f t="shared" si="6"/>
        <v>6.9161464795477884E-2</v>
      </c>
      <c r="P29">
        <f t="shared" si="7"/>
        <v>2.9686013368713526</v>
      </c>
      <c r="Q29">
        <f t="shared" si="8"/>
        <v>6.8278630310818808E-2</v>
      </c>
      <c r="R29">
        <f t="shared" si="9"/>
        <v>4.2752524153000675E-2</v>
      </c>
      <c r="S29">
        <f t="shared" si="10"/>
        <v>231.28854668191502</v>
      </c>
      <c r="T29">
        <f t="shared" si="11"/>
        <v>38.84873092788829</v>
      </c>
      <c r="U29">
        <f t="shared" si="12"/>
        <v>38.072409677419401</v>
      </c>
      <c r="V29">
        <f t="shared" si="13"/>
        <v>6.6834462491522446</v>
      </c>
      <c r="W29">
        <f t="shared" si="14"/>
        <v>17.286999789242788</v>
      </c>
      <c r="X29">
        <f t="shared" si="15"/>
        <v>1.1814559001203133</v>
      </c>
      <c r="Y29">
        <f t="shared" si="16"/>
        <v>6.8343605861295833</v>
      </c>
      <c r="Z29">
        <f t="shared" si="17"/>
        <v>5.5019903490319315</v>
      </c>
      <c r="AA29">
        <f t="shared" si="18"/>
        <v>-168.38591980075722</v>
      </c>
      <c r="AB29">
        <f t="shared" si="19"/>
        <v>66.075656622366225</v>
      </c>
      <c r="AC29">
        <f t="shared" si="20"/>
        <v>5.3659893598975916</v>
      </c>
      <c r="AD29">
        <f t="shared" si="21"/>
        <v>134.34427286342162</v>
      </c>
      <c r="AE29">
        <v>8</v>
      </c>
      <c r="AF29">
        <v>2</v>
      </c>
      <c r="AG29">
        <f t="shared" si="22"/>
        <v>1</v>
      </c>
      <c r="AH29">
        <f t="shared" si="23"/>
        <v>0</v>
      </c>
      <c r="AI29">
        <f t="shared" si="24"/>
        <v>52069.397186177477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1117.0871999999999</v>
      </c>
      <c r="AR29">
        <v>1392.68</v>
      </c>
      <c r="AS29">
        <f t="shared" si="27"/>
        <v>0.19788666456041593</v>
      </c>
      <c r="AT29">
        <v>0.5</v>
      </c>
      <c r="AU29">
        <f t="shared" si="28"/>
        <v>1180.1712878441263</v>
      </c>
      <c r="AV29">
        <f t="shared" si="29"/>
        <v>14.727839455874012</v>
      </c>
      <c r="AW29">
        <f t="shared" si="30"/>
        <v>116.77007988072234</v>
      </c>
      <c r="AX29">
        <f t="shared" si="31"/>
        <v>0.48619209007094233</v>
      </c>
      <c r="AY29">
        <f t="shared" si="32"/>
        <v>1.2968953823346832E-2</v>
      </c>
      <c r="AZ29">
        <f t="shared" si="33"/>
        <v>1.3423040468736536</v>
      </c>
      <c r="BA29" t="s">
        <v>343</v>
      </c>
      <c r="BB29">
        <v>715.57</v>
      </c>
      <c r="BC29">
        <f t="shared" si="34"/>
        <v>677.11</v>
      </c>
      <c r="BD29">
        <f t="shared" si="35"/>
        <v>0.407013336090148</v>
      </c>
      <c r="BE29">
        <f t="shared" si="36"/>
        <v>0.73410275239445355</v>
      </c>
      <c r="BF29">
        <f t="shared" si="37"/>
        <v>0.40695739489574773</v>
      </c>
      <c r="BG29">
        <f t="shared" si="38"/>
        <v>0.73407592134801591</v>
      </c>
      <c r="BH29">
        <f t="shared" si="39"/>
        <v>1399.9835483871</v>
      </c>
      <c r="BI29">
        <f t="shared" si="40"/>
        <v>1180.1712878441263</v>
      </c>
      <c r="BJ29">
        <f t="shared" si="41"/>
        <v>0.84298939741383661</v>
      </c>
      <c r="BK29">
        <f t="shared" si="42"/>
        <v>0.19597879482767333</v>
      </c>
      <c r="BL29">
        <v>6</v>
      </c>
      <c r="BM29">
        <v>0.5</v>
      </c>
      <c r="BN29" t="s">
        <v>290</v>
      </c>
      <c r="BO29">
        <v>2</v>
      </c>
      <c r="BP29">
        <v>1605910132.0999999</v>
      </c>
      <c r="BQ29">
        <v>899.849774193548</v>
      </c>
      <c r="BR29">
        <v>927.09341935483906</v>
      </c>
      <c r="BS29">
        <v>11.5467451612903</v>
      </c>
      <c r="BT29">
        <v>5.8858658064516103</v>
      </c>
      <c r="BU29">
        <v>894.772258064516</v>
      </c>
      <c r="BV29">
        <v>11.5947225806452</v>
      </c>
      <c r="BW29">
        <v>400.02825806451602</v>
      </c>
      <c r="BX29">
        <v>102.219387096774</v>
      </c>
      <c r="BY29">
        <v>0.100001061290323</v>
      </c>
      <c r="BZ29">
        <v>38.485270967741897</v>
      </c>
      <c r="CA29">
        <v>38.072409677419401</v>
      </c>
      <c r="CB29">
        <v>999.9</v>
      </c>
      <c r="CC29">
        <v>0</v>
      </c>
      <c r="CD29">
        <v>0</v>
      </c>
      <c r="CE29">
        <v>10002.3367741935</v>
      </c>
      <c r="CF29">
        <v>0</v>
      </c>
      <c r="CG29">
        <v>403.39496774193498</v>
      </c>
      <c r="CH29">
        <v>1399.9835483871</v>
      </c>
      <c r="CI29">
        <v>0.89999803225806496</v>
      </c>
      <c r="CJ29">
        <v>0.100001870967742</v>
      </c>
      <c r="CK29">
        <v>0</v>
      </c>
      <c r="CL29">
        <v>1117.01903225806</v>
      </c>
      <c r="CM29">
        <v>4.9997499999999997</v>
      </c>
      <c r="CN29">
        <v>15371.206451612899</v>
      </c>
      <c r="CO29">
        <v>12177.896774193599</v>
      </c>
      <c r="CP29">
        <v>47.383000000000003</v>
      </c>
      <c r="CQ29">
        <v>48.816064516129003</v>
      </c>
      <c r="CR29">
        <v>47.957322580645098</v>
      </c>
      <c r="CS29">
        <v>48.628999999999998</v>
      </c>
      <c r="CT29">
        <v>49.412999999999997</v>
      </c>
      <c r="CU29">
        <v>1255.48</v>
      </c>
      <c r="CV29">
        <v>139.503548387097</v>
      </c>
      <c r="CW29">
        <v>0</v>
      </c>
      <c r="CX29">
        <v>119.700000047684</v>
      </c>
      <c r="CY29">
        <v>0</v>
      </c>
      <c r="CZ29">
        <v>1117.0871999999999</v>
      </c>
      <c r="DA29">
        <v>11.3497764373367</v>
      </c>
      <c r="DB29">
        <v>137.95341917293101</v>
      </c>
      <c r="DC29">
        <v>15372.484</v>
      </c>
      <c r="DD29">
        <v>15</v>
      </c>
      <c r="DE29">
        <v>1605908679</v>
      </c>
      <c r="DF29" t="s">
        <v>291</v>
      </c>
      <c r="DG29">
        <v>1605908679</v>
      </c>
      <c r="DH29">
        <v>1605908672</v>
      </c>
      <c r="DI29">
        <v>7</v>
      </c>
      <c r="DJ29">
        <v>0.32</v>
      </c>
      <c r="DK29">
        <v>-2.1000000000000001E-2</v>
      </c>
      <c r="DL29">
        <v>5.0780000000000003</v>
      </c>
      <c r="DM29">
        <v>-4.8000000000000001E-2</v>
      </c>
      <c r="DN29">
        <v>1695</v>
      </c>
      <c r="DO29">
        <v>8</v>
      </c>
      <c r="DP29">
        <v>0.01</v>
      </c>
      <c r="DQ29">
        <v>0.03</v>
      </c>
      <c r="DR29">
        <v>14.7283498922462</v>
      </c>
      <c r="DS29">
        <v>-0.35924796488482902</v>
      </c>
      <c r="DT29">
        <v>5.9278461254573298E-2</v>
      </c>
      <c r="DU29">
        <v>1</v>
      </c>
      <c r="DV29">
        <v>-27.242190000000001</v>
      </c>
      <c r="DW29">
        <v>0.66121735261394399</v>
      </c>
      <c r="DX29">
        <v>9.4097167332497303E-2</v>
      </c>
      <c r="DY29">
        <v>0</v>
      </c>
      <c r="DZ29">
        <v>5.661562</v>
      </c>
      <c r="EA29">
        <v>-0.14856026696326899</v>
      </c>
      <c r="EB29">
        <v>1.07649707849116E-2</v>
      </c>
      <c r="EC29">
        <v>1</v>
      </c>
      <c r="ED29">
        <v>2</v>
      </c>
      <c r="EE29">
        <v>3</v>
      </c>
      <c r="EF29" t="s">
        <v>302</v>
      </c>
      <c r="EG29">
        <v>100</v>
      </c>
      <c r="EH29">
        <v>100</v>
      </c>
      <c r="EI29">
        <v>5.077</v>
      </c>
      <c r="EJ29">
        <v>-4.8000000000000001E-2</v>
      </c>
      <c r="EK29">
        <v>5.0774999999999997</v>
      </c>
      <c r="EL29">
        <v>0</v>
      </c>
      <c r="EM29">
        <v>0</v>
      </c>
      <c r="EN29">
        <v>0</v>
      </c>
      <c r="EO29">
        <v>-4.7975499999999699E-2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24.4</v>
      </c>
      <c r="EX29">
        <v>24.5</v>
      </c>
      <c r="EY29">
        <v>2</v>
      </c>
      <c r="EZ29">
        <v>359.38299999999998</v>
      </c>
      <c r="FA29">
        <v>635.322</v>
      </c>
      <c r="FB29">
        <v>37.255099999999999</v>
      </c>
      <c r="FC29">
        <v>34.384</v>
      </c>
      <c r="FD29">
        <v>30</v>
      </c>
      <c r="FE29">
        <v>34.114600000000003</v>
      </c>
      <c r="FF29">
        <v>34.031199999999998</v>
      </c>
      <c r="FG29">
        <v>41.4818</v>
      </c>
      <c r="FH29">
        <v>0</v>
      </c>
      <c r="FI29">
        <v>100</v>
      </c>
      <c r="FJ29">
        <v>-999.9</v>
      </c>
      <c r="FK29">
        <v>927.28800000000001</v>
      </c>
      <c r="FL29">
        <v>11.96</v>
      </c>
      <c r="FM29">
        <v>101.32</v>
      </c>
      <c r="FN29">
        <v>100.691</v>
      </c>
    </row>
    <row r="30" spans="1:170" x14ac:dyDescent="0.25">
      <c r="A30">
        <v>14</v>
      </c>
      <c r="B30">
        <v>1605910260.5999999</v>
      </c>
      <c r="C30">
        <v>1389</v>
      </c>
      <c r="D30" t="s">
        <v>344</v>
      </c>
      <c r="E30" t="s">
        <v>345</v>
      </c>
      <c r="F30" t="s">
        <v>285</v>
      </c>
      <c r="G30" t="s">
        <v>286</v>
      </c>
      <c r="H30">
        <v>1605910252.5999999</v>
      </c>
      <c r="I30">
        <f t="shared" si="0"/>
        <v>3.4796097429392113E-3</v>
      </c>
      <c r="J30">
        <f t="shared" si="1"/>
        <v>17.431293367716247</v>
      </c>
      <c r="K30">
        <f t="shared" si="2"/>
        <v>1199.5603225806501</v>
      </c>
      <c r="L30">
        <f t="shared" si="3"/>
        <v>667.78766300398581</v>
      </c>
      <c r="M30">
        <f t="shared" si="4"/>
        <v>68.325609081583309</v>
      </c>
      <c r="N30">
        <f t="shared" si="5"/>
        <v>122.7346568544413</v>
      </c>
      <c r="O30">
        <f t="shared" si="6"/>
        <v>6.2848570141528573E-2</v>
      </c>
      <c r="P30">
        <f t="shared" si="7"/>
        <v>2.9685646525274332</v>
      </c>
      <c r="Q30">
        <f t="shared" si="8"/>
        <v>6.2118620070045011E-2</v>
      </c>
      <c r="R30">
        <f t="shared" si="9"/>
        <v>3.8889014162985472E-2</v>
      </c>
      <c r="S30">
        <f t="shared" si="10"/>
        <v>231.29423528006956</v>
      </c>
      <c r="T30">
        <f t="shared" si="11"/>
        <v>38.790229499340917</v>
      </c>
      <c r="U30">
        <f t="shared" si="12"/>
        <v>37.942119354838702</v>
      </c>
      <c r="V30">
        <f t="shared" si="13"/>
        <v>6.6364250774590356</v>
      </c>
      <c r="W30">
        <f t="shared" si="14"/>
        <v>16.552316618009975</v>
      </c>
      <c r="X30">
        <f t="shared" si="15"/>
        <v>1.1224237723423189</v>
      </c>
      <c r="Y30">
        <f t="shared" si="16"/>
        <v>6.7810675583685383</v>
      </c>
      <c r="Z30">
        <f t="shared" si="17"/>
        <v>5.5140013051167163</v>
      </c>
      <c r="AA30">
        <f t="shared" si="18"/>
        <v>-153.45078966361922</v>
      </c>
      <c r="AB30">
        <f t="shared" si="19"/>
        <v>63.739270259784746</v>
      </c>
      <c r="AC30">
        <f t="shared" si="20"/>
        <v>5.1694549000134797</v>
      </c>
      <c r="AD30">
        <f t="shared" si="21"/>
        <v>146.75217077624856</v>
      </c>
      <c r="AE30">
        <v>9</v>
      </c>
      <c r="AF30">
        <v>2</v>
      </c>
      <c r="AG30">
        <f t="shared" si="22"/>
        <v>1</v>
      </c>
      <c r="AH30">
        <f t="shared" si="23"/>
        <v>0</v>
      </c>
      <c r="AI30">
        <f t="shared" si="24"/>
        <v>52092.52766280136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1169.1596153846201</v>
      </c>
      <c r="AR30">
        <v>1464.41</v>
      </c>
      <c r="AS30">
        <f t="shared" si="27"/>
        <v>0.20161729612293</v>
      </c>
      <c r="AT30">
        <v>0.5</v>
      </c>
      <c r="AU30">
        <f t="shared" si="28"/>
        <v>1180.2013517288619</v>
      </c>
      <c r="AV30">
        <f t="shared" si="29"/>
        <v>17.431293367716247</v>
      </c>
      <c r="AW30">
        <f t="shared" si="30"/>
        <v>118.9745027081001</v>
      </c>
      <c r="AX30">
        <f t="shared" si="31"/>
        <v>0.51284817776442393</v>
      </c>
      <c r="AY30">
        <f t="shared" si="32"/>
        <v>1.5259295222083297E-2</v>
      </c>
      <c r="AZ30">
        <f t="shared" si="33"/>
        <v>1.2275728791800109</v>
      </c>
      <c r="BA30" t="s">
        <v>347</v>
      </c>
      <c r="BB30">
        <v>713.39</v>
      </c>
      <c r="BC30">
        <f t="shared" si="34"/>
        <v>751.0200000000001</v>
      </c>
      <c r="BD30">
        <f t="shared" si="35"/>
        <v>0.39313251926097831</v>
      </c>
      <c r="BE30">
        <f t="shared" si="36"/>
        <v>0.70533097395132394</v>
      </c>
      <c r="BF30">
        <f t="shared" si="37"/>
        <v>0.39422799407977693</v>
      </c>
      <c r="BG30">
        <f t="shared" si="38"/>
        <v>0.70590898765897492</v>
      </c>
      <c r="BH30">
        <f t="shared" si="39"/>
        <v>1400.0193548387099</v>
      </c>
      <c r="BI30">
        <f t="shared" si="40"/>
        <v>1180.2013517288619</v>
      </c>
      <c r="BJ30">
        <f t="shared" si="41"/>
        <v>0.84298931129050547</v>
      </c>
      <c r="BK30">
        <f t="shared" si="42"/>
        <v>0.19597862258101093</v>
      </c>
      <c r="BL30">
        <v>6</v>
      </c>
      <c r="BM30">
        <v>0.5</v>
      </c>
      <c r="BN30" t="s">
        <v>290</v>
      </c>
      <c r="BO30">
        <v>2</v>
      </c>
      <c r="BP30">
        <v>1605910252.5999999</v>
      </c>
      <c r="BQ30">
        <v>1199.5603225806501</v>
      </c>
      <c r="BR30">
        <v>1231.9664516129001</v>
      </c>
      <c r="BS30">
        <v>10.9701290322581</v>
      </c>
      <c r="BT30">
        <v>5.8082609677419397</v>
      </c>
      <c r="BU30">
        <v>1194.4819354838701</v>
      </c>
      <c r="BV30">
        <v>11.0181</v>
      </c>
      <c r="BW30">
        <v>400.02238709677403</v>
      </c>
      <c r="BX30">
        <v>102.216387096774</v>
      </c>
      <c r="BY30">
        <v>9.9982112903225798E-2</v>
      </c>
      <c r="BZ30">
        <v>38.340387096774201</v>
      </c>
      <c r="CA30">
        <v>37.942119354838702</v>
      </c>
      <c r="CB30">
        <v>999.9</v>
      </c>
      <c r="CC30">
        <v>0</v>
      </c>
      <c r="CD30">
        <v>0</v>
      </c>
      <c r="CE30">
        <v>10002.4225806452</v>
      </c>
      <c r="CF30">
        <v>0</v>
      </c>
      <c r="CG30">
        <v>403.71006451612902</v>
      </c>
      <c r="CH30">
        <v>1400.0193548387099</v>
      </c>
      <c r="CI30">
        <v>0.89999951612903195</v>
      </c>
      <c r="CJ30">
        <v>0.10000054193548399</v>
      </c>
      <c r="CK30">
        <v>0</v>
      </c>
      <c r="CL30">
        <v>1169.1512903225801</v>
      </c>
      <c r="CM30">
        <v>4.9997499999999997</v>
      </c>
      <c r="CN30">
        <v>16063.264516129</v>
      </c>
      <c r="CO30">
        <v>12178.203225806499</v>
      </c>
      <c r="CP30">
        <v>47.186999999999998</v>
      </c>
      <c r="CQ30">
        <v>48.680999999999997</v>
      </c>
      <c r="CR30">
        <v>47.786000000000001</v>
      </c>
      <c r="CS30">
        <v>48.445129032258002</v>
      </c>
      <c r="CT30">
        <v>49.245935483871001</v>
      </c>
      <c r="CU30">
        <v>1255.5174193548401</v>
      </c>
      <c r="CV30">
        <v>139.50322580645201</v>
      </c>
      <c r="CW30">
        <v>0</v>
      </c>
      <c r="CX30">
        <v>119.59999990463299</v>
      </c>
      <c r="CY30">
        <v>0</v>
      </c>
      <c r="CZ30">
        <v>1169.1596153846201</v>
      </c>
      <c r="DA30">
        <v>3.4499145365150001</v>
      </c>
      <c r="DB30">
        <v>52.888888965343703</v>
      </c>
      <c r="DC30">
        <v>16063.3923076923</v>
      </c>
      <c r="DD30">
        <v>15</v>
      </c>
      <c r="DE30">
        <v>1605908679</v>
      </c>
      <c r="DF30" t="s">
        <v>291</v>
      </c>
      <c r="DG30">
        <v>1605908679</v>
      </c>
      <c r="DH30">
        <v>1605908672</v>
      </c>
      <c r="DI30">
        <v>7</v>
      </c>
      <c r="DJ30">
        <v>0.32</v>
      </c>
      <c r="DK30">
        <v>-2.1000000000000001E-2</v>
      </c>
      <c r="DL30">
        <v>5.0780000000000003</v>
      </c>
      <c r="DM30">
        <v>-4.8000000000000001E-2</v>
      </c>
      <c r="DN30">
        <v>1695</v>
      </c>
      <c r="DO30">
        <v>8</v>
      </c>
      <c r="DP30">
        <v>0.01</v>
      </c>
      <c r="DQ30">
        <v>0.03</v>
      </c>
      <c r="DR30">
        <v>17.435950214587098</v>
      </c>
      <c r="DS30">
        <v>-0.68570406563253194</v>
      </c>
      <c r="DT30">
        <v>6.1064503166120998E-2</v>
      </c>
      <c r="DU30">
        <v>0</v>
      </c>
      <c r="DV30">
        <v>-32.402603333333303</v>
      </c>
      <c r="DW30">
        <v>1.5316938820912001</v>
      </c>
      <c r="DX30">
        <v>0.122219159663651</v>
      </c>
      <c r="DY30">
        <v>0</v>
      </c>
      <c r="DZ30">
        <v>5.1605546666666697</v>
      </c>
      <c r="EA30">
        <v>-0.31877018909899302</v>
      </c>
      <c r="EB30">
        <v>2.3004275216190199E-2</v>
      </c>
      <c r="EC30">
        <v>0</v>
      </c>
      <c r="ED30">
        <v>0</v>
      </c>
      <c r="EE30">
        <v>3</v>
      </c>
      <c r="EF30" t="s">
        <v>292</v>
      </c>
      <c r="EG30">
        <v>100</v>
      </c>
      <c r="EH30">
        <v>100</v>
      </c>
      <c r="EI30">
        <v>5.08</v>
      </c>
      <c r="EJ30">
        <v>-4.8000000000000001E-2</v>
      </c>
      <c r="EK30">
        <v>5.0774999999999997</v>
      </c>
      <c r="EL30">
        <v>0</v>
      </c>
      <c r="EM30">
        <v>0</v>
      </c>
      <c r="EN30">
        <v>0</v>
      </c>
      <c r="EO30">
        <v>-4.7975499999999699E-2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26.4</v>
      </c>
      <c r="EX30">
        <v>26.5</v>
      </c>
      <c r="EY30">
        <v>2</v>
      </c>
      <c r="EZ30">
        <v>358.44099999999997</v>
      </c>
      <c r="FA30">
        <v>637.78300000000002</v>
      </c>
      <c r="FB30">
        <v>37.150500000000001</v>
      </c>
      <c r="FC30">
        <v>34.260800000000003</v>
      </c>
      <c r="FD30">
        <v>29.999300000000002</v>
      </c>
      <c r="FE30">
        <v>34.011800000000001</v>
      </c>
      <c r="FF30">
        <v>33.928199999999997</v>
      </c>
      <c r="FG30">
        <v>52.329000000000001</v>
      </c>
      <c r="FH30">
        <v>0</v>
      </c>
      <c r="FI30">
        <v>100</v>
      </c>
      <c r="FJ30">
        <v>-999.9</v>
      </c>
      <c r="FK30">
        <v>1231.81</v>
      </c>
      <c r="FL30">
        <v>11.4887</v>
      </c>
      <c r="FM30">
        <v>101.35</v>
      </c>
      <c r="FN30">
        <v>100.733</v>
      </c>
    </row>
    <row r="31" spans="1:170" x14ac:dyDescent="0.25">
      <c r="A31">
        <v>15</v>
      </c>
      <c r="B31">
        <v>1605910381.0999999</v>
      </c>
      <c r="C31">
        <v>1509.5</v>
      </c>
      <c r="D31" t="s">
        <v>348</v>
      </c>
      <c r="E31" t="s">
        <v>349</v>
      </c>
      <c r="F31" t="s">
        <v>285</v>
      </c>
      <c r="G31" t="s">
        <v>286</v>
      </c>
      <c r="H31">
        <v>1605910373.0999999</v>
      </c>
      <c r="I31">
        <f t="shared" si="0"/>
        <v>2.8734671261598853E-3</v>
      </c>
      <c r="J31">
        <f t="shared" si="1"/>
        <v>17.753953990354319</v>
      </c>
      <c r="K31">
        <f t="shared" si="2"/>
        <v>1399.9532258064501</v>
      </c>
      <c r="L31">
        <f t="shared" si="3"/>
        <v>737.2357982381435</v>
      </c>
      <c r="M31">
        <f t="shared" si="4"/>
        <v>75.426525971462155</v>
      </c>
      <c r="N31">
        <f t="shared" si="5"/>
        <v>143.22908436821911</v>
      </c>
      <c r="O31">
        <f t="shared" si="6"/>
        <v>5.0684761007442306E-2</v>
      </c>
      <c r="P31">
        <f t="shared" si="7"/>
        <v>2.9686475209788141</v>
      </c>
      <c r="Q31">
        <f t="shared" si="8"/>
        <v>5.0208878661228508E-2</v>
      </c>
      <c r="R31">
        <f t="shared" si="9"/>
        <v>3.1422932799966025E-2</v>
      </c>
      <c r="S31">
        <f t="shared" si="10"/>
        <v>231.29313092243984</v>
      </c>
      <c r="T31">
        <f t="shared" si="11"/>
        <v>38.870702922113537</v>
      </c>
      <c r="U31">
        <f t="shared" si="12"/>
        <v>38.022645161290299</v>
      </c>
      <c r="V31">
        <f t="shared" si="13"/>
        <v>6.6654524589038582</v>
      </c>
      <c r="W31">
        <f t="shared" si="14"/>
        <v>15.256909804941845</v>
      </c>
      <c r="X31">
        <f t="shared" si="15"/>
        <v>1.030449211965482</v>
      </c>
      <c r="Y31">
        <f t="shared" si="16"/>
        <v>6.7539837695816392</v>
      </c>
      <c r="Z31">
        <f t="shared" si="17"/>
        <v>5.6350032469383766</v>
      </c>
      <c r="AA31">
        <f t="shared" si="18"/>
        <v>-126.71990026365094</v>
      </c>
      <c r="AB31">
        <f t="shared" si="19"/>
        <v>39.008305984625551</v>
      </c>
      <c r="AC31">
        <f t="shared" si="20"/>
        <v>3.1637063240297008</v>
      </c>
      <c r="AD31">
        <f t="shared" si="21"/>
        <v>146.74524296744414</v>
      </c>
      <c r="AE31">
        <v>9</v>
      </c>
      <c r="AF31">
        <v>2</v>
      </c>
      <c r="AG31">
        <f t="shared" si="22"/>
        <v>1</v>
      </c>
      <c r="AH31">
        <f t="shared" si="23"/>
        <v>0</v>
      </c>
      <c r="AI31">
        <f t="shared" si="24"/>
        <v>52107.123033217373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1173.8316</v>
      </c>
      <c r="AR31">
        <v>1470.18</v>
      </c>
      <c r="AS31">
        <f t="shared" si="27"/>
        <v>0.20157286862833124</v>
      </c>
      <c r="AT31">
        <v>0.5</v>
      </c>
      <c r="AU31">
        <f t="shared" si="28"/>
        <v>1180.1949181735558</v>
      </c>
      <c r="AV31">
        <f t="shared" si="29"/>
        <v>17.753953990354319</v>
      </c>
      <c r="AW31">
        <f t="shared" si="30"/>
        <v>118.94763759841115</v>
      </c>
      <c r="AX31">
        <f t="shared" si="31"/>
        <v>0.51191010624549371</v>
      </c>
      <c r="AY31">
        <f t="shared" si="32"/>
        <v>1.5532774449275115E-2</v>
      </c>
      <c r="AZ31">
        <f t="shared" si="33"/>
        <v>1.2188303473044115</v>
      </c>
      <c r="BA31" t="s">
        <v>351</v>
      </c>
      <c r="BB31">
        <v>717.58</v>
      </c>
      <c r="BC31">
        <f t="shared" si="34"/>
        <v>752.6</v>
      </c>
      <c r="BD31">
        <f t="shared" si="35"/>
        <v>0.3937661440340155</v>
      </c>
      <c r="BE31">
        <f t="shared" si="36"/>
        <v>0.70422479858518372</v>
      </c>
      <c r="BF31">
        <f t="shared" si="37"/>
        <v>0.3926688641686899</v>
      </c>
      <c r="BG31">
        <f t="shared" si="38"/>
        <v>0.70364322427704595</v>
      </c>
      <c r="BH31">
        <f t="shared" si="39"/>
        <v>1400.0116129032299</v>
      </c>
      <c r="BI31">
        <f t="shared" si="40"/>
        <v>1180.1949181735558</v>
      </c>
      <c r="BJ31">
        <f t="shared" si="41"/>
        <v>0.84298937758535009</v>
      </c>
      <c r="BK31">
        <f t="shared" si="42"/>
        <v>0.19597875517070018</v>
      </c>
      <c r="BL31">
        <v>6</v>
      </c>
      <c r="BM31">
        <v>0.5</v>
      </c>
      <c r="BN31" t="s">
        <v>290</v>
      </c>
      <c r="BO31">
        <v>2</v>
      </c>
      <c r="BP31">
        <v>1605910373.0999999</v>
      </c>
      <c r="BQ31">
        <v>1399.9532258064501</v>
      </c>
      <c r="BR31">
        <v>1432.6167741935501</v>
      </c>
      <c r="BS31">
        <v>10.071841935483899</v>
      </c>
      <c r="BT31">
        <v>5.8052438709677396</v>
      </c>
      <c r="BU31">
        <v>1394.8767741935501</v>
      </c>
      <c r="BV31">
        <v>10.1198161290323</v>
      </c>
      <c r="BW31">
        <v>400.01790322580598</v>
      </c>
      <c r="BX31">
        <v>102.209903225806</v>
      </c>
      <c r="BY31">
        <v>0.10000379677419401</v>
      </c>
      <c r="BZ31">
        <v>38.266377419354797</v>
      </c>
      <c r="CA31">
        <v>38.022645161290299</v>
      </c>
      <c r="CB31">
        <v>999.9</v>
      </c>
      <c r="CC31">
        <v>0</v>
      </c>
      <c r="CD31">
        <v>0</v>
      </c>
      <c r="CE31">
        <v>10003.526451612899</v>
      </c>
      <c r="CF31">
        <v>0</v>
      </c>
      <c r="CG31">
        <v>400.24887096774199</v>
      </c>
      <c r="CH31">
        <v>1400.0116129032299</v>
      </c>
      <c r="CI31">
        <v>0.89999722580645203</v>
      </c>
      <c r="CJ31">
        <v>0.100002806451613</v>
      </c>
      <c r="CK31">
        <v>0</v>
      </c>
      <c r="CL31">
        <v>1173.89935483871</v>
      </c>
      <c r="CM31">
        <v>4.9997499999999997</v>
      </c>
      <c r="CN31">
        <v>16114.7612903226</v>
      </c>
      <c r="CO31">
        <v>12178.151612903201</v>
      </c>
      <c r="CP31">
        <v>47.015999999999998</v>
      </c>
      <c r="CQ31">
        <v>48.477645161290297</v>
      </c>
      <c r="CR31">
        <v>47.628999999999998</v>
      </c>
      <c r="CS31">
        <v>48.258000000000003</v>
      </c>
      <c r="CT31">
        <v>49.061999999999998</v>
      </c>
      <c r="CU31">
        <v>1255.50677419355</v>
      </c>
      <c r="CV31">
        <v>139.50548387096799</v>
      </c>
      <c r="CW31">
        <v>0</v>
      </c>
      <c r="CX31">
        <v>119.700000047684</v>
      </c>
      <c r="CY31">
        <v>0</v>
      </c>
      <c r="CZ31">
        <v>1173.8316</v>
      </c>
      <c r="DA31">
        <v>-3.6361538478813298</v>
      </c>
      <c r="DB31">
        <v>-83.9384615344172</v>
      </c>
      <c r="DC31">
        <v>16113.567999999999</v>
      </c>
      <c r="DD31">
        <v>15</v>
      </c>
      <c r="DE31">
        <v>1605908679</v>
      </c>
      <c r="DF31" t="s">
        <v>291</v>
      </c>
      <c r="DG31">
        <v>1605908679</v>
      </c>
      <c r="DH31">
        <v>1605908672</v>
      </c>
      <c r="DI31">
        <v>7</v>
      </c>
      <c r="DJ31">
        <v>0.32</v>
      </c>
      <c r="DK31">
        <v>-2.1000000000000001E-2</v>
      </c>
      <c r="DL31">
        <v>5.0780000000000003</v>
      </c>
      <c r="DM31">
        <v>-4.8000000000000001E-2</v>
      </c>
      <c r="DN31">
        <v>1695</v>
      </c>
      <c r="DO31">
        <v>8</v>
      </c>
      <c r="DP31">
        <v>0.01</v>
      </c>
      <c r="DQ31">
        <v>0.03</v>
      </c>
      <c r="DR31">
        <v>17.768615055415601</v>
      </c>
      <c r="DS31">
        <v>-1.1101772025119301</v>
      </c>
      <c r="DT31">
        <v>0.13039379857777</v>
      </c>
      <c r="DU31">
        <v>0</v>
      </c>
      <c r="DV31">
        <v>-32.676479999999998</v>
      </c>
      <c r="DW31">
        <v>2.86251924360411</v>
      </c>
      <c r="DX31">
        <v>0.246350387862492</v>
      </c>
      <c r="DY31">
        <v>0</v>
      </c>
      <c r="DZ31">
        <v>4.2681613333333299</v>
      </c>
      <c r="EA31">
        <v>-0.39456480533926303</v>
      </c>
      <c r="EB31">
        <v>2.8475527473409399E-2</v>
      </c>
      <c r="EC31">
        <v>0</v>
      </c>
      <c r="ED31">
        <v>0</v>
      </c>
      <c r="EE31">
        <v>3</v>
      </c>
      <c r="EF31" t="s">
        <v>292</v>
      </c>
      <c r="EG31">
        <v>100</v>
      </c>
      <c r="EH31">
        <v>100</v>
      </c>
      <c r="EI31">
        <v>5.07</v>
      </c>
      <c r="EJ31">
        <v>-4.7899999999999998E-2</v>
      </c>
      <c r="EK31">
        <v>5.0774999999999997</v>
      </c>
      <c r="EL31">
        <v>0</v>
      </c>
      <c r="EM31">
        <v>0</v>
      </c>
      <c r="EN31">
        <v>0</v>
      </c>
      <c r="EO31">
        <v>-4.7975499999999699E-2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28.4</v>
      </c>
      <c r="EX31">
        <v>28.5</v>
      </c>
      <c r="EY31">
        <v>2</v>
      </c>
      <c r="EZ31">
        <v>358.28800000000001</v>
      </c>
      <c r="FA31">
        <v>639.64099999999996</v>
      </c>
      <c r="FB31">
        <v>37.0398</v>
      </c>
      <c r="FC31">
        <v>34.096800000000002</v>
      </c>
      <c r="FD31">
        <v>29.9998</v>
      </c>
      <c r="FE31">
        <v>33.878</v>
      </c>
      <c r="FF31">
        <v>33.810299999999998</v>
      </c>
      <c r="FG31">
        <v>59.078200000000002</v>
      </c>
      <c r="FH31">
        <v>0</v>
      </c>
      <c r="FI31">
        <v>100</v>
      </c>
      <c r="FJ31">
        <v>-999.9</v>
      </c>
      <c r="FK31">
        <v>1432.29</v>
      </c>
      <c r="FL31">
        <v>10.898300000000001</v>
      </c>
      <c r="FM31">
        <v>101.384</v>
      </c>
      <c r="FN31">
        <v>100.758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2020-11-20T14:15:45Z</dcterms:created>
  <dcterms:modified xsi:type="dcterms:W3CDTF">2021-05-04T23:05:11Z</dcterms:modified>
</cp:coreProperties>
</file>