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02231CA5-8497-4936-8A43-2E86BCE20B2F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K31" i="1" s="1"/>
  <c r="Y31" i="1"/>
  <c r="X31" i="1"/>
  <c r="W31" i="1"/>
  <c r="P31" i="1"/>
  <c r="J31" i="1"/>
  <c r="AV31" i="1" s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AW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AY26" i="1" s="1"/>
  <c r="Y26" i="1"/>
  <c r="X26" i="1"/>
  <c r="W26" i="1"/>
  <c r="S26" i="1"/>
  <c r="P26" i="1"/>
  <c r="N26" i="1"/>
  <c r="K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N23" i="1"/>
  <c r="AM23" i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I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W21" i="1" s="1"/>
  <c r="X21" i="1"/>
  <c r="P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P18" i="1"/>
  <c r="N18" i="1"/>
  <c r="K18" i="1"/>
  <c r="BK17" i="1"/>
  <c r="BJ17" i="1"/>
  <c r="BI17" i="1"/>
  <c r="AU17" i="1" s="1"/>
  <c r="AW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Y17" i="1"/>
  <c r="W17" i="1" s="1"/>
  <c r="X17" i="1"/>
  <c r="P17" i="1"/>
  <c r="I17" i="1" l="1"/>
  <c r="K17" i="1"/>
  <c r="J17" i="1"/>
  <c r="AV17" i="1" s="1"/>
  <c r="AY17" i="1" s="1"/>
  <c r="AH17" i="1"/>
  <c r="N17" i="1"/>
  <c r="AH24" i="1"/>
  <c r="I24" i="1"/>
  <c r="N24" i="1"/>
  <c r="K24" i="1"/>
  <c r="J24" i="1"/>
  <c r="AV24" i="1" s="1"/>
  <c r="AY24" i="1" s="1"/>
  <c r="K25" i="1"/>
  <c r="J25" i="1"/>
  <c r="AV25" i="1" s="1"/>
  <c r="AY25" i="1" s="1"/>
  <c r="I25" i="1"/>
  <c r="AH25" i="1"/>
  <c r="N25" i="1"/>
  <c r="I29" i="1"/>
  <c r="AH29" i="1"/>
  <c r="N29" i="1"/>
  <c r="J29" i="1"/>
  <c r="AV29" i="1" s="1"/>
  <c r="AY29" i="1" s="1"/>
  <c r="K29" i="1"/>
  <c r="AU27" i="1"/>
  <c r="AW27" i="1" s="1"/>
  <c r="S27" i="1"/>
  <c r="AU29" i="1"/>
  <c r="AW29" i="1" s="1"/>
  <c r="S29" i="1"/>
  <c r="S23" i="1"/>
  <c r="AU23" i="1"/>
  <c r="AW23" i="1" s="1"/>
  <c r="S28" i="1"/>
  <c r="AU28" i="1"/>
  <c r="AW28" i="1" s="1"/>
  <c r="AU30" i="1"/>
  <c r="AW30" i="1" s="1"/>
  <c r="S30" i="1"/>
  <c r="AU22" i="1"/>
  <c r="AW22" i="1" s="1"/>
  <c r="S22" i="1"/>
  <c r="K19" i="1"/>
  <c r="N19" i="1"/>
  <c r="AH19" i="1"/>
  <c r="J19" i="1"/>
  <c r="AV19" i="1" s="1"/>
  <c r="AY19" i="1" s="1"/>
  <c r="I19" i="1"/>
  <c r="K20" i="1"/>
  <c r="J20" i="1"/>
  <c r="AV20" i="1" s="1"/>
  <c r="I20" i="1"/>
  <c r="AH20" i="1"/>
  <c r="N20" i="1"/>
  <c r="S31" i="1"/>
  <c r="AU31" i="1"/>
  <c r="AU21" i="1"/>
  <c r="AW21" i="1" s="1"/>
  <c r="S21" i="1"/>
  <c r="K28" i="1"/>
  <c r="J28" i="1"/>
  <c r="AV28" i="1" s="1"/>
  <c r="AY28" i="1" s="1"/>
  <c r="I28" i="1"/>
  <c r="AH28" i="1"/>
  <c r="N28" i="1"/>
  <c r="AU18" i="1"/>
  <c r="AW18" i="1" s="1"/>
  <c r="S18" i="1"/>
  <c r="I21" i="1"/>
  <c r="AH21" i="1"/>
  <c r="N21" i="1"/>
  <c r="J21" i="1"/>
  <c r="AV21" i="1" s="1"/>
  <c r="AY21" i="1" s="1"/>
  <c r="K21" i="1"/>
  <c r="AY31" i="1"/>
  <c r="AW31" i="1"/>
  <c r="S20" i="1"/>
  <c r="AU20" i="1"/>
  <c r="AW20" i="1" s="1"/>
  <c r="AW19" i="1"/>
  <c r="AU19" i="1"/>
  <c r="S19" i="1"/>
  <c r="N27" i="1"/>
  <c r="K27" i="1"/>
  <c r="J27" i="1"/>
  <c r="AV27" i="1" s="1"/>
  <c r="AY27" i="1" s="1"/>
  <c r="I27" i="1"/>
  <c r="AH27" i="1"/>
  <c r="AH22" i="1"/>
  <c r="AH30" i="1"/>
  <c r="I22" i="1"/>
  <c r="N23" i="1"/>
  <c r="S24" i="1"/>
  <c r="I30" i="1"/>
  <c r="N31" i="1"/>
  <c r="J22" i="1"/>
  <c r="AV22" i="1" s="1"/>
  <c r="AY22" i="1" s="1"/>
  <c r="J30" i="1"/>
  <c r="AV30" i="1" s="1"/>
  <c r="AY30" i="1" s="1"/>
  <c r="K22" i="1"/>
  <c r="AH23" i="1"/>
  <c r="K30" i="1"/>
  <c r="AH31" i="1"/>
  <c r="S17" i="1"/>
  <c r="AH18" i="1"/>
  <c r="I23" i="1"/>
  <c r="S25" i="1"/>
  <c r="AH26" i="1"/>
  <c r="I31" i="1"/>
  <c r="I18" i="1"/>
  <c r="J23" i="1"/>
  <c r="AV23" i="1" s="1"/>
  <c r="AY23" i="1" s="1"/>
  <c r="I26" i="1"/>
  <c r="AY18" i="1" l="1"/>
  <c r="AA25" i="1"/>
  <c r="AA26" i="1"/>
  <c r="T17" i="1"/>
  <c r="U17" i="1" s="1"/>
  <c r="AA30" i="1"/>
  <c r="AA27" i="1"/>
  <c r="T29" i="1"/>
  <c r="U29" i="1" s="1"/>
  <c r="T24" i="1"/>
  <c r="U24" i="1" s="1"/>
  <c r="T20" i="1"/>
  <c r="U20" i="1" s="1"/>
  <c r="Q20" i="1" s="1"/>
  <c r="O20" i="1" s="1"/>
  <c r="R20" i="1" s="1"/>
  <c r="L20" i="1" s="1"/>
  <c r="M20" i="1" s="1"/>
  <c r="AA21" i="1"/>
  <c r="T21" i="1"/>
  <c r="U21" i="1" s="1"/>
  <c r="AA20" i="1"/>
  <c r="T28" i="1"/>
  <c r="U28" i="1" s="1"/>
  <c r="T30" i="1"/>
  <c r="U30" i="1" s="1"/>
  <c r="T18" i="1"/>
  <c r="U18" i="1" s="1"/>
  <c r="AY20" i="1"/>
  <c r="T27" i="1"/>
  <c r="U27" i="1" s="1"/>
  <c r="Q27" i="1" s="1"/>
  <c r="O27" i="1" s="1"/>
  <c r="R27" i="1" s="1"/>
  <c r="L27" i="1" s="1"/>
  <c r="M27" i="1" s="1"/>
  <c r="AA23" i="1"/>
  <c r="AA22" i="1"/>
  <c r="T22" i="1"/>
  <c r="U22" i="1" s="1"/>
  <c r="Q29" i="1"/>
  <c r="O29" i="1" s="1"/>
  <c r="R29" i="1" s="1"/>
  <c r="L29" i="1" s="1"/>
  <c r="M29" i="1" s="1"/>
  <c r="AA29" i="1"/>
  <c r="AA28" i="1"/>
  <c r="AA18" i="1"/>
  <c r="AA31" i="1"/>
  <c r="Q31" i="1"/>
  <c r="O31" i="1" s="1"/>
  <c r="R31" i="1" s="1"/>
  <c r="L31" i="1" s="1"/>
  <c r="M31" i="1" s="1"/>
  <c r="T19" i="1"/>
  <c r="U19" i="1" s="1"/>
  <c r="T31" i="1"/>
  <c r="U31" i="1" s="1"/>
  <c r="T23" i="1"/>
  <c r="U23" i="1" s="1"/>
  <c r="AA19" i="1"/>
  <c r="T25" i="1"/>
  <c r="U25" i="1" s="1"/>
  <c r="T26" i="1"/>
  <c r="U26" i="1" s="1"/>
  <c r="Q26" i="1" s="1"/>
  <c r="O26" i="1" s="1"/>
  <c r="R26" i="1" s="1"/>
  <c r="L26" i="1" s="1"/>
  <c r="M26" i="1" s="1"/>
  <c r="AA24" i="1"/>
  <c r="AA17" i="1"/>
  <c r="Q17" i="1"/>
  <c r="O17" i="1" s="1"/>
  <c r="R17" i="1" s="1"/>
  <c r="L17" i="1" s="1"/>
  <c r="M17" i="1" s="1"/>
  <c r="V24" i="1" l="1"/>
  <c r="Z24" i="1" s="1"/>
  <c r="AC24" i="1"/>
  <c r="AB24" i="1"/>
  <c r="V28" i="1"/>
  <c r="Z28" i="1" s="1"/>
  <c r="AC28" i="1"/>
  <c r="AD28" i="1" s="1"/>
  <c r="AB28" i="1"/>
  <c r="V22" i="1"/>
  <c r="Z22" i="1" s="1"/>
  <c r="AC22" i="1"/>
  <c r="AD22" i="1" s="1"/>
  <c r="AB22" i="1"/>
  <c r="AC17" i="1"/>
  <c r="V17" i="1"/>
  <c r="Z17" i="1" s="1"/>
  <c r="AB17" i="1"/>
  <c r="V21" i="1"/>
  <c r="Z21" i="1" s="1"/>
  <c r="AC21" i="1"/>
  <c r="AB21" i="1"/>
  <c r="V29" i="1"/>
  <c r="Z29" i="1" s="1"/>
  <c r="AC29" i="1"/>
  <c r="AB29" i="1"/>
  <c r="V19" i="1"/>
  <c r="Z19" i="1" s="1"/>
  <c r="AC19" i="1"/>
  <c r="AB19" i="1"/>
  <c r="V20" i="1"/>
  <c r="Z20" i="1" s="1"/>
  <c r="AC20" i="1"/>
  <c r="AB20" i="1"/>
  <c r="V23" i="1"/>
  <c r="Z23" i="1" s="1"/>
  <c r="AC23" i="1"/>
  <c r="AB23" i="1"/>
  <c r="Q22" i="1"/>
  <c r="O22" i="1" s="1"/>
  <c r="R22" i="1" s="1"/>
  <c r="L22" i="1" s="1"/>
  <c r="M22" i="1" s="1"/>
  <c r="AC25" i="1"/>
  <c r="AD25" i="1" s="1"/>
  <c r="AB25" i="1"/>
  <c r="V25" i="1"/>
  <c r="Z25" i="1" s="1"/>
  <c r="Q19" i="1"/>
  <c r="O19" i="1" s="1"/>
  <c r="R19" i="1" s="1"/>
  <c r="L19" i="1" s="1"/>
  <c r="M19" i="1" s="1"/>
  <c r="V30" i="1"/>
  <c r="Z30" i="1" s="1"/>
  <c r="AC30" i="1"/>
  <c r="AB30" i="1"/>
  <c r="Q25" i="1"/>
  <c r="O25" i="1" s="1"/>
  <c r="R25" i="1" s="1"/>
  <c r="L25" i="1" s="1"/>
  <c r="M25" i="1" s="1"/>
  <c r="V27" i="1"/>
  <c r="Z27" i="1" s="1"/>
  <c r="AC27" i="1"/>
  <c r="AB27" i="1"/>
  <c r="V18" i="1"/>
  <c r="Z18" i="1" s="1"/>
  <c r="AC18" i="1"/>
  <c r="AB18" i="1"/>
  <c r="Q18" i="1"/>
  <c r="O18" i="1" s="1"/>
  <c r="R18" i="1" s="1"/>
  <c r="L18" i="1" s="1"/>
  <c r="M18" i="1" s="1"/>
  <c r="V31" i="1"/>
  <c r="Z31" i="1" s="1"/>
  <c r="AC31" i="1"/>
  <c r="AD31" i="1" s="1"/>
  <c r="AB31" i="1"/>
  <c r="Q28" i="1"/>
  <c r="O28" i="1" s="1"/>
  <c r="R28" i="1" s="1"/>
  <c r="L28" i="1" s="1"/>
  <c r="M28" i="1" s="1"/>
  <c r="Q23" i="1"/>
  <c r="O23" i="1" s="1"/>
  <c r="R23" i="1" s="1"/>
  <c r="L23" i="1" s="1"/>
  <c r="M23" i="1" s="1"/>
  <c r="Q21" i="1"/>
  <c r="O21" i="1" s="1"/>
  <c r="R21" i="1" s="1"/>
  <c r="L21" i="1" s="1"/>
  <c r="M21" i="1" s="1"/>
  <c r="Q24" i="1"/>
  <c r="O24" i="1" s="1"/>
  <c r="R24" i="1" s="1"/>
  <c r="L24" i="1" s="1"/>
  <c r="M24" i="1" s="1"/>
  <c r="V26" i="1"/>
  <c r="Z26" i="1" s="1"/>
  <c r="AC26" i="1"/>
  <c r="AD26" i="1" s="1"/>
  <c r="AB26" i="1"/>
  <c r="Q30" i="1"/>
  <c r="O30" i="1" s="1"/>
  <c r="R30" i="1" s="1"/>
  <c r="L30" i="1" s="1"/>
  <c r="M30" i="1" s="1"/>
  <c r="AD20" i="1" l="1"/>
  <c r="AD27" i="1"/>
  <c r="AD21" i="1"/>
  <c r="AD19" i="1"/>
  <c r="AD30" i="1"/>
  <c r="AD23" i="1"/>
  <c r="AD17" i="1"/>
  <c r="AD24" i="1"/>
  <c r="AD18" i="1"/>
  <c r="AD29" i="1"/>
</calcChain>
</file>

<file path=xl/sharedStrings.xml><?xml version="1.0" encoding="utf-8"?>
<sst xmlns="http://schemas.openxmlformats.org/spreadsheetml/2006/main" count="693" uniqueCount="351">
  <si>
    <t>File opened</t>
  </si>
  <si>
    <t>2020-11-20 15:25:18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</si>
  <si>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</si>
  <si>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</si>
  <si>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</si>
  <si>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</si>
  <si>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</si>
  <si>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</si>
  <si>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</si>
  <si>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</si>
  <si>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</si>
  <si>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</si>
  <si>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</si>
  <si>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{"h2obspanconc2": "0", "h2oaspan2b": "0.070146", "ssb_ref": "37377.7", "co2aspan2b": "0.306383", "co2azero": "0.965182", "tazero": "0.0863571", "h2obspan2b": "0.0705964", "co2bspan2b": "0.308367", "tbzero": "0.134552", "oxygen": "21", "co2aspan2": "-0.0279682", "co2bzero": "0.964262", "h2obspan2": "0", "co2bspan2": "-0.0301809", "co2aspan2a": "0.308883", "flowbzero": "0.29097", "co2bspan2a": "0.310949", "h2oaspanconc2": "0", "h2obspanconc1": "12.28", "ssa_ref": "35809.5", "co2bspanconc2": "299.2", "co2bspan1": "1.00108", "h2oaspanconc1": "12.28", "flowazero": "0.29042", "h2obspan2a": "0.0708892", "co2aspanconc2": "299.2", "co2bspanconc1": "2500", "h2oaspan2a": "0.0696095", "h2oaspan1": "1.00771", "h2oaspan2": "0", "h2oazero": "1.13424", "co2aspan1": "1.00054", "h2obzero": "1.1444", "co2aspanconc1": "2500", "chamberpressurezero": "2.68126", "flowmeterzero": "1.00299", "h2obspan1": "0.99587"}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</si>
  <si>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</si>
  <si>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</si>
  <si>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</si>
  <si>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</si>
  <si>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</si>
  <si>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</si>
  <si>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</si>
  <si>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</si>
  <si>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</si>
  <si>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15:25:18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</si>
  <si>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</si>
  <si>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</si>
  <si>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</si>
  <si>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</si>
  <si>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</si>
  <si>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</si>
  <si>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</si>
  <si>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</si>
  <si>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</si>
  <si>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</si>
  <si>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</si>
  <si>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</si>
  <si>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</si>
  <si>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</si>
  <si>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</si>
  <si>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</si>
  <si>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</si>
  <si>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</si>
  <si>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</si>
  <si>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</si>
  <si>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</si>
  <si>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</si>
  <si>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</si>
  <si>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</si>
  <si>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</si>
  <si>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</si>
  <si>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</si>
  <si>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</si>
  <si>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</si>
  <si>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</si>
  <si>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</si>
  <si>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</si>
  <si>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</si>
  <si>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</si>
  <si>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</si>
  <si>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</si>
  <si>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</si>
  <si>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</si>
  <si>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</si>
  <si>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</si>
  <si>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</si>
  <si>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</si>
  <si>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</si>
  <si>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</si>
  <si>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</si>
  <si>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</si>
  <si>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</si>
  <si>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</si>
  <si>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</si>
  <si>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</si>
  <si>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</si>
  <si>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</si>
  <si>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</si>
  <si>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1.14622 67.3158 371.088 627.247 888.911 1107.13 1304.8 1496.68</t>
  </si>
  <si>
    <t>Fs_true</t>
  </si>
  <si>
    <t>0.156936 100.115 404.137 600.9 801.275 1001.24 1201.16 1401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</si>
  <si>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</si>
  <si>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</si>
  <si>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</si>
  <si>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</si>
  <si>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</si>
  <si>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</si>
  <si>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</si>
  <si>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</si>
  <si>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</si>
  <si>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</si>
  <si>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</si>
  <si>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</si>
  <si>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</si>
  <si>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</si>
  <si>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</si>
  <si>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</si>
  <si>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</si>
  <si>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</si>
  <si>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</si>
  <si>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</si>
  <si>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</si>
  <si>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</si>
  <si>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</si>
  <si>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</si>
  <si>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</si>
  <si>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</si>
  <si>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</si>
  <si>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</si>
  <si>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</si>
  <si>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</si>
  <si>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</si>
  <si>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</si>
  <si>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</si>
  <si>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</si>
  <si>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</si>
  <si>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</si>
  <si>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</si>
  <si>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</si>
  <si>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</si>
  <si>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</si>
  <si>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</si>
  <si>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</si>
  <si>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</si>
  <si>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</si>
  <si>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</si>
  <si>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</si>
  <si>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</si>
  <si>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</si>
  <si>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</si>
  <si>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</si>
  <si>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</si>
  <si>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</si>
  <si>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</si>
  <si>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</si>
  <si>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</si>
  <si>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</si>
  <si>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</si>
  <si>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</si>
  <si>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</si>
  <si>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</si>
  <si>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</si>
  <si>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</si>
  <si>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</si>
  <si>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</si>
  <si>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</si>
  <si>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</si>
  <si>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</si>
  <si>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</si>
  <si>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</si>
  <si>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</si>
  <si>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</si>
  <si>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</si>
  <si>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</si>
  <si>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</si>
  <si>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</si>
  <si>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</si>
  <si>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</si>
  <si>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</si>
  <si>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</si>
  <si>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</si>
  <si>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</si>
  <si>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</si>
  <si>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</si>
  <si>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</si>
  <si>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</si>
  <si>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</si>
  <si>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</si>
  <si>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</si>
  <si>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</si>
  <si>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</si>
  <si>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</si>
  <si>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</si>
  <si>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</si>
  <si>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</si>
  <si>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</si>
  <si>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</si>
  <si>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</si>
  <si>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</si>
  <si>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</si>
  <si>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</si>
  <si>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</si>
  <si>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</si>
  <si>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</si>
  <si>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</si>
  <si>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</si>
  <si>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</si>
  <si>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</si>
  <si>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</si>
  <si>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</si>
  <si>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</si>
  <si>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</si>
  <si>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</si>
  <si>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</si>
  <si>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</si>
  <si>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</si>
  <si>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</si>
  <si>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</si>
  <si>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</si>
  <si>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</si>
  <si>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</si>
  <si>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</si>
  <si>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</si>
  <si>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</si>
  <si>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</si>
  <si>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</si>
  <si>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</si>
  <si>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</si>
  <si>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</si>
  <si>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</si>
  <si>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</si>
  <si>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</si>
  <si>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</si>
  <si>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</si>
  <si>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</si>
  <si>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</si>
  <si>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</si>
  <si>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</si>
  <si>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</si>
  <si>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</si>
  <si>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</si>
  <si>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</si>
  <si>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</si>
  <si>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</si>
  <si>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</si>
  <si>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</si>
  <si>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</si>
  <si>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</si>
  <si>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</si>
  <si>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</si>
  <si>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</si>
  <si>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</si>
  <si>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</si>
  <si>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</si>
  <si>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</si>
  <si>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</si>
  <si>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</si>
  <si>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</si>
  <si>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</si>
  <si>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</si>
  <si>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</si>
  <si>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</si>
  <si>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</si>
  <si>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</si>
  <si>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</si>
  <si>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</si>
  <si>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</si>
  <si>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</si>
  <si>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</si>
  <si>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</si>
  <si>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</si>
  <si>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</si>
  <si>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</si>
  <si>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</si>
  <si>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</si>
  <si>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</si>
  <si>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</si>
  <si>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</si>
  <si>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</si>
  <si>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</si>
  <si>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</si>
  <si>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</si>
  <si>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</si>
  <si>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</si>
  <si>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</si>
  <si>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</si>
  <si>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</si>
  <si>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</si>
  <si>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</si>
  <si>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</si>
  <si>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</si>
  <si>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</si>
  <si>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</si>
  <si>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</si>
  <si>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</si>
  <si>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</si>
  <si>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</si>
  <si>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</si>
  <si>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</si>
  <si>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</si>
  <si>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</si>
  <si>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</si>
  <si>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</si>
  <si>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</si>
  <si>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20201120 15:33:03</t>
  </si>
  <si>
    <t>15:33:03</t>
  </si>
  <si>
    <t>1149</t>
  </si>
  <si>
    <t>_1</t>
  </si>
  <si>
    <t>RECT-4143-20200907-06_33_50</t>
  </si>
  <si>
    <t>RECT-5829-20201120-15_33_08</t>
  </si>
  <si>
    <t>DARK-5830-20201120-15_33_10</t>
  </si>
  <si>
    <t>0: Broadleaf</t>
  </si>
  <si>
    <t>15:25:40</t>
  </si>
  <si>
    <t>0/3</t>
  </si>
  <si>
    <t>20201120 15:35:04</t>
  </si>
  <si>
    <t>15:35:04</t>
  </si>
  <si>
    <t>RECT-5831-20201120-15_35_08</t>
  </si>
  <si>
    <t>DARK-5832-20201120-15_35_11</t>
  </si>
  <si>
    <t>1/3</t>
  </si>
  <si>
    <t>20201120 15:37:04</t>
  </si>
  <si>
    <t>15:37:04</t>
  </si>
  <si>
    <t>RECT-5833-20201120-15_37_09</t>
  </si>
  <si>
    <t>DARK-5834-20201120-15_37_11</t>
  </si>
  <si>
    <t>20201120 15:39:05</t>
  </si>
  <si>
    <t>15:39:05</t>
  </si>
  <si>
    <t>RECT-5835-20201120-15_39_10</t>
  </si>
  <si>
    <t>DARK-5836-20201120-15_39_12</t>
  </si>
  <si>
    <t>20201120 15:41:02</t>
  </si>
  <si>
    <t>15:41:02</t>
  </si>
  <si>
    <t>RECT-5837-20201120-15_41_07</t>
  </si>
  <si>
    <t>DARK-5838-20201120-15_41_09</t>
  </si>
  <si>
    <t>3/3</t>
  </si>
  <si>
    <t>20201120 15:42:23</t>
  </si>
  <si>
    <t>15:42:23</t>
  </si>
  <si>
    <t>RECT-5839-20201120-15_42_28</t>
  </si>
  <si>
    <t>DARK-5840-20201120-15_42_30</t>
  </si>
  <si>
    <t>20201120 15:44:23</t>
  </si>
  <si>
    <t>15:44:23</t>
  </si>
  <si>
    <t>RECT-5841-20201120-15_44_28</t>
  </si>
  <si>
    <t>DARK-5842-20201120-15_44_30</t>
  </si>
  <si>
    <t>20201120 15:46:24</t>
  </si>
  <si>
    <t>15:46:24</t>
  </si>
  <si>
    <t>RECT-5843-20201120-15_46_29</t>
  </si>
  <si>
    <t>DARK-5844-20201120-15_46_31</t>
  </si>
  <si>
    <t>20201120 15:48:24</t>
  </si>
  <si>
    <t>15:48:24</t>
  </si>
  <si>
    <t>RECT-5845-20201120-15_48_29</t>
  </si>
  <si>
    <t>DARK-5846-20201120-15_48_31</t>
  </si>
  <si>
    <t>20201120 15:50:25</t>
  </si>
  <si>
    <t>15:50:25</t>
  </si>
  <si>
    <t>RECT-5847-20201120-15_50_30</t>
  </si>
  <si>
    <t>DARK-5848-20201120-15_50_32</t>
  </si>
  <si>
    <t>20201120 15:52:25</t>
  </si>
  <si>
    <t>15:52:25</t>
  </si>
  <si>
    <t>RECT-5849-20201120-15_52_30</t>
  </si>
  <si>
    <t>DARK-5850-20201120-15_52_32</t>
  </si>
  <si>
    <t>20201120 15:54:20</t>
  </si>
  <si>
    <t>15:54:20</t>
  </si>
  <si>
    <t>RECT-5851-20201120-15_54_25</t>
  </si>
  <si>
    <t>DARK-5852-20201120-15_54_27</t>
  </si>
  <si>
    <t>20201120 15:56:00</t>
  </si>
  <si>
    <t>15:56:00</t>
  </si>
  <si>
    <t>RECT-5853-20201120-15_56_05</t>
  </si>
  <si>
    <t>DARK-5854-20201120-15_56_07</t>
  </si>
  <si>
    <t>20201120 15:58:00</t>
  </si>
  <si>
    <t>15:58:00</t>
  </si>
  <si>
    <t>RECT-5855-20201120-15_58_05</t>
  </si>
  <si>
    <t>DARK-5856-20201120-15_58_07</t>
  </si>
  <si>
    <t>20201120 16:00:01</t>
  </si>
  <si>
    <t>16:00:01</t>
  </si>
  <si>
    <t>RECT-5857-20201120-16_00_06</t>
  </si>
  <si>
    <t>DARK-5858-20201120-16_00_08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</si>
</sst>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1605915183.5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1605915175.75</v>
      </c>
      <c r="I17">
        <f t="shared" ref="I17:I31" si="0">BW17*AG17*(BS17-BT17)/(100*BL17*(1000-AG17*BS17))</f>
        <v>2.1759138905545618E-3</v>
      </c>
      <c r="J17">
        <f t="shared" ref="J17:J31" si="1">BW17*AG17*(BR17-BQ17*(1000-AG17*BT17)/(1000-AG17*BS17))/(100*BL17)</f>
        <v>2.3689202569377774</v>
      </c>
      <c r="K17">
        <f t="shared" ref="K17:K31" si="2">BQ17 - IF(AG17&gt;1, J17*BL17*100/(AI17*CE17), 0)</f>
        <v>401.633266666667</v>
      </c>
      <c r="L17">
        <f t="shared" ref="L17:L31" si="3">((R17-I17/2)*K17-J17)/(R17+I17/2)</f>
        <v>273.8573927736295</v>
      </c>
      <c r="M17">
        <f t="shared" ref="M17:M31" si="4">L17*(BX17+BY17)/1000</f>
        <v>28.02140629122222</v>
      </c>
      <c r="N17">
        <f t="shared" ref="N17:N31" si="5">(BQ17 - IF(AG17&gt;1, J17*BL17*100/(AI17*CE17), 0))*(BX17+BY17)/1000</f>
        <v>41.095582015711017</v>
      </c>
      <c r="O17">
        <f t="shared" ref="O17:O31" si="6">2/((1/Q17-1/P17)+SIGN(Q17)*SQRT((1/Q17-1/P17)*(1/Q17-1/P17) + 4*BM17/((BM17+1)*(BM17+1))*(2*1/Q17*1/P17-1/P17*1/P17)))</f>
        <v>3.9109358984149682E-2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2.9680710144849471</v>
      </c>
      <c r="Q17">
        <f t="shared" ref="Q17:Q31" si="8">I17*(1000-(1000*0.61365*EXP(17.502*U17/(240.97+U17))/(BX17+BY17)+BS17)/2)/(1000*0.61365*EXP(17.502*U17/(240.97+U17))/(BX17+BY17)-BS17)</f>
        <v>3.8825308268004108E-2</v>
      </c>
      <c r="R17">
        <f t="shared" ref="R17:R31" si="9">1/((BM17+1)/(O17/1.6)+1/(P17/1.37)) + BM17/((BM17+1)/(O17/1.6) + BM17/(P17/1.37))</f>
        <v>2.429116637420943E-2</v>
      </c>
      <c r="S17">
        <f t="shared" ref="S17:S31" si="10">(BI17*BK17)</f>
        <v>231.28943889469156</v>
      </c>
      <c r="T17">
        <f t="shared" ref="T17:T31" si="11">(BZ17+(S17+2*0.95*0.0000000567*(((BZ17+$B$7)+273)^4-(BZ17+273)^4)-44100*I17)/(1.84*29.3*P17+8*0.95*0.0000000567*(BZ17+273)^3))</f>
        <v>38.568656165828536</v>
      </c>
      <c r="U17">
        <f t="shared" ref="U17:U31" si="12">($C$7*CA17+$D$7*CB17+$E$7*T17)</f>
        <v>37.632680000000001</v>
      </c>
      <c r="V17">
        <f t="shared" ref="V17:V31" si="13">0.61365*EXP(17.502*U17/(240.97+U17))</f>
        <v>6.5258987104801935</v>
      </c>
      <c r="W17">
        <f t="shared" ref="W17:W31" si="14">(X17/Y17*100)</f>
        <v>15.232826409276379</v>
      </c>
      <c r="X17">
        <f t="shared" ref="X17:X31" si="15">BS17*(BX17+BY17)/1000</f>
        <v>1.0023992099265731</v>
      </c>
      <c r="Y17">
        <f t="shared" ref="Y17:Y31" si="16">0.61365*EXP(17.502*BZ17/(240.97+BZ17))</f>
        <v>6.5805201411350627</v>
      </c>
      <c r="Z17">
        <f t="shared" ref="Z17:Z31" si="17">(V17-BS17*(BX17+BY17)/1000)</f>
        <v>5.5234995005536209</v>
      </c>
      <c r="AA17">
        <f t="shared" ref="AA17:AA31" si="18">(-I17*44100)</f>
        <v>-95.957802573456178</v>
      </c>
      <c r="AB17">
        <f t="shared" ref="AB17:AB31" si="19">2*29.3*P17*0.92*(BZ17-U17)</f>
        <v>24.560114407213852</v>
      </c>
      <c r="AC17">
        <f t="shared" ref="AC17:AC31" si="20">2*0.95*0.0000000567*(((BZ17+$B$7)+273)^4-(U17+273)^4)</f>
        <v>1.9839494707381384</v>
      </c>
      <c r="AD17">
        <f t="shared" ref="AD17:AD31" si="21">S17+AC17+AA17+AB17</f>
        <v>161.87570019918738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52171.535380863774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803.44407999999999</v>
      </c>
      <c r="AR17">
        <v>986.22</v>
      </c>
      <c r="AS17">
        <f t="shared" ref="AS17:AS31" si="27">1-AQ17/AR17</f>
        <v>0.18532976414998681</v>
      </c>
      <c r="AT17">
        <v>0.5</v>
      </c>
      <c r="AU17">
        <f t="shared" ref="AU17:AU31" si="28">BI17</f>
        <v>1180.1761307473407</v>
      </c>
      <c r="AV17">
        <f t="shared" ref="AV17:AV31" si="29">J17</f>
        <v>2.3689202569377774</v>
      </c>
      <c r="AW17">
        <f t="shared" ref="AW17:AW31" si="30">AS17*AT17*AU17</f>
        <v>109.36088198342432</v>
      </c>
      <c r="AX17">
        <f t="shared" ref="AX17:AX31" si="31">BC17/AR17</f>
        <v>0.33120399099592379</v>
      </c>
      <c r="AY17">
        <f t="shared" ref="AY17:AY31" si="32">(AV17-AO17)/AU17</f>
        <v>2.4968033668737546E-3</v>
      </c>
      <c r="AZ17">
        <f t="shared" ref="AZ17:AZ31" si="33">(AL17-AR17)/AR17</f>
        <v>2.3076595485794242</v>
      </c>
      <c r="BA17" t="s">
        <v>289</v>
      </c>
      <c r="BB17">
        <v>659.58</v>
      </c>
      <c r="BC17">
        <f t="shared" ref="BC17:BC31" si="34">AR17-BB17</f>
        <v>326.64</v>
      </c>
      <c r="BD17">
        <f t="shared" ref="BD17:BD31" si="35">(AR17-AQ17)/(AR17-BB17)</f>
        <v>0.55956380112662274</v>
      </c>
      <c r="BE17">
        <f t="shared" ref="BE17:BE31" si="36">(AL17-AR17)/(AL17-BB17)</f>
        <v>0.87448991354466843</v>
      </c>
      <c r="BF17">
        <f t="shared" ref="BF17:BF31" si="37">(AR17-AQ17)/(AR17-AK17)</f>
        <v>0.67508991209378155</v>
      </c>
      <c r="BG17">
        <f t="shared" ref="BG17:BG31" si="38">(AL17-AR17)/(AL17-AK17)</f>
        <v>0.89368461878629257</v>
      </c>
      <c r="BH17">
        <f t="shared" ref="BH17:BH31" si="39">$B$11*CF17+$C$11*CG17+$F$11*CH17*(1-CK17)</f>
        <v>1399.98933333333</v>
      </c>
      <c r="BI17">
        <f t="shared" ref="BI17:BI31" si="40">BH17*BJ17</f>
        <v>1180.1761307473407</v>
      </c>
      <c r="BJ17">
        <f t="shared" ref="BJ17:BJ31" si="41">($B$11*$D$9+$C$11*$D$9+$F$11*((CU17+CM17)/MAX(CU17+CM17+CV17, 0.1)*$I$9+CV17/MAX(CU17+CM17+CV17, 0.1)*$J$9))/($B$11+$C$11+$F$11)</f>
        <v>0.84298937330999435</v>
      </c>
      <c r="BK17">
        <f t="shared" ref="BK17:BK31" si="42">($B$11*$K$9+$C$11*$K$9+$F$11*((CU17+CM17)/MAX(CU17+CM17+CV17, 0.1)*$P$9+CV17/MAX(CU17+CM17+CV17, 0.1)*$Q$9))/($B$11+$C$11+$F$11)</f>
        <v>0.19597874661998854</v>
      </c>
      <c r="BL17">
        <v>6</v>
      </c>
      <c r="BM17">
        <v>0.5</v>
      </c>
      <c r="BN17" t="s">
        <v>290</v>
      </c>
      <c r="BO17">
        <v>2</v>
      </c>
      <c r="BP17">
        <v>1605915175.75</v>
      </c>
      <c r="BQ17">
        <v>401.633266666667</v>
      </c>
      <c r="BR17">
        <v>406.49743333333299</v>
      </c>
      <c r="BS17">
        <v>9.7965973333333292</v>
      </c>
      <c r="BT17">
        <v>6.5647630000000001</v>
      </c>
      <c r="BU17">
        <v>396.80276666666703</v>
      </c>
      <c r="BV17">
        <v>9.8393053333333302</v>
      </c>
      <c r="BW17">
        <v>400.00763333333299</v>
      </c>
      <c r="BX17">
        <v>102.221166666667</v>
      </c>
      <c r="BY17">
        <v>9.9994020000000003E-2</v>
      </c>
      <c r="BZ17">
        <v>37.786166666666702</v>
      </c>
      <c r="CA17">
        <v>37.632680000000001</v>
      </c>
      <c r="CB17">
        <v>999.9</v>
      </c>
      <c r="CC17">
        <v>0</v>
      </c>
      <c r="CD17">
        <v>0</v>
      </c>
      <c r="CE17">
        <v>9999.1596666666701</v>
      </c>
      <c r="CF17">
        <v>0</v>
      </c>
      <c r="CG17">
        <v>350.26576666666699</v>
      </c>
      <c r="CH17">
        <v>1399.98933333333</v>
      </c>
      <c r="CI17">
        <v>0.89999530000000005</v>
      </c>
      <c r="CJ17">
        <v>0.100004626666667</v>
      </c>
      <c r="CK17">
        <v>0</v>
      </c>
      <c r="CL17">
        <v>803.51886666666701</v>
      </c>
      <c r="CM17">
        <v>4.9997499999999997</v>
      </c>
      <c r="CN17">
        <v>11046.2833333333</v>
      </c>
      <c r="CO17">
        <v>12177.9433333333</v>
      </c>
      <c r="CP17">
        <v>46.1415333333333</v>
      </c>
      <c r="CQ17">
        <v>47.625</v>
      </c>
      <c r="CR17">
        <v>46.695399999999999</v>
      </c>
      <c r="CS17">
        <v>47.5</v>
      </c>
      <c r="CT17">
        <v>48.186999999999998</v>
      </c>
      <c r="CU17">
        <v>1255.4863333333301</v>
      </c>
      <c r="CV17">
        <v>139.50299999999999</v>
      </c>
      <c r="CW17">
        <v>0</v>
      </c>
      <c r="CX17">
        <v>543</v>
      </c>
      <c r="CY17">
        <v>0</v>
      </c>
      <c r="CZ17">
        <v>803.44407999999999</v>
      </c>
      <c r="DA17">
        <v>-6.5692307533253</v>
      </c>
      <c r="DB17">
        <v>-88.830769120590304</v>
      </c>
      <c r="DC17">
        <v>11045.18</v>
      </c>
      <c r="DD17">
        <v>15</v>
      </c>
      <c r="DE17">
        <v>1605914740.5</v>
      </c>
      <c r="DF17" t="s">
        <v>291</v>
      </c>
      <c r="DG17">
        <v>1605914740.5</v>
      </c>
      <c r="DH17">
        <v>1605914728.5</v>
      </c>
      <c r="DI17">
        <v>10</v>
      </c>
      <c r="DJ17">
        <v>-0.188</v>
      </c>
      <c r="DK17">
        <v>8.9999999999999993E-3</v>
      </c>
      <c r="DL17">
        <v>4.83</v>
      </c>
      <c r="DM17">
        <v>-4.2999999999999997E-2</v>
      </c>
      <c r="DN17">
        <v>1519</v>
      </c>
      <c r="DO17">
        <v>7</v>
      </c>
      <c r="DP17">
        <v>0.01</v>
      </c>
      <c r="DQ17">
        <v>0.02</v>
      </c>
      <c r="DR17">
        <v>2.3487520232841401</v>
      </c>
      <c r="DS17">
        <v>2.3156247860653401</v>
      </c>
      <c r="DT17">
        <v>0.16745218762219599</v>
      </c>
      <c r="DU17">
        <v>0</v>
      </c>
      <c r="DV17">
        <v>-4.8641903333333296</v>
      </c>
      <c r="DW17">
        <v>-3.6019234705228098</v>
      </c>
      <c r="DX17">
        <v>0.26055962143667299</v>
      </c>
      <c r="DY17">
        <v>0</v>
      </c>
      <c r="DZ17">
        <v>3.2318343333333299</v>
      </c>
      <c r="EA17">
        <v>0.26921085650721399</v>
      </c>
      <c r="EB17">
        <v>1.94348634646321E-2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4.83</v>
      </c>
      <c r="EJ17">
        <v>-4.2700000000000002E-2</v>
      </c>
      <c r="EK17">
        <v>4.8304761904760198</v>
      </c>
      <c r="EL17">
        <v>0</v>
      </c>
      <c r="EM17">
        <v>0</v>
      </c>
      <c r="EN17">
        <v>0</v>
      </c>
      <c r="EO17">
        <v>-4.2708571428570402E-2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7.4</v>
      </c>
      <c r="EX17">
        <v>7.6</v>
      </c>
      <c r="EY17">
        <v>2</v>
      </c>
      <c r="EZ17">
        <v>382.09399999999999</v>
      </c>
      <c r="FA17">
        <v>631.50400000000002</v>
      </c>
      <c r="FB17">
        <v>36.673499999999997</v>
      </c>
      <c r="FC17">
        <v>34.368400000000001</v>
      </c>
      <c r="FD17">
        <v>29.9999</v>
      </c>
      <c r="FE17">
        <v>34.145299999999999</v>
      </c>
      <c r="FF17">
        <v>34.077800000000003</v>
      </c>
      <c r="FG17">
        <v>20.694900000000001</v>
      </c>
      <c r="FH17">
        <v>0</v>
      </c>
      <c r="FI17">
        <v>100</v>
      </c>
      <c r="FJ17">
        <v>-999.9</v>
      </c>
      <c r="FK17">
        <v>406.27499999999998</v>
      </c>
      <c r="FL17">
        <v>8.1615900000000003</v>
      </c>
      <c r="FM17">
        <v>101.34</v>
      </c>
      <c r="FN17">
        <v>100.71299999999999</v>
      </c>
    </row>
    <row r="18" spans="1:170" x14ac:dyDescent="0.25">
      <c r="A18">
        <v>2</v>
      </c>
      <c r="B18">
        <v>1605915304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1605915296</v>
      </c>
      <c r="I18">
        <f t="shared" si="0"/>
        <v>3.0585718994181089E-3</v>
      </c>
      <c r="J18">
        <f t="shared" si="1"/>
        <v>-3.4774885253760157</v>
      </c>
      <c r="K18">
        <f t="shared" si="2"/>
        <v>56.028070967741897</v>
      </c>
      <c r="L18">
        <f t="shared" si="3"/>
        <v>145.6568719988887</v>
      </c>
      <c r="M18">
        <f t="shared" si="4"/>
        <v>14.903791491036509</v>
      </c>
      <c r="N18">
        <f t="shared" si="5"/>
        <v>5.7328615937502239</v>
      </c>
      <c r="O18">
        <f t="shared" si="6"/>
        <v>5.7089354412343751E-2</v>
      </c>
      <c r="P18">
        <f t="shared" si="7"/>
        <v>2.9678711416780166</v>
      </c>
      <c r="Q18">
        <f t="shared" si="8"/>
        <v>5.6486223169791315E-2</v>
      </c>
      <c r="R18">
        <f t="shared" si="9"/>
        <v>3.5357547343827581E-2</v>
      </c>
      <c r="S18">
        <f t="shared" si="10"/>
        <v>231.2899761751296</v>
      </c>
      <c r="T18">
        <f t="shared" si="11"/>
        <v>38.280106085836643</v>
      </c>
      <c r="U18">
        <f t="shared" si="12"/>
        <v>37.474129032258098</v>
      </c>
      <c r="V18">
        <f t="shared" si="13"/>
        <v>6.4698886410497636</v>
      </c>
      <c r="W18">
        <f t="shared" si="14"/>
        <v>17.313279707523915</v>
      </c>
      <c r="X18">
        <f t="shared" si="15"/>
        <v>1.1353802236777972</v>
      </c>
      <c r="Y18">
        <f t="shared" si="16"/>
        <v>6.5578575686291813</v>
      </c>
      <c r="Z18">
        <f t="shared" si="17"/>
        <v>5.3345084173719659</v>
      </c>
      <c r="AA18">
        <f t="shared" si="18"/>
        <v>-134.8830207643386</v>
      </c>
      <c r="AB18">
        <f t="shared" si="19"/>
        <v>39.759413019505374</v>
      </c>
      <c r="AC18">
        <f t="shared" si="20"/>
        <v>3.2085124946608392</v>
      </c>
      <c r="AD18">
        <f t="shared" si="21"/>
        <v>139.37488092495721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52176.54205588335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793.84080769230798</v>
      </c>
      <c r="AR18">
        <v>898.08</v>
      </c>
      <c r="AS18">
        <f t="shared" si="27"/>
        <v>0.11606893852183775</v>
      </c>
      <c r="AT18">
        <v>0.5</v>
      </c>
      <c r="AU18">
        <f t="shared" si="28"/>
        <v>1180.178381392514</v>
      </c>
      <c r="AV18">
        <f t="shared" si="29"/>
        <v>-3.4774885253760157</v>
      </c>
      <c r="AW18">
        <f t="shared" si="30"/>
        <v>68.49102599732484</v>
      </c>
      <c r="AX18">
        <f t="shared" si="31"/>
        <v>0.25114689114555505</v>
      </c>
      <c r="AY18">
        <f t="shared" si="32"/>
        <v>-2.457036233910958E-3</v>
      </c>
      <c r="AZ18">
        <f t="shared" si="33"/>
        <v>2.6322822020309995</v>
      </c>
      <c r="BA18" t="s">
        <v>296</v>
      </c>
      <c r="BB18">
        <v>672.53</v>
      </c>
      <c r="BC18">
        <f t="shared" si="34"/>
        <v>225.55000000000007</v>
      </c>
      <c r="BD18">
        <f t="shared" si="35"/>
        <v>0.46215558549187336</v>
      </c>
      <c r="BE18">
        <f t="shared" si="36"/>
        <v>0.91289992469734116</v>
      </c>
      <c r="BF18">
        <f t="shared" si="37"/>
        <v>0.57085123681461081</v>
      </c>
      <c r="BG18">
        <f t="shared" si="38"/>
        <v>0.9282954306551352</v>
      </c>
      <c r="BH18">
        <f t="shared" si="39"/>
        <v>1399.9919354838701</v>
      </c>
      <c r="BI18">
        <f t="shared" si="40"/>
        <v>1180.178381392514</v>
      </c>
      <c r="BJ18">
        <f t="shared" si="41"/>
        <v>0.84298941406731509</v>
      </c>
      <c r="BK18">
        <f t="shared" si="42"/>
        <v>0.19597882813463025</v>
      </c>
      <c r="BL18">
        <v>6</v>
      </c>
      <c r="BM18">
        <v>0.5</v>
      </c>
      <c r="BN18" t="s">
        <v>290</v>
      </c>
      <c r="BO18">
        <v>2</v>
      </c>
      <c r="BP18">
        <v>1605915296</v>
      </c>
      <c r="BQ18">
        <v>56.028070967741897</v>
      </c>
      <c r="BR18">
        <v>51.069070967741901</v>
      </c>
      <c r="BS18">
        <v>11.0962322580645</v>
      </c>
      <c r="BT18">
        <v>6.5594506451612897</v>
      </c>
      <c r="BU18">
        <v>51.197603225806503</v>
      </c>
      <c r="BV18">
        <v>11.138938709677401</v>
      </c>
      <c r="BW18">
        <v>400.01483870967701</v>
      </c>
      <c r="BX18">
        <v>102.221225806452</v>
      </c>
      <c r="BY18">
        <v>0.10001236451612899</v>
      </c>
      <c r="BZ18">
        <v>37.722619354838699</v>
      </c>
      <c r="CA18">
        <v>37.474129032258098</v>
      </c>
      <c r="CB18">
        <v>999.9</v>
      </c>
      <c r="CC18">
        <v>0</v>
      </c>
      <c r="CD18">
        <v>0</v>
      </c>
      <c r="CE18">
        <v>9998.0222580645204</v>
      </c>
      <c r="CF18">
        <v>0</v>
      </c>
      <c r="CG18">
        <v>349.73909677419402</v>
      </c>
      <c r="CH18">
        <v>1399.9919354838701</v>
      </c>
      <c r="CI18">
        <v>0.89999635483870999</v>
      </c>
      <c r="CJ18">
        <v>0.100003570967742</v>
      </c>
      <c r="CK18">
        <v>0</v>
      </c>
      <c r="CL18">
        <v>793.79783870967697</v>
      </c>
      <c r="CM18">
        <v>4.9997499999999997</v>
      </c>
      <c r="CN18">
        <v>10887.945161290299</v>
      </c>
      <c r="CO18">
        <v>12177.964516128999</v>
      </c>
      <c r="CP18">
        <v>46.25</v>
      </c>
      <c r="CQ18">
        <v>47.686999999999998</v>
      </c>
      <c r="CR18">
        <v>46.787999999999997</v>
      </c>
      <c r="CS18">
        <v>47.561999999999998</v>
      </c>
      <c r="CT18">
        <v>48.25</v>
      </c>
      <c r="CU18">
        <v>1255.48677419355</v>
      </c>
      <c r="CV18">
        <v>139.505161290323</v>
      </c>
      <c r="CW18">
        <v>0</v>
      </c>
      <c r="CX18">
        <v>120</v>
      </c>
      <c r="CY18">
        <v>0</v>
      </c>
      <c r="CZ18">
        <v>793.84080769230798</v>
      </c>
      <c r="DA18">
        <v>5.9090256201976397</v>
      </c>
      <c r="DB18">
        <v>52.820512715079403</v>
      </c>
      <c r="DC18">
        <v>10888.6076923077</v>
      </c>
      <c r="DD18">
        <v>15</v>
      </c>
      <c r="DE18">
        <v>1605914740.5</v>
      </c>
      <c r="DF18" t="s">
        <v>291</v>
      </c>
      <c r="DG18">
        <v>1605914740.5</v>
      </c>
      <c r="DH18">
        <v>1605914728.5</v>
      </c>
      <c r="DI18">
        <v>10</v>
      </c>
      <c r="DJ18">
        <v>-0.188</v>
      </c>
      <c r="DK18">
        <v>8.9999999999999993E-3</v>
      </c>
      <c r="DL18">
        <v>4.83</v>
      </c>
      <c r="DM18">
        <v>-4.2999999999999997E-2</v>
      </c>
      <c r="DN18">
        <v>1519</v>
      </c>
      <c r="DO18">
        <v>7</v>
      </c>
      <c r="DP18">
        <v>0.01</v>
      </c>
      <c r="DQ18">
        <v>0.02</v>
      </c>
      <c r="DR18">
        <v>-3.4789945094533801</v>
      </c>
      <c r="DS18">
        <v>0.16326958476058201</v>
      </c>
      <c r="DT18">
        <v>1.7115178901398902E-2</v>
      </c>
      <c r="DU18">
        <v>1</v>
      </c>
      <c r="DV18">
        <v>4.96016733333333</v>
      </c>
      <c r="DW18">
        <v>-0.33220057842046402</v>
      </c>
      <c r="DX18">
        <v>3.0070662772136499E-2</v>
      </c>
      <c r="DY18">
        <v>0</v>
      </c>
      <c r="DZ18">
        <v>4.5310480000000002</v>
      </c>
      <c r="EA18">
        <v>1.3527323692992199</v>
      </c>
      <c r="EB18">
        <v>9.7578488080109105E-2</v>
      </c>
      <c r="EC18">
        <v>0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4.8310000000000004</v>
      </c>
      <c r="EJ18">
        <v>-4.2700000000000002E-2</v>
      </c>
      <c r="EK18">
        <v>4.8304761904760198</v>
      </c>
      <c r="EL18">
        <v>0</v>
      </c>
      <c r="EM18">
        <v>0</v>
      </c>
      <c r="EN18">
        <v>0</v>
      </c>
      <c r="EO18">
        <v>-4.2708571428570402E-2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9.4</v>
      </c>
      <c r="EX18">
        <v>9.6</v>
      </c>
      <c r="EY18">
        <v>2</v>
      </c>
      <c r="EZ18">
        <v>383.01600000000002</v>
      </c>
      <c r="FA18">
        <v>630.33500000000004</v>
      </c>
      <c r="FB18">
        <v>36.612200000000001</v>
      </c>
      <c r="FC18">
        <v>34.329799999999999</v>
      </c>
      <c r="FD18">
        <v>30.0001</v>
      </c>
      <c r="FE18">
        <v>34.114600000000003</v>
      </c>
      <c r="FF18">
        <v>34.046100000000003</v>
      </c>
      <c r="FG18">
        <v>0</v>
      </c>
      <c r="FH18">
        <v>0</v>
      </c>
      <c r="FI18">
        <v>100</v>
      </c>
      <c r="FJ18">
        <v>-999.9</v>
      </c>
      <c r="FK18">
        <v>0</v>
      </c>
      <c r="FL18">
        <v>9.7065699999999993</v>
      </c>
      <c r="FM18">
        <v>101.352</v>
      </c>
      <c r="FN18">
        <v>100.724</v>
      </c>
    </row>
    <row r="19" spans="1:170" x14ac:dyDescent="0.25">
      <c r="A19">
        <v>3</v>
      </c>
      <c r="B19">
        <v>1605915424.5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1605915416.5</v>
      </c>
      <c r="I19">
        <f t="shared" si="0"/>
        <v>5.203615980576639E-3</v>
      </c>
      <c r="J19">
        <f t="shared" si="1"/>
        <v>-2.8317492411033407</v>
      </c>
      <c r="K19">
        <f t="shared" si="2"/>
        <v>79.393932258064495</v>
      </c>
      <c r="L19">
        <f t="shared" si="3"/>
        <v>114.64748367320027</v>
      </c>
      <c r="M19">
        <f t="shared" si="4"/>
        <v>11.731015777558889</v>
      </c>
      <c r="N19">
        <f t="shared" si="5"/>
        <v>8.1237846843341703</v>
      </c>
      <c r="O19">
        <f t="shared" si="6"/>
        <v>0.10742324464017385</v>
      </c>
      <c r="P19">
        <f t="shared" si="7"/>
        <v>2.9674088559104086</v>
      </c>
      <c r="Q19">
        <f t="shared" si="8"/>
        <v>0.10530866404000461</v>
      </c>
      <c r="R19">
        <f t="shared" si="9"/>
        <v>6.6004434767031411E-2</v>
      </c>
      <c r="S19">
        <f t="shared" si="10"/>
        <v>231.29061286874116</v>
      </c>
      <c r="T19">
        <f t="shared" si="11"/>
        <v>37.60269829376584</v>
      </c>
      <c r="U19">
        <f t="shared" si="12"/>
        <v>37.053990322580603</v>
      </c>
      <c r="V19">
        <f t="shared" si="13"/>
        <v>6.3234825777136683</v>
      </c>
      <c r="W19">
        <f t="shared" si="14"/>
        <v>22.417309656396892</v>
      </c>
      <c r="X19">
        <f t="shared" si="15"/>
        <v>1.4597180912604202</v>
      </c>
      <c r="Y19">
        <f t="shared" si="16"/>
        <v>6.5115667920654445</v>
      </c>
      <c r="Z19">
        <f t="shared" si="17"/>
        <v>4.8637644864532481</v>
      </c>
      <c r="AA19">
        <f t="shared" si="18"/>
        <v>-229.47946474342979</v>
      </c>
      <c r="AB19">
        <f t="shared" si="19"/>
        <v>86.105829477464781</v>
      </c>
      <c r="AC19">
        <f t="shared" si="20"/>
        <v>6.9312097722581294</v>
      </c>
      <c r="AD19">
        <f t="shared" si="21"/>
        <v>94.8481873750343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52185.367985229845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788.86665384615401</v>
      </c>
      <c r="AR19">
        <v>873.2</v>
      </c>
      <c r="AS19">
        <f t="shared" si="27"/>
        <v>9.6579645160153493E-2</v>
      </c>
      <c r="AT19">
        <v>0.5</v>
      </c>
      <c r="AU19">
        <f t="shared" si="28"/>
        <v>1180.1801813925433</v>
      </c>
      <c r="AV19">
        <f t="shared" si="29"/>
        <v>-2.8317492411033407</v>
      </c>
      <c r="AW19">
        <f t="shared" si="30"/>
        <v>56.990691571968711</v>
      </c>
      <c r="AX19">
        <f t="shared" si="31"/>
        <v>0.24110169491525432</v>
      </c>
      <c r="AY19">
        <f t="shared" si="32"/>
        <v>-1.90987935302178E-3</v>
      </c>
      <c r="AZ19">
        <f t="shared" si="33"/>
        <v>2.7357764544205221</v>
      </c>
      <c r="BA19" t="s">
        <v>301</v>
      </c>
      <c r="BB19">
        <v>662.67</v>
      </c>
      <c r="BC19">
        <f t="shared" si="34"/>
        <v>210.53000000000009</v>
      </c>
      <c r="BD19">
        <f t="shared" si="35"/>
        <v>0.400576384144046</v>
      </c>
      <c r="BE19">
        <f t="shared" si="36"/>
        <v>0.91900854424657907</v>
      </c>
      <c r="BF19">
        <f t="shared" si="37"/>
        <v>0.53469249902457927</v>
      </c>
      <c r="BG19">
        <f t="shared" si="38"/>
        <v>0.93806530811482203</v>
      </c>
      <c r="BH19">
        <f t="shared" si="39"/>
        <v>1399.9938709677399</v>
      </c>
      <c r="BI19">
        <f t="shared" si="40"/>
        <v>1180.1801813925433</v>
      </c>
      <c r="BJ19">
        <f t="shared" si="41"/>
        <v>0.84298953435899593</v>
      </c>
      <c r="BK19">
        <f t="shared" si="42"/>
        <v>0.1959790687179917</v>
      </c>
      <c r="BL19">
        <v>6</v>
      </c>
      <c r="BM19">
        <v>0.5</v>
      </c>
      <c r="BN19" t="s">
        <v>290</v>
      </c>
      <c r="BO19">
        <v>2</v>
      </c>
      <c r="BP19">
        <v>1605915416.5</v>
      </c>
      <c r="BQ19">
        <v>79.393932258064495</v>
      </c>
      <c r="BR19">
        <v>75.766122580645202</v>
      </c>
      <c r="BS19">
        <v>14.265858064516101</v>
      </c>
      <c r="BT19">
        <v>6.5720203225806397</v>
      </c>
      <c r="BU19">
        <v>74.563461290322607</v>
      </c>
      <c r="BV19">
        <v>14.3085677419355</v>
      </c>
      <c r="BW19">
        <v>400.01222580645202</v>
      </c>
      <c r="BX19">
        <v>102.22248387096801</v>
      </c>
      <c r="BY19">
        <v>0.100004174193548</v>
      </c>
      <c r="BZ19">
        <v>37.592222580645199</v>
      </c>
      <c r="CA19">
        <v>37.053990322580603</v>
      </c>
      <c r="CB19">
        <v>999.9</v>
      </c>
      <c r="CC19">
        <v>0</v>
      </c>
      <c r="CD19">
        <v>0</v>
      </c>
      <c r="CE19">
        <v>9995.2822580645206</v>
      </c>
      <c r="CF19">
        <v>0</v>
      </c>
      <c r="CG19">
        <v>346.59029032258098</v>
      </c>
      <c r="CH19">
        <v>1399.9938709677399</v>
      </c>
      <c r="CI19">
        <v>0.89999306451612904</v>
      </c>
      <c r="CJ19">
        <v>0.100006867741935</v>
      </c>
      <c r="CK19">
        <v>0</v>
      </c>
      <c r="CL19">
        <v>788.86938709677395</v>
      </c>
      <c r="CM19">
        <v>4.9997499999999997</v>
      </c>
      <c r="CN19">
        <v>10813.703225806399</v>
      </c>
      <c r="CO19">
        <v>12177.967741935499</v>
      </c>
      <c r="CP19">
        <v>46.375</v>
      </c>
      <c r="CQ19">
        <v>47.75</v>
      </c>
      <c r="CR19">
        <v>46.875</v>
      </c>
      <c r="CS19">
        <v>47.661000000000001</v>
      </c>
      <c r="CT19">
        <v>48.352645161290297</v>
      </c>
      <c r="CU19">
        <v>1255.4829032258101</v>
      </c>
      <c r="CV19">
        <v>139.51096774193601</v>
      </c>
      <c r="CW19">
        <v>0</v>
      </c>
      <c r="CX19">
        <v>120.09999990463299</v>
      </c>
      <c r="CY19">
        <v>0</v>
      </c>
      <c r="CZ19">
        <v>788.86665384615401</v>
      </c>
      <c r="DA19">
        <v>0.14041025371225699</v>
      </c>
      <c r="DB19">
        <v>-11.319658126375099</v>
      </c>
      <c r="DC19">
        <v>10813.5884615385</v>
      </c>
      <c r="DD19">
        <v>15</v>
      </c>
      <c r="DE19">
        <v>1605914740.5</v>
      </c>
      <c r="DF19" t="s">
        <v>291</v>
      </c>
      <c r="DG19">
        <v>1605914740.5</v>
      </c>
      <c r="DH19">
        <v>1605914728.5</v>
      </c>
      <c r="DI19">
        <v>10</v>
      </c>
      <c r="DJ19">
        <v>-0.188</v>
      </c>
      <c r="DK19">
        <v>8.9999999999999993E-3</v>
      </c>
      <c r="DL19">
        <v>4.83</v>
      </c>
      <c r="DM19">
        <v>-4.2999999999999997E-2</v>
      </c>
      <c r="DN19">
        <v>1519</v>
      </c>
      <c r="DO19">
        <v>7</v>
      </c>
      <c r="DP19">
        <v>0.01</v>
      </c>
      <c r="DQ19">
        <v>0.02</v>
      </c>
      <c r="DR19">
        <v>-2.8453913513886899</v>
      </c>
      <c r="DS19">
        <v>3.2022428525045501</v>
      </c>
      <c r="DT19">
        <v>0.23241177128120699</v>
      </c>
      <c r="DU19">
        <v>0</v>
      </c>
      <c r="DV19">
        <v>3.6121766666666701</v>
      </c>
      <c r="DW19">
        <v>-5.0394954393770703</v>
      </c>
      <c r="DX19">
        <v>0.36448725420178302</v>
      </c>
      <c r="DY19">
        <v>0</v>
      </c>
      <c r="DZ19">
        <v>7.7001999999999997</v>
      </c>
      <c r="EA19">
        <v>1.53294433815349</v>
      </c>
      <c r="EB19">
        <v>0.110573739709451</v>
      </c>
      <c r="EC19">
        <v>0</v>
      </c>
      <c r="ED19">
        <v>0</v>
      </c>
      <c r="EE19">
        <v>3</v>
      </c>
      <c r="EF19" t="s">
        <v>292</v>
      </c>
      <c r="EG19">
        <v>100</v>
      </c>
      <c r="EH19">
        <v>100</v>
      </c>
      <c r="EI19">
        <v>4.8310000000000004</v>
      </c>
      <c r="EJ19">
        <v>-4.2700000000000002E-2</v>
      </c>
      <c r="EK19">
        <v>4.8304761904760198</v>
      </c>
      <c r="EL19">
        <v>0</v>
      </c>
      <c r="EM19">
        <v>0</v>
      </c>
      <c r="EN19">
        <v>0</v>
      </c>
      <c r="EO19">
        <v>-4.2708571428570402E-2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11.4</v>
      </c>
      <c r="EX19">
        <v>11.6</v>
      </c>
      <c r="EY19">
        <v>2</v>
      </c>
      <c r="EZ19">
        <v>385.05799999999999</v>
      </c>
      <c r="FA19">
        <v>630.45299999999997</v>
      </c>
      <c r="FB19">
        <v>36.532699999999998</v>
      </c>
      <c r="FC19">
        <v>34.292900000000003</v>
      </c>
      <c r="FD19">
        <v>29.9999</v>
      </c>
      <c r="FE19">
        <v>34.086100000000002</v>
      </c>
      <c r="FF19">
        <v>34.012799999999999</v>
      </c>
      <c r="FG19">
        <v>6.0774699999999999</v>
      </c>
      <c r="FH19">
        <v>0</v>
      </c>
      <c r="FI19">
        <v>100</v>
      </c>
      <c r="FJ19">
        <v>-999.9</v>
      </c>
      <c r="FK19">
        <v>76.503799999999998</v>
      </c>
      <c r="FL19">
        <v>10.866899999999999</v>
      </c>
      <c r="FM19">
        <v>101.355</v>
      </c>
      <c r="FN19">
        <v>100.73</v>
      </c>
    </row>
    <row r="20" spans="1:170" x14ac:dyDescent="0.25">
      <c r="A20">
        <v>4</v>
      </c>
      <c r="B20">
        <v>1605915545.0999999</v>
      </c>
      <c r="C20">
        <v>361.59999990463302</v>
      </c>
      <c r="D20" t="s">
        <v>302</v>
      </c>
      <c r="E20" t="s">
        <v>303</v>
      </c>
      <c r="F20" t="s">
        <v>285</v>
      </c>
      <c r="G20" t="s">
        <v>286</v>
      </c>
      <c r="H20">
        <v>1605915537.0999999</v>
      </c>
      <c r="I20">
        <f t="shared" si="0"/>
        <v>6.6925132096554733E-3</v>
      </c>
      <c r="J20">
        <f t="shared" si="1"/>
        <v>-1.558752241757128</v>
      </c>
      <c r="K20">
        <f t="shared" si="2"/>
        <v>99.933538709677407</v>
      </c>
      <c r="L20">
        <f t="shared" si="3"/>
        <v>109.39454312894486</v>
      </c>
      <c r="M20">
        <f t="shared" si="4"/>
        <v>11.193245699223066</v>
      </c>
      <c r="N20">
        <f t="shared" si="5"/>
        <v>10.225196068982635</v>
      </c>
      <c r="O20">
        <f t="shared" si="6"/>
        <v>0.14859921794851835</v>
      </c>
      <c r="P20">
        <f t="shared" si="7"/>
        <v>2.9685687057104211</v>
      </c>
      <c r="Q20">
        <f t="shared" si="8"/>
        <v>0.14458704105194786</v>
      </c>
      <c r="R20">
        <f t="shared" si="9"/>
        <v>9.07183558207421E-2</v>
      </c>
      <c r="S20">
        <f t="shared" si="10"/>
        <v>231.29012429068123</v>
      </c>
      <c r="T20">
        <f t="shared" si="11"/>
        <v>37.142126716782322</v>
      </c>
      <c r="U20">
        <f t="shared" si="12"/>
        <v>36.796625806451601</v>
      </c>
      <c r="V20">
        <f t="shared" si="13"/>
        <v>6.2352264550099745</v>
      </c>
      <c r="W20">
        <f t="shared" si="14"/>
        <v>25.950595646099568</v>
      </c>
      <c r="X20">
        <f t="shared" si="15"/>
        <v>1.6823745515502431</v>
      </c>
      <c r="Y20">
        <f t="shared" si="16"/>
        <v>6.4829901189690338</v>
      </c>
      <c r="Z20">
        <f t="shared" si="17"/>
        <v>4.5528519034597315</v>
      </c>
      <c r="AA20">
        <f t="shared" si="18"/>
        <v>-295.13983254580637</v>
      </c>
      <c r="AB20">
        <f t="shared" si="19"/>
        <v>114.38112667887935</v>
      </c>
      <c r="AC20">
        <f t="shared" si="20"/>
        <v>9.1886371254076433</v>
      </c>
      <c r="AD20">
        <f t="shared" si="21"/>
        <v>59.720055549161856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52231.804434371428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781.50188461538505</v>
      </c>
      <c r="AR20">
        <v>872.48</v>
      </c>
      <c r="AS20">
        <f t="shared" si="27"/>
        <v>0.10427530188040413</v>
      </c>
      <c r="AT20">
        <v>0.5</v>
      </c>
      <c r="AU20">
        <f t="shared" si="28"/>
        <v>1180.1796781666999</v>
      </c>
      <c r="AV20">
        <f t="shared" si="29"/>
        <v>-1.558752241757128</v>
      </c>
      <c r="AW20">
        <f t="shared" si="30"/>
        <v>61.531796106975406</v>
      </c>
      <c r="AX20">
        <f t="shared" si="31"/>
        <v>0.25377086007702176</v>
      </c>
      <c r="AY20">
        <f t="shared" si="32"/>
        <v>-8.312333961425309E-4</v>
      </c>
      <c r="AZ20">
        <f t="shared" si="33"/>
        <v>2.7388593434806525</v>
      </c>
      <c r="BA20" t="s">
        <v>305</v>
      </c>
      <c r="BB20">
        <v>651.07000000000005</v>
      </c>
      <c r="BC20">
        <f t="shared" si="34"/>
        <v>221.40999999999997</v>
      </c>
      <c r="BD20">
        <f t="shared" si="35"/>
        <v>0.41090337105196234</v>
      </c>
      <c r="BE20">
        <f t="shared" si="36"/>
        <v>0.91520139716048587</v>
      </c>
      <c r="BF20">
        <f t="shared" si="37"/>
        <v>0.57946708540743619</v>
      </c>
      <c r="BG20">
        <f t="shared" si="38"/>
        <v>0.93834803768761033</v>
      </c>
      <c r="BH20">
        <f t="shared" si="39"/>
        <v>1399.9935483871</v>
      </c>
      <c r="BI20">
        <f t="shared" si="40"/>
        <v>1180.1796781666999</v>
      </c>
      <c r="BJ20">
        <f t="shared" si="41"/>
        <v>0.84298936914842026</v>
      </c>
      <c r="BK20">
        <f t="shared" si="42"/>
        <v>0.19597873829684059</v>
      </c>
      <c r="BL20">
        <v>6</v>
      </c>
      <c r="BM20">
        <v>0.5</v>
      </c>
      <c r="BN20" t="s">
        <v>290</v>
      </c>
      <c r="BO20">
        <v>2</v>
      </c>
      <c r="BP20">
        <v>1605915537.0999999</v>
      </c>
      <c r="BQ20">
        <v>99.933538709677407</v>
      </c>
      <c r="BR20">
        <v>98.598687096774199</v>
      </c>
      <c r="BS20">
        <v>16.4422903225806</v>
      </c>
      <c r="BT20">
        <v>6.5690761290322603</v>
      </c>
      <c r="BU20">
        <v>95.103058064516105</v>
      </c>
      <c r="BV20">
        <v>16.485003225806398</v>
      </c>
      <c r="BW20">
        <v>400.02006451612903</v>
      </c>
      <c r="BX20">
        <v>102.21996774193499</v>
      </c>
      <c r="BY20">
        <v>9.9996116129032295E-2</v>
      </c>
      <c r="BZ20">
        <v>37.511322580645199</v>
      </c>
      <c r="CA20">
        <v>36.796625806451601</v>
      </c>
      <c r="CB20">
        <v>999.9</v>
      </c>
      <c r="CC20">
        <v>0</v>
      </c>
      <c r="CD20">
        <v>0</v>
      </c>
      <c r="CE20">
        <v>10002.095161290301</v>
      </c>
      <c r="CF20">
        <v>0</v>
      </c>
      <c r="CG20">
        <v>346.27454838709701</v>
      </c>
      <c r="CH20">
        <v>1399.9935483871</v>
      </c>
      <c r="CI20">
        <v>0.89999641935483798</v>
      </c>
      <c r="CJ20">
        <v>0.10000347096774199</v>
      </c>
      <c r="CK20">
        <v>0</v>
      </c>
      <c r="CL20">
        <v>781.52693548387094</v>
      </c>
      <c r="CM20">
        <v>4.9997499999999997</v>
      </c>
      <c r="CN20">
        <v>10708.1677419355</v>
      </c>
      <c r="CO20">
        <v>12177.9741935484</v>
      </c>
      <c r="CP20">
        <v>46.348580645161299</v>
      </c>
      <c r="CQ20">
        <v>47.762</v>
      </c>
      <c r="CR20">
        <v>46.890999999999998</v>
      </c>
      <c r="CS20">
        <v>47.625</v>
      </c>
      <c r="CT20">
        <v>48.340451612903202</v>
      </c>
      <c r="CU20">
        <v>1255.4903225806499</v>
      </c>
      <c r="CV20">
        <v>139.50322580645201</v>
      </c>
      <c r="CW20">
        <v>0</v>
      </c>
      <c r="CX20">
        <v>120.09999990463299</v>
      </c>
      <c r="CY20">
        <v>0</v>
      </c>
      <c r="CZ20">
        <v>781.50188461538505</v>
      </c>
      <c r="DA20">
        <v>-0.38184616044790298</v>
      </c>
      <c r="DB20">
        <v>4.8923078279316101</v>
      </c>
      <c r="DC20">
        <v>10708.3884615385</v>
      </c>
      <c r="DD20">
        <v>15</v>
      </c>
      <c r="DE20">
        <v>1605914740.5</v>
      </c>
      <c r="DF20" t="s">
        <v>291</v>
      </c>
      <c r="DG20">
        <v>1605914740.5</v>
      </c>
      <c r="DH20">
        <v>1605914728.5</v>
      </c>
      <c r="DI20">
        <v>10</v>
      </c>
      <c r="DJ20">
        <v>-0.188</v>
      </c>
      <c r="DK20">
        <v>8.9999999999999993E-3</v>
      </c>
      <c r="DL20">
        <v>4.83</v>
      </c>
      <c r="DM20">
        <v>-4.2999999999999997E-2</v>
      </c>
      <c r="DN20">
        <v>1519</v>
      </c>
      <c r="DO20">
        <v>7</v>
      </c>
      <c r="DP20">
        <v>0.01</v>
      </c>
      <c r="DQ20">
        <v>0.02</v>
      </c>
      <c r="DR20">
        <v>-1.5075365641618601</v>
      </c>
      <c r="DS20">
        <v>-4.9165875737431302</v>
      </c>
      <c r="DT20">
        <v>0.36246501178450702</v>
      </c>
      <c r="DU20">
        <v>0</v>
      </c>
      <c r="DV20">
        <v>1.3168076</v>
      </c>
      <c r="DW20">
        <v>6.8464365383759702</v>
      </c>
      <c r="DX20">
        <v>0.50688267018509703</v>
      </c>
      <c r="DY20">
        <v>0</v>
      </c>
      <c r="DZ20">
        <v>9.8701220000000003</v>
      </c>
      <c r="EA20">
        <v>0.74395995550613703</v>
      </c>
      <c r="EB20">
        <v>5.3681631458069597E-2</v>
      </c>
      <c r="EC20">
        <v>0</v>
      </c>
      <c r="ED20">
        <v>0</v>
      </c>
      <c r="EE20">
        <v>3</v>
      </c>
      <c r="EF20" t="s">
        <v>292</v>
      </c>
      <c r="EG20">
        <v>100</v>
      </c>
      <c r="EH20">
        <v>100</v>
      </c>
      <c r="EI20">
        <v>4.8310000000000004</v>
      </c>
      <c r="EJ20">
        <v>-4.2799999999999998E-2</v>
      </c>
      <c r="EK20">
        <v>4.8304761904760198</v>
      </c>
      <c r="EL20">
        <v>0</v>
      </c>
      <c r="EM20">
        <v>0</v>
      </c>
      <c r="EN20">
        <v>0</v>
      </c>
      <c r="EO20">
        <v>-4.2708571428570402E-2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13.4</v>
      </c>
      <c r="EX20">
        <v>13.6</v>
      </c>
      <c r="EY20">
        <v>2</v>
      </c>
      <c r="EZ20">
        <v>386.37</v>
      </c>
      <c r="FA20">
        <v>630.49199999999996</v>
      </c>
      <c r="FB20">
        <v>36.4619</v>
      </c>
      <c r="FC20">
        <v>34.228900000000003</v>
      </c>
      <c r="FD20">
        <v>29.9999</v>
      </c>
      <c r="FE20">
        <v>34.028199999999998</v>
      </c>
      <c r="FF20">
        <v>33.956800000000001</v>
      </c>
      <c r="FG20">
        <v>6.8283399999999999</v>
      </c>
      <c r="FH20">
        <v>0</v>
      </c>
      <c r="FI20">
        <v>100</v>
      </c>
      <c r="FJ20">
        <v>-999.9</v>
      </c>
      <c r="FK20">
        <v>98.196299999999994</v>
      </c>
      <c r="FL20">
        <v>13.978</v>
      </c>
      <c r="FM20">
        <v>101.369</v>
      </c>
      <c r="FN20">
        <v>100.747</v>
      </c>
    </row>
    <row r="21" spans="1:170" x14ac:dyDescent="0.25">
      <c r="A21">
        <v>5</v>
      </c>
      <c r="B21">
        <v>1605915662.0999999</v>
      </c>
      <c r="C21">
        <v>478.59999990463302</v>
      </c>
      <c r="D21" t="s">
        <v>306</v>
      </c>
      <c r="E21" t="s">
        <v>307</v>
      </c>
      <c r="F21" t="s">
        <v>285</v>
      </c>
      <c r="G21" t="s">
        <v>286</v>
      </c>
      <c r="H21">
        <v>1605915654.3499999</v>
      </c>
      <c r="I21">
        <f t="shared" si="0"/>
        <v>7.2874957633414558E-3</v>
      </c>
      <c r="J21">
        <f t="shared" si="1"/>
        <v>0.32622263440294968</v>
      </c>
      <c r="K21">
        <f t="shared" si="2"/>
        <v>149.78233333333301</v>
      </c>
      <c r="L21">
        <f t="shared" si="3"/>
        <v>136.39366287014926</v>
      </c>
      <c r="M21">
        <f t="shared" si="4"/>
        <v>13.955124465339825</v>
      </c>
      <c r="N21">
        <f t="shared" si="5"/>
        <v>15.324986956070248</v>
      </c>
      <c r="O21">
        <f t="shared" si="6"/>
        <v>0.16799363129581787</v>
      </c>
      <c r="P21">
        <f t="shared" si="7"/>
        <v>2.9680622316647067</v>
      </c>
      <c r="Q21">
        <f t="shared" si="8"/>
        <v>0.16288435167006643</v>
      </c>
      <c r="R21">
        <f t="shared" si="9"/>
        <v>0.10224882434135746</v>
      </c>
      <c r="S21">
        <f t="shared" si="10"/>
        <v>231.2918113109059</v>
      </c>
      <c r="T21">
        <f t="shared" si="11"/>
        <v>36.893295949309653</v>
      </c>
      <c r="U21">
        <f t="shared" si="12"/>
        <v>36.604840000000003</v>
      </c>
      <c r="V21">
        <f t="shared" si="13"/>
        <v>6.1701561051407454</v>
      </c>
      <c r="W21">
        <f t="shared" si="14"/>
        <v>27.449400365029497</v>
      </c>
      <c r="X21">
        <f t="shared" si="15"/>
        <v>1.7701758751522709</v>
      </c>
      <c r="Y21">
        <f t="shared" si="16"/>
        <v>6.4488690157598958</v>
      </c>
      <c r="Z21">
        <f t="shared" si="17"/>
        <v>4.3999802299884747</v>
      </c>
      <c r="AA21">
        <f t="shared" si="18"/>
        <v>-321.37856316335819</v>
      </c>
      <c r="AB21">
        <f t="shared" si="19"/>
        <v>129.52827116820276</v>
      </c>
      <c r="AC21">
        <f t="shared" si="20"/>
        <v>10.392711191848031</v>
      </c>
      <c r="AD21">
        <f t="shared" si="21"/>
        <v>49.834230507598505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52233.655371832494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777.07476923076899</v>
      </c>
      <c r="AR21">
        <v>889.39</v>
      </c>
      <c r="AS21">
        <f t="shared" si="27"/>
        <v>0.12628344232477429</v>
      </c>
      <c r="AT21">
        <v>0.5</v>
      </c>
      <c r="AU21">
        <f t="shared" si="28"/>
        <v>1180.1874607473621</v>
      </c>
      <c r="AV21">
        <f t="shared" si="29"/>
        <v>0.32622263440294968</v>
      </c>
      <c r="AW21">
        <f t="shared" si="30"/>
        <v>74.519067565855664</v>
      </c>
      <c r="AX21">
        <f t="shared" si="31"/>
        <v>0.26798142547139053</v>
      </c>
      <c r="AY21">
        <f t="shared" si="32"/>
        <v>7.6595468456064364E-4</v>
      </c>
      <c r="AZ21">
        <f t="shared" si="33"/>
        <v>2.6677722933696129</v>
      </c>
      <c r="BA21" t="s">
        <v>309</v>
      </c>
      <c r="BB21">
        <v>651.04999999999995</v>
      </c>
      <c r="BC21">
        <f t="shared" si="34"/>
        <v>238.34000000000003</v>
      </c>
      <c r="BD21">
        <f t="shared" si="35"/>
        <v>0.47123953498880161</v>
      </c>
      <c r="BE21">
        <f t="shared" si="36"/>
        <v>0.90871801549580067</v>
      </c>
      <c r="BF21">
        <f t="shared" si="37"/>
        <v>0.6458124527283754</v>
      </c>
      <c r="BG21">
        <f t="shared" si="38"/>
        <v>0.93170781952670589</v>
      </c>
      <c r="BH21">
        <f t="shared" si="39"/>
        <v>1400.0026666666699</v>
      </c>
      <c r="BI21">
        <f t="shared" si="40"/>
        <v>1180.1874607473621</v>
      </c>
      <c r="BJ21">
        <f t="shared" si="41"/>
        <v>0.84298943769680401</v>
      </c>
      <c r="BK21">
        <f t="shared" si="42"/>
        <v>0.19597887539360798</v>
      </c>
      <c r="BL21">
        <v>6</v>
      </c>
      <c r="BM21">
        <v>0.5</v>
      </c>
      <c r="BN21" t="s">
        <v>290</v>
      </c>
      <c r="BO21">
        <v>2</v>
      </c>
      <c r="BP21">
        <v>1605915654.3499999</v>
      </c>
      <c r="BQ21">
        <v>149.78233333333301</v>
      </c>
      <c r="BR21">
        <v>151.908966666667</v>
      </c>
      <c r="BS21">
        <v>17.3012266666667</v>
      </c>
      <c r="BT21">
        <v>6.55914633333333</v>
      </c>
      <c r="BU21">
        <v>144.95179999999999</v>
      </c>
      <c r="BV21">
        <v>17.3439366666667</v>
      </c>
      <c r="BW21">
        <v>400.001466666667</v>
      </c>
      <c r="BX21">
        <v>102.215066666667</v>
      </c>
      <c r="BY21">
        <v>9.9983546666666701E-2</v>
      </c>
      <c r="BZ21">
        <v>37.414319999999996</v>
      </c>
      <c r="CA21">
        <v>36.604840000000003</v>
      </c>
      <c r="CB21">
        <v>999.9</v>
      </c>
      <c r="CC21">
        <v>0</v>
      </c>
      <c r="CD21">
        <v>0</v>
      </c>
      <c r="CE21">
        <v>9999.7066666666706</v>
      </c>
      <c r="CF21">
        <v>0</v>
      </c>
      <c r="CG21">
        <v>365.68656666666698</v>
      </c>
      <c r="CH21">
        <v>1400.0026666666699</v>
      </c>
      <c r="CI21">
        <v>0.89999316666666596</v>
      </c>
      <c r="CJ21">
        <v>0.10000676999999999</v>
      </c>
      <c r="CK21">
        <v>0</v>
      </c>
      <c r="CL21">
        <v>777.0575</v>
      </c>
      <c r="CM21">
        <v>4.9997499999999997</v>
      </c>
      <c r="CN21">
        <v>10652.1466666667</v>
      </c>
      <c r="CO21">
        <v>12178.0466666667</v>
      </c>
      <c r="CP21">
        <v>46.320466666666697</v>
      </c>
      <c r="CQ21">
        <v>47.75</v>
      </c>
      <c r="CR21">
        <v>46.8832666666667</v>
      </c>
      <c r="CS21">
        <v>47.6332666666667</v>
      </c>
      <c r="CT21">
        <v>48.328800000000001</v>
      </c>
      <c r="CU21">
        <v>1255.4953333333301</v>
      </c>
      <c r="CV21">
        <v>139.50733333333301</v>
      </c>
      <c r="CW21">
        <v>0</v>
      </c>
      <c r="CX21">
        <v>116.5</v>
      </c>
      <c r="CY21">
        <v>0</v>
      </c>
      <c r="CZ21">
        <v>777.07476923076899</v>
      </c>
      <c r="DA21">
        <v>4.2834187983841101</v>
      </c>
      <c r="DB21">
        <v>56.123076881461301</v>
      </c>
      <c r="DC21">
        <v>10652.5307692308</v>
      </c>
      <c r="DD21">
        <v>15</v>
      </c>
      <c r="DE21">
        <v>1605914740.5</v>
      </c>
      <c r="DF21" t="s">
        <v>291</v>
      </c>
      <c r="DG21">
        <v>1605914740.5</v>
      </c>
      <c r="DH21">
        <v>1605914728.5</v>
      </c>
      <c r="DI21">
        <v>10</v>
      </c>
      <c r="DJ21">
        <v>-0.188</v>
      </c>
      <c r="DK21">
        <v>8.9999999999999993E-3</v>
      </c>
      <c r="DL21">
        <v>4.83</v>
      </c>
      <c r="DM21">
        <v>-4.2999999999999997E-2</v>
      </c>
      <c r="DN21">
        <v>1519</v>
      </c>
      <c r="DO21">
        <v>7</v>
      </c>
      <c r="DP21">
        <v>0.01</v>
      </c>
      <c r="DQ21">
        <v>0.02</v>
      </c>
      <c r="DR21">
        <v>0.32328994440112901</v>
      </c>
      <c r="DS21">
        <v>0.13243826616500401</v>
      </c>
      <c r="DT21">
        <v>1.76277658647748E-2</v>
      </c>
      <c r="DU21">
        <v>1</v>
      </c>
      <c r="DV21">
        <v>-2.12428333333333</v>
      </c>
      <c r="DW21">
        <v>-0.198070211345938</v>
      </c>
      <c r="DX21">
        <v>2.56328517510028E-2</v>
      </c>
      <c r="DY21">
        <v>1</v>
      </c>
      <c r="DZ21">
        <v>10.740360000000001</v>
      </c>
      <c r="EA21">
        <v>0.19855127919912299</v>
      </c>
      <c r="EB21">
        <v>1.4442935989611201E-2</v>
      </c>
      <c r="EC21">
        <v>1</v>
      </c>
      <c r="ED21">
        <v>3</v>
      </c>
      <c r="EE21">
        <v>3</v>
      </c>
      <c r="EF21" t="s">
        <v>310</v>
      </c>
      <c r="EG21">
        <v>100</v>
      </c>
      <c r="EH21">
        <v>100</v>
      </c>
      <c r="EI21">
        <v>4.8310000000000004</v>
      </c>
      <c r="EJ21">
        <v>-4.2700000000000002E-2</v>
      </c>
      <c r="EK21">
        <v>4.8304761904760198</v>
      </c>
      <c r="EL21">
        <v>0</v>
      </c>
      <c r="EM21">
        <v>0</v>
      </c>
      <c r="EN21">
        <v>0</v>
      </c>
      <c r="EO21">
        <v>-4.2708571428570402E-2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15.4</v>
      </c>
      <c r="EX21">
        <v>15.6</v>
      </c>
      <c r="EY21">
        <v>2</v>
      </c>
      <c r="EZ21">
        <v>386.98399999999998</v>
      </c>
      <c r="FA21">
        <v>630.86900000000003</v>
      </c>
      <c r="FB21">
        <v>36.3827</v>
      </c>
      <c r="FC21">
        <v>34.146900000000002</v>
      </c>
      <c r="FD21">
        <v>29.9999</v>
      </c>
      <c r="FE21">
        <v>33.954099999999997</v>
      </c>
      <c r="FF21">
        <v>33.886800000000001</v>
      </c>
      <c r="FG21">
        <v>9.3639500000000009</v>
      </c>
      <c r="FH21">
        <v>0</v>
      </c>
      <c r="FI21">
        <v>100</v>
      </c>
      <c r="FJ21">
        <v>-999.9</v>
      </c>
      <c r="FK21">
        <v>152.005</v>
      </c>
      <c r="FL21">
        <v>16.108699999999999</v>
      </c>
      <c r="FM21">
        <v>101.378</v>
      </c>
      <c r="FN21">
        <v>100.76600000000001</v>
      </c>
    </row>
    <row r="22" spans="1:170" x14ac:dyDescent="0.25">
      <c r="A22">
        <v>6</v>
      </c>
      <c r="B22">
        <v>1605915743.0999999</v>
      </c>
      <c r="C22">
        <v>559.59999990463302</v>
      </c>
      <c r="D22" t="s">
        <v>311</v>
      </c>
      <c r="E22" t="s">
        <v>312</v>
      </c>
      <c r="F22" t="s">
        <v>285</v>
      </c>
      <c r="G22" t="s">
        <v>286</v>
      </c>
      <c r="H22">
        <v>1605915735.3499999</v>
      </c>
      <c r="I22">
        <f t="shared" si="0"/>
        <v>7.3886342391286152E-3</v>
      </c>
      <c r="J22">
        <f t="shared" si="1"/>
        <v>2.670674253665501</v>
      </c>
      <c r="K22">
        <f t="shared" si="2"/>
        <v>199.27023333333301</v>
      </c>
      <c r="L22">
        <f t="shared" si="3"/>
        <v>161.05584797143527</v>
      </c>
      <c r="M22">
        <f t="shared" si="4"/>
        <v>16.478105203497741</v>
      </c>
      <c r="N22">
        <f t="shared" si="5"/>
        <v>20.387933193053506</v>
      </c>
      <c r="O22">
        <f t="shared" si="6"/>
        <v>0.17216621737219948</v>
      </c>
      <c r="P22">
        <f t="shared" si="7"/>
        <v>2.9681117190528212</v>
      </c>
      <c r="Q22">
        <f t="shared" si="8"/>
        <v>0.16680442605836682</v>
      </c>
      <c r="R22">
        <f t="shared" si="9"/>
        <v>0.10472059216855328</v>
      </c>
      <c r="S22">
        <f t="shared" si="10"/>
        <v>231.29132353906283</v>
      </c>
      <c r="T22">
        <f t="shared" si="11"/>
        <v>36.818623017128701</v>
      </c>
      <c r="U22">
        <f t="shared" si="12"/>
        <v>36.516323333333297</v>
      </c>
      <c r="V22">
        <f t="shared" si="13"/>
        <v>6.1403230220493992</v>
      </c>
      <c r="W22">
        <f t="shared" si="14"/>
        <v>27.735119467594082</v>
      </c>
      <c r="X22">
        <f t="shared" si="15"/>
        <v>1.7838508364201215</v>
      </c>
      <c r="Y22">
        <f t="shared" si="16"/>
        <v>6.431740229222326</v>
      </c>
      <c r="Z22">
        <f t="shared" si="17"/>
        <v>4.3564721856292774</v>
      </c>
      <c r="AA22">
        <f t="shared" si="18"/>
        <v>-325.83876994557193</v>
      </c>
      <c r="AB22">
        <f t="shared" si="19"/>
        <v>135.87563188748635</v>
      </c>
      <c r="AC22">
        <f t="shared" si="20"/>
        <v>10.894567229340161</v>
      </c>
      <c r="AD22">
        <f t="shared" si="21"/>
        <v>52.222752710317422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52243.239164966399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775.42907692307699</v>
      </c>
      <c r="AR22">
        <v>907.61</v>
      </c>
      <c r="AS22">
        <f t="shared" si="27"/>
        <v>0.14563625684701909</v>
      </c>
      <c r="AT22">
        <v>0.5</v>
      </c>
      <c r="AU22">
        <f t="shared" si="28"/>
        <v>1180.1841807473788</v>
      </c>
      <c r="AV22">
        <f t="shared" si="29"/>
        <v>2.670674253665501</v>
      </c>
      <c r="AW22">
        <f t="shared" si="30"/>
        <v>85.93880323705703</v>
      </c>
      <c r="AX22">
        <f t="shared" si="31"/>
        <v>0.27060080871740066</v>
      </c>
      <c r="AY22">
        <f t="shared" si="32"/>
        <v>2.7524701537895431E-3</v>
      </c>
      <c r="AZ22">
        <f t="shared" si="33"/>
        <v>2.5941428587168494</v>
      </c>
      <c r="BA22" t="s">
        <v>314</v>
      </c>
      <c r="BB22">
        <v>662.01</v>
      </c>
      <c r="BC22">
        <f t="shared" si="34"/>
        <v>245.60000000000002</v>
      </c>
      <c r="BD22">
        <f t="shared" si="35"/>
        <v>0.53819594086695033</v>
      </c>
      <c r="BE22">
        <f t="shared" si="36"/>
        <v>0.905541004665259</v>
      </c>
      <c r="BF22">
        <f t="shared" si="37"/>
        <v>0.68796547264916463</v>
      </c>
      <c r="BG22">
        <f t="shared" si="38"/>
        <v>0.92455319061531127</v>
      </c>
      <c r="BH22">
        <f t="shared" si="39"/>
        <v>1399.99866666667</v>
      </c>
      <c r="BI22">
        <f t="shared" si="40"/>
        <v>1180.1841807473788</v>
      </c>
      <c r="BJ22">
        <f t="shared" si="41"/>
        <v>0.84298950338098599</v>
      </c>
      <c r="BK22">
        <f t="shared" si="42"/>
        <v>0.19597900676197191</v>
      </c>
      <c r="BL22">
        <v>6</v>
      </c>
      <c r="BM22">
        <v>0.5</v>
      </c>
      <c r="BN22" t="s">
        <v>290</v>
      </c>
      <c r="BO22">
        <v>2</v>
      </c>
      <c r="BP22">
        <v>1605915735.3499999</v>
      </c>
      <c r="BQ22">
        <v>199.27023333333301</v>
      </c>
      <c r="BR22">
        <v>205.4845</v>
      </c>
      <c r="BS22">
        <v>17.435233333333301</v>
      </c>
      <c r="BT22">
        <v>6.5459486666666704</v>
      </c>
      <c r="BU22">
        <v>194.43963333333301</v>
      </c>
      <c r="BV22">
        <v>17.4779533333333</v>
      </c>
      <c r="BW22">
        <v>400.01589999999999</v>
      </c>
      <c r="BX22">
        <v>102.212966666667</v>
      </c>
      <c r="BY22">
        <v>0.100022343333333</v>
      </c>
      <c r="BZ22">
        <v>37.365456666666702</v>
      </c>
      <c r="CA22">
        <v>36.516323333333297</v>
      </c>
      <c r="CB22">
        <v>999.9</v>
      </c>
      <c r="CC22">
        <v>0</v>
      </c>
      <c r="CD22">
        <v>0</v>
      </c>
      <c r="CE22">
        <v>10000.1923333333</v>
      </c>
      <c r="CF22">
        <v>0</v>
      </c>
      <c r="CG22">
        <v>350.40743333333302</v>
      </c>
      <c r="CH22">
        <v>1399.99866666667</v>
      </c>
      <c r="CI22">
        <v>0.89999249999999997</v>
      </c>
      <c r="CJ22">
        <v>0.100007423333333</v>
      </c>
      <c r="CK22">
        <v>0</v>
      </c>
      <c r="CL22">
        <v>775.37373333333301</v>
      </c>
      <c r="CM22">
        <v>4.9997499999999997</v>
      </c>
      <c r="CN22">
        <v>10635.36</v>
      </c>
      <c r="CO22">
        <v>12178.0133333333</v>
      </c>
      <c r="CP22">
        <v>46.370800000000003</v>
      </c>
      <c r="CQ22">
        <v>47.75</v>
      </c>
      <c r="CR22">
        <v>46.870800000000003</v>
      </c>
      <c r="CS22">
        <v>47.635300000000001</v>
      </c>
      <c r="CT22">
        <v>48.345599999999997</v>
      </c>
      <c r="CU22">
        <v>1255.48866666667</v>
      </c>
      <c r="CV22">
        <v>139.51</v>
      </c>
      <c r="CW22">
        <v>0</v>
      </c>
      <c r="CX22">
        <v>80.5</v>
      </c>
      <c r="CY22">
        <v>0</v>
      </c>
      <c r="CZ22">
        <v>775.42907692307699</v>
      </c>
      <c r="DA22">
        <v>8.7301196368420904</v>
      </c>
      <c r="DB22">
        <v>125.958974191747</v>
      </c>
      <c r="DC22">
        <v>10636.2730769231</v>
      </c>
      <c r="DD22">
        <v>15</v>
      </c>
      <c r="DE22">
        <v>1605914740.5</v>
      </c>
      <c r="DF22" t="s">
        <v>291</v>
      </c>
      <c r="DG22">
        <v>1605914740.5</v>
      </c>
      <c r="DH22">
        <v>1605914728.5</v>
      </c>
      <c r="DI22">
        <v>10</v>
      </c>
      <c r="DJ22">
        <v>-0.188</v>
      </c>
      <c r="DK22">
        <v>8.9999999999999993E-3</v>
      </c>
      <c r="DL22">
        <v>4.83</v>
      </c>
      <c r="DM22">
        <v>-4.2999999999999997E-2</v>
      </c>
      <c r="DN22">
        <v>1519</v>
      </c>
      <c r="DO22">
        <v>7</v>
      </c>
      <c r="DP22">
        <v>0.01</v>
      </c>
      <c r="DQ22">
        <v>0.02</v>
      </c>
      <c r="DR22">
        <v>2.6741876572701302</v>
      </c>
      <c r="DS22">
        <v>-0.17477278811929101</v>
      </c>
      <c r="DT22">
        <v>2.0335746330705999E-2</v>
      </c>
      <c r="DU22">
        <v>1</v>
      </c>
      <c r="DV22">
        <v>-6.2163680000000001</v>
      </c>
      <c r="DW22">
        <v>0.162464783092332</v>
      </c>
      <c r="DX22">
        <v>2.34949796623307E-2</v>
      </c>
      <c r="DY22">
        <v>1</v>
      </c>
      <c r="DZ22">
        <v>10.889393333333301</v>
      </c>
      <c r="EA22">
        <v>-2.4064071190219499E-2</v>
      </c>
      <c r="EB22">
        <v>2.66157012974591E-3</v>
      </c>
      <c r="EC22">
        <v>1</v>
      </c>
      <c r="ED22">
        <v>3</v>
      </c>
      <c r="EE22">
        <v>3</v>
      </c>
      <c r="EF22" t="s">
        <v>310</v>
      </c>
      <c r="EG22">
        <v>100</v>
      </c>
      <c r="EH22">
        <v>100</v>
      </c>
      <c r="EI22">
        <v>4.8310000000000004</v>
      </c>
      <c r="EJ22">
        <v>-4.2700000000000002E-2</v>
      </c>
      <c r="EK22">
        <v>4.8304761904760198</v>
      </c>
      <c r="EL22">
        <v>0</v>
      </c>
      <c r="EM22">
        <v>0</v>
      </c>
      <c r="EN22">
        <v>0</v>
      </c>
      <c r="EO22">
        <v>-4.2708571428570402E-2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16.7</v>
      </c>
      <c r="EX22">
        <v>16.899999999999999</v>
      </c>
      <c r="EY22">
        <v>2</v>
      </c>
      <c r="EZ22">
        <v>387.101</v>
      </c>
      <c r="FA22">
        <v>630.94100000000003</v>
      </c>
      <c r="FB22">
        <v>36.3322</v>
      </c>
      <c r="FC22">
        <v>34.095999999999997</v>
      </c>
      <c r="FD22">
        <v>29.9998</v>
      </c>
      <c r="FE22">
        <v>33.906799999999997</v>
      </c>
      <c r="FF22">
        <v>33.840600000000002</v>
      </c>
      <c r="FG22">
        <v>11.854900000000001</v>
      </c>
      <c r="FH22">
        <v>0</v>
      </c>
      <c r="FI22">
        <v>100</v>
      </c>
      <c r="FJ22">
        <v>-999.9</v>
      </c>
      <c r="FK22">
        <v>205.821</v>
      </c>
      <c r="FL22">
        <v>16.968</v>
      </c>
      <c r="FM22">
        <v>101.38800000000001</v>
      </c>
      <c r="FN22">
        <v>100.77500000000001</v>
      </c>
    </row>
    <row r="23" spans="1:170" x14ac:dyDescent="0.25">
      <c r="A23">
        <v>7</v>
      </c>
      <c r="B23">
        <v>1605915863.5999999</v>
      </c>
      <c r="C23">
        <v>680.09999990463302</v>
      </c>
      <c r="D23" t="s">
        <v>315</v>
      </c>
      <c r="E23" t="s">
        <v>316</v>
      </c>
      <c r="F23" t="s">
        <v>285</v>
      </c>
      <c r="G23" t="s">
        <v>286</v>
      </c>
      <c r="H23">
        <v>1605915855.5999999</v>
      </c>
      <c r="I23">
        <f t="shared" si="0"/>
        <v>7.1435680256702388E-3</v>
      </c>
      <c r="J23">
        <f t="shared" si="1"/>
        <v>5.2144379626925517</v>
      </c>
      <c r="K23">
        <f t="shared" si="2"/>
        <v>249.811838709677</v>
      </c>
      <c r="L23">
        <f t="shared" si="3"/>
        <v>182.74881963196199</v>
      </c>
      <c r="M23">
        <f t="shared" si="4"/>
        <v>18.697027593453349</v>
      </c>
      <c r="N23">
        <f t="shared" si="5"/>
        <v>25.558243554910799</v>
      </c>
      <c r="O23">
        <f t="shared" si="6"/>
        <v>0.16553745806689396</v>
      </c>
      <c r="P23">
        <f t="shared" si="7"/>
        <v>2.9682531157795169</v>
      </c>
      <c r="Q23">
        <f t="shared" si="8"/>
        <v>0.16057442104261027</v>
      </c>
      <c r="R23">
        <f t="shared" si="9"/>
        <v>0.10079252768065151</v>
      </c>
      <c r="S23">
        <f t="shared" si="10"/>
        <v>231.29090809527389</v>
      </c>
      <c r="T23">
        <f t="shared" si="11"/>
        <v>36.815101360630123</v>
      </c>
      <c r="U23">
        <f t="shared" si="12"/>
        <v>36.4621741935484</v>
      </c>
      <c r="V23">
        <f t="shared" si="13"/>
        <v>6.1221347675579123</v>
      </c>
      <c r="W23">
        <f t="shared" si="14"/>
        <v>27.238458346402421</v>
      </c>
      <c r="X23">
        <f t="shared" si="15"/>
        <v>1.7456197638638256</v>
      </c>
      <c r="Y23">
        <f t="shared" si="16"/>
        <v>6.4086584551301602</v>
      </c>
      <c r="Z23">
        <f t="shared" si="17"/>
        <v>4.3765150036940863</v>
      </c>
      <c r="AA23">
        <f t="shared" si="18"/>
        <v>-315.03134993205754</v>
      </c>
      <c r="AB23">
        <f t="shared" si="19"/>
        <v>133.98177131085114</v>
      </c>
      <c r="AC23">
        <f t="shared" si="20"/>
        <v>10.735957959129436</v>
      </c>
      <c r="AD23">
        <f t="shared" si="21"/>
        <v>60.977287433196949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52258.305339352351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787.686461538461</v>
      </c>
      <c r="AR23">
        <v>949.95</v>
      </c>
      <c r="AS23">
        <f t="shared" si="27"/>
        <v>0.17081271483924321</v>
      </c>
      <c r="AT23">
        <v>0.5</v>
      </c>
      <c r="AU23">
        <f t="shared" si="28"/>
        <v>1180.1822871786289</v>
      </c>
      <c r="AV23">
        <f t="shared" si="29"/>
        <v>5.2144379626925517</v>
      </c>
      <c r="AW23">
        <f t="shared" si="30"/>
        <v>100.7950702390845</v>
      </c>
      <c r="AX23">
        <f t="shared" si="31"/>
        <v>0.29637349334175489</v>
      </c>
      <c r="AY23">
        <f t="shared" si="32"/>
        <v>4.907873559393699E-3</v>
      </c>
      <c r="AZ23">
        <f t="shared" si="33"/>
        <v>2.4339491552186958</v>
      </c>
      <c r="BA23" t="s">
        <v>318</v>
      </c>
      <c r="BB23">
        <v>668.41</v>
      </c>
      <c r="BC23">
        <f t="shared" si="34"/>
        <v>281.54000000000008</v>
      </c>
      <c r="BD23">
        <f t="shared" si="35"/>
        <v>0.57634275222539955</v>
      </c>
      <c r="BE23">
        <f t="shared" si="36"/>
        <v>0.89145110981736309</v>
      </c>
      <c r="BF23">
        <f t="shared" si="37"/>
        <v>0.69203484080508049</v>
      </c>
      <c r="BG23">
        <f t="shared" si="38"/>
        <v>0.90792712101550666</v>
      </c>
      <c r="BH23">
        <f t="shared" si="39"/>
        <v>1399.9964516129</v>
      </c>
      <c r="BI23">
        <f t="shared" si="40"/>
        <v>1180.1822871786289</v>
      </c>
      <c r="BJ23">
        <f t="shared" si="41"/>
        <v>0.84298948459402967</v>
      </c>
      <c r="BK23">
        <f t="shared" si="42"/>
        <v>0.19597896918805932</v>
      </c>
      <c r="BL23">
        <v>6</v>
      </c>
      <c r="BM23">
        <v>0.5</v>
      </c>
      <c r="BN23" t="s">
        <v>290</v>
      </c>
      <c r="BO23">
        <v>2</v>
      </c>
      <c r="BP23">
        <v>1605915855.5999999</v>
      </c>
      <c r="BQ23">
        <v>249.811838709677</v>
      </c>
      <c r="BR23">
        <v>260.30967741935501</v>
      </c>
      <c r="BS23">
        <v>17.0620677419355</v>
      </c>
      <c r="BT23">
        <v>6.5301838709677398</v>
      </c>
      <c r="BU23">
        <v>244.98145161290299</v>
      </c>
      <c r="BV23">
        <v>17.1047774193548</v>
      </c>
      <c r="BW23">
        <v>400.02438709677398</v>
      </c>
      <c r="BX23">
        <v>102.209967741935</v>
      </c>
      <c r="BY23">
        <v>0.100009587096774</v>
      </c>
      <c r="BZ23">
        <v>37.299432258064499</v>
      </c>
      <c r="CA23">
        <v>36.4621741935484</v>
      </c>
      <c r="CB23">
        <v>999.9</v>
      </c>
      <c r="CC23">
        <v>0</v>
      </c>
      <c r="CD23">
        <v>0</v>
      </c>
      <c r="CE23">
        <v>10001.286451612899</v>
      </c>
      <c r="CF23">
        <v>0</v>
      </c>
      <c r="CG23">
        <v>341.71429032258101</v>
      </c>
      <c r="CH23">
        <v>1399.9964516129</v>
      </c>
      <c r="CI23">
        <v>0.89999419354838694</v>
      </c>
      <c r="CJ23">
        <v>0.10000569677419401</v>
      </c>
      <c r="CK23">
        <v>0</v>
      </c>
      <c r="CL23">
        <v>787.537483870968</v>
      </c>
      <c r="CM23">
        <v>4.9997499999999997</v>
      </c>
      <c r="CN23">
        <v>10807.8806451613</v>
      </c>
      <c r="CO23">
        <v>12177.990322580599</v>
      </c>
      <c r="CP23">
        <v>46.320064516129001</v>
      </c>
      <c r="CQ23">
        <v>47.75</v>
      </c>
      <c r="CR23">
        <v>46.878999999999998</v>
      </c>
      <c r="CS23">
        <v>47.628999999999998</v>
      </c>
      <c r="CT23">
        <v>48.312064516128999</v>
      </c>
      <c r="CU23">
        <v>1255.48580645161</v>
      </c>
      <c r="CV23">
        <v>139.50870967741901</v>
      </c>
      <c r="CW23">
        <v>0</v>
      </c>
      <c r="CX23">
        <v>120.09999990463299</v>
      </c>
      <c r="CY23">
        <v>0</v>
      </c>
      <c r="CZ23">
        <v>787.686461538461</v>
      </c>
      <c r="DA23">
        <v>11.765264955894899</v>
      </c>
      <c r="DB23">
        <v>162.33162396770001</v>
      </c>
      <c r="DC23">
        <v>10810.0230769231</v>
      </c>
      <c r="DD23">
        <v>15</v>
      </c>
      <c r="DE23">
        <v>1605914740.5</v>
      </c>
      <c r="DF23" t="s">
        <v>291</v>
      </c>
      <c r="DG23">
        <v>1605914740.5</v>
      </c>
      <c r="DH23">
        <v>1605914728.5</v>
      </c>
      <c r="DI23">
        <v>10</v>
      </c>
      <c r="DJ23">
        <v>-0.188</v>
      </c>
      <c r="DK23">
        <v>8.9999999999999993E-3</v>
      </c>
      <c r="DL23">
        <v>4.83</v>
      </c>
      <c r="DM23">
        <v>-4.2999999999999997E-2</v>
      </c>
      <c r="DN23">
        <v>1519</v>
      </c>
      <c r="DO23">
        <v>7</v>
      </c>
      <c r="DP23">
        <v>0.01</v>
      </c>
      <c r="DQ23">
        <v>0.02</v>
      </c>
      <c r="DR23">
        <v>5.2165149945723801</v>
      </c>
      <c r="DS23">
        <v>-0.33967021100532002</v>
      </c>
      <c r="DT23">
        <v>2.80095618303586E-2</v>
      </c>
      <c r="DU23">
        <v>1</v>
      </c>
      <c r="DV23">
        <v>-10.4976366666667</v>
      </c>
      <c r="DW23">
        <v>0.65245027808677003</v>
      </c>
      <c r="DX23">
        <v>5.0180484143627802E-2</v>
      </c>
      <c r="DY23">
        <v>0</v>
      </c>
      <c r="DZ23">
        <v>10.530666666666701</v>
      </c>
      <c r="EA23">
        <v>-0.30008809788652102</v>
      </c>
      <c r="EB23">
        <v>2.1667338451124101E-2</v>
      </c>
      <c r="EC23">
        <v>0</v>
      </c>
      <c r="ED23">
        <v>1</v>
      </c>
      <c r="EE23">
        <v>3</v>
      </c>
      <c r="EF23" t="s">
        <v>297</v>
      </c>
      <c r="EG23">
        <v>100</v>
      </c>
      <c r="EH23">
        <v>100</v>
      </c>
      <c r="EI23">
        <v>4.8310000000000004</v>
      </c>
      <c r="EJ23">
        <v>-4.2799999999999998E-2</v>
      </c>
      <c r="EK23">
        <v>4.8304761904760198</v>
      </c>
      <c r="EL23">
        <v>0</v>
      </c>
      <c r="EM23">
        <v>0</v>
      </c>
      <c r="EN23">
        <v>0</v>
      </c>
      <c r="EO23">
        <v>-4.2708571428570402E-2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18.7</v>
      </c>
      <c r="EX23">
        <v>18.899999999999999</v>
      </c>
      <c r="EY23">
        <v>2</v>
      </c>
      <c r="EZ23">
        <v>386.74299999999999</v>
      </c>
      <c r="FA23">
        <v>631.33299999999997</v>
      </c>
      <c r="FB23">
        <v>36.256</v>
      </c>
      <c r="FC23">
        <v>34.0212</v>
      </c>
      <c r="FD23">
        <v>29.9999</v>
      </c>
      <c r="FE23">
        <v>33.833799999999997</v>
      </c>
      <c r="FF23">
        <v>33.772300000000001</v>
      </c>
      <c r="FG23">
        <v>14.301600000000001</v>
      </c>
      <c r="FH23">
        <v>0</v>
      </c>
      <c r="FI23">
        <v>100</v>
      </c>
      <c r="FJ23">
        <v>-999.9</v>
      </c>
      <c r="FK23">
        <v>260.31900000000002</v>
      </c>
      <c r="FL23">
        <v>17.105799999999999</v>
      </c>
      <c r="FM23">
        <v>101.398</v>
      </c>
      <c r="FN23">
        <v>100.785</v>
      </c>
    </row>
    <row r="24" spans="1:170" x14ac:dyDescent="0.25">
      <c r="A24">
        <v>8</v>
      </c>
      <c r="B24">
        <v>1605915984.0999999</v>
      </c>
      <c r="C24">
        <v>800.59999990463302</v>
      </c>
      <c r="D24" t="s">
        <v>319</v>
      </c>
      <c r="E24" t="s">
        <v>320</v>
      </c>
      <c r="F24" t="s">
        <v>285</v>
      </c>
      <c r="G24" t="s">
        <v>286</v>
      </c>
      <c r="H24">
        <v>1605915976.0999999</v>
      </c>
      <c r="I24">
        <f t="shared" si="0"/>
        <v>6.4764099454535954E-3</v>
      </c>
      <c r="J24">
        <f t="shared" si="1"/>
        <v>11.794327919608925</v>
      </c>
      <c r="K24">
        <f t="shared" si="2"/>
        <v>399.74770967741898</v>
      </c>
      <c r="L24">
        <f t="shared" si="3"/>
        <v>244.03551616529978</v>
      </c>
      <c r="M24">
        <f t="shared" si="4"/>
        <v>24.967643340403207</v>
      </c>
      <c r="N24">
        <f t="shared" si="5"/>
        <v>40.898793742007136</v>
      </c>
      <c r="O24">
        <f t="shared" si="6"/>
        <v>0.1459421148625244</v>
      </c>
      <c r="P24">
        <f t="shared" si="7"/>
        <v>2.967731949548599</v>
      </c>
      <c r="Q24">
        <f t="shared" si="8"/>
        <v>0.14206906500563574</v>
      </c>
      <c r="R24">
        <f t="shared" si="9"/>
        <v>8.9132582682490413E-2</v>
      </c>
      <c r="S24">
        <f t="shared" si="10"/>
        <v>231.29160600583435</v>
      </c>
      <c r="T24">
        <f t="shared" si="11"/>
        <v>36.948509385698806</v>
      </c>
      <c r="U24">
        <f t="shared" si="12"/>
        <v>36.490209677419401</v>
      </c>
      <c r="V24">
        <f t="shared" si="13"/>
        <v>6.1315458082616967</v>
      </c>
      <c r="W24">
        <f t="shared" si="14"/>
        <v>25.716402412905339</v>
      </c>
      <c r="X24">
        <f t="shared" si="15"/>
        <v>1.6447846657996816</v>
      </c>
      <c r="Y24">
        <f t="shared" si="16"/>
        <v>6.3958583296016336</v>
      </c>
      <c r="Z24">
        <f t="shared" si="17"/>
        <v>4.4867611424620151</v>
      </c>
      <c r="AA24">
        <f t="shared" si="18"/>
        <v>-285.60967859450358</v>
      </c>
      <c r="AB24">
        <f t="shared" si="19"/>
        <v>123.60028856132398</v>
      </c>
      <c r="AC24">
        <f t="shared" si="20"/>
        <v>9.9054108213057734</v>
      </c>
      <c r="AD24">
        <f t="shared" si="21"/>
        <v>79.187626793960519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52249.727646193191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809.53488461538495</v>
      </c>
      <c r="AR24">
        <v>1023.32</v>
      </c>
      <c r="AS24">
        <f t="shared" si="27"/>
        <v>0.20891325820331386</v>
      </c>
      <c r="AT24">
        <v>0.5</v>
      </c>
      <c r="AU24">
        <f t="shared" si="28"/>
        <v>1180.185581392542</v>
      </c>
      <c r="AV24">
        <f t="shared" si="29"/>
        <v>11.794327919608925</v>
      </c>
      <c r="AW24">
        <f t="shared" si="30"/>
        <v>123.2782075466441</v>
      </c>
      <c r="AX24">
        <f t="shared" si="31"/>
        <v>0.36027830981511166</v>
      </c>
      <c r="AY24">
        <f t="shared" si="32"/>
        <v>1.0483160948998298E-2</v>
      </c>
      <c r="AZ24">
        <f t="shared" si="33"/>
        <v>2.1877418598287921</v>
      </c>
      <c r="BA24" t="s">
        <v>322</v>
      </c>
      <c r="BB24">
        <v>654.64</v>
      </c>
      <c r="BC24">
        <f t="shared" si="34"/>
        <v>368.68000000000006</v>
      </c>
      <c r="BD24">
        <f t="shared" si="35"/>
        <v>0.5798663214294647</v>
      </c>
      <c r="BE24">
        <f t="shared" si="36"/>
        <v>0.85860460835148644</v>
      </c>
      <c r="BF24">
        <f t="shared" si="37"/>
        <v>0.69446133894391615</v>
      </c>
      <c r="BG24">
        <f t="shared" si="38"/>
        <v>0.87911619218844761</v>
      </c>
      <c r="BH24">
        <f t="shared" si="39"/>
        <v>1400.0003225806499</v>
      </c>
      <c r="BI24">
        <f t="shared" si="40"/>
        <v>1180.185581392542</v>
      </c>
      <c r="BJ24">
        <f t="shared" si="41"/>
        <v>0.84298950675745643</v>
      </c>
      <c r="BK24">
        <f t="shared" si="42"/>
        <v>0.19597901351491293</v>
      </c>
      <c r="BL24">
        <v>6</v>
      </c>
      <c r="BM24">
        <v>0.5</v>
      </c>
      <c r="BN24" t="s">
        <v>290</v>
      </c>
      <c r="BO24">
        <v>2</v>
      </c>
      <c r="BP24">
        <v>1605915976.0999999</v>
      </c>
      <c r="BQ24">
        <v>399.74770967741898</v>
      </c>
      <c r="BR24">
        <v>421.321161290323</v>
      </c>
      <c r="BS24">
        <v>16.0762419354839</v>
      </c>
      <c r="BT24">
        <v>6.5184374193548402</v>
      </c>
      <c r="BU24">
        <v>394.917129032258</v>
      </c>
      <c r="BV24">
        <v>16.118945161290299</v>
      </c>
      <c r="BW24">
        <v>400.02661290322601</v>
      </c>
      <c r="BX24">
        <v>102.211483870968</v>
      </c>
      <c r="BY24">
        <v>0.100030996774194</v>
      </c>
      <c r="BZ24">
        <v>37.2627290322581</v>
      </c>
      <c r="CA24">
        <v>36.490209677419401</v>
      </c>
      <c r="CB24">
        <v>999.9</v>
      </c>
      <c r="CC24">
        <v>0</v>
      </c>
      <c r="CD24">
        <v>0</v>
      </c>
      <c r="CE24">
        <v>9998.1870967741906</v>
      </c>
      <c r="CF24">
        <v>0</v>
      </c>
      <c r="CG24">
        <v>347.58993548387099</v>
      </c>
      <c r="CH24">
        <v>1400.0003225806499</v>
      </c>
      <c r="CI24">
        <v>0.89999287096774105</v>
      </c>
      <c r="CJ24">
        <v>0.100007090322581</v>
      </c>
      <c r="CK24">
        <v>0</v>
      </c>
      <c r="CL24">
        <v>809.45954838709702</v>
      </c>
      <c r="CM24">
        <v>4.9997499999999997</v>
      </c>
      <c r="CN24">
        <v>11112.8870967742</v>
      </c>
      <c r="CO24">
        <v>12178.012903225799</v>
      </c>
      <c r="CP24">
        <v>46.3241935483871</v>
      </c>
      <c r="CQ24">
        <v>47.75</v>
      </c>
      <c r="CR24">
        <v>46.875</v>
      </c>
      <c r="CS24">
        <v>47.649000000000001</v>
      </c>
      <c r="CT24">
        <v>48.311999999999998</v>
      </c>
      <c r="CU24">
        <v>1255.49</v>
      </c>
      <c r="CV24">
        <v>139.51032258064501</v>
      </c>
      <c r="CW24">
        <v>0</v>
      </c>
      <c r="CX24">
        <v>119.59999990463299</v>
      </c>
      <c r="CY24">
        <v>0</v>
      </c>
      <c r="CZ24">
        <v>809.53488461538495</v>
      </c>
      <c r="DA24">
        <v>13.901162385344101</v>
      </c>
      <c r="DB24">
        <v>185.558974295507</v>
      </c>
      <c r="DC24">
        <v>11113.961538461501</v>
      </c>
      <c r="DD24">
        <v>15</v>
      </c>
      <c r="DE24">
        <v>1605914740.5</v>
      </c>
      <c r="DF24" t="s">
        <v>291</v>
      </c>
      <c r="DG24">
        <v>1605914740.5</v>
      </c>
      <c r="DH24">
        <v>1605914728.5</v>
      </c>
      <c r="DI24">
        <v>10</v>
      </c>
      <c r="DJ24">
        <v>-0.188</v>
      </c>
      <c r="DK24">
        <v>8.9999999999999993E-3</v>
      </c>
      <c r="DL24">
        <v>4.83</v>
      </c>
      <c r="DM24">
        <v>-4.2999999999999997E-2</v>
      </c>
      <c r="DN24">
        <v>1519</v>
      </c>
      <c r="DO24">
        <v>7</v>
      </c>
      <c r="DP24">
        <v>0.01</v>
      </c>
      <c r="DQ24">
        <v>0.02</v>
      </c>
      <c r="DR24">
        <v>11.8030909085</v>
      </c>
      <c r="DS24">
        <v>-0.39278035878665801</v>
      </c>
      <c r="DT24">
        <v>3.7941035461237102E-2</v>
      </c>
      <c r="DU24">
        <v>1</v>
      </c>
      <c r="DV24">
        <v>-21.578099999999999</v>
      </c>
      <c r="DW24">
        <v>0.84539799777532099</v>
      </c>
      <c r="DX24">
        <v>7.1149790348718905E-2</v>
      </c>
      <c r="DY24">
        <v>0</v>
      </c>
      <c r="DZ24">
        <v>9.5609120000000001</v>
      </c>
      <c r="EA24">
        <v>-0.75293526140155198</v>
      </c>
      <c r="EB24">
        <v>5.4318876362949103E-2</v>
      </c>
      <c r="EC24">
        <v>0</v>
      </c>
      <c r="ED24">
        <v>1</v>
      </c>
      <c r="EE24">
        <v>3</v>
      </c>
      <c r="EF24" t="s">
        <v>297</v>
      </c>
      <c r="EG24">
        <v>100</v>
      </c>
      <c r="EH24">
        <v>100</v>
      </c>
      <c r="EI24">
        <v>4.8310000000000004</v>
      </c>
      <c r="EJ24">
        <v>-4.2700000000000002E-2</v>
      </c>
      <c r="EK24">
        <v>4.8304761904760198</v>
      </c>
      <c r="EL24">
        <v>0</v>
      </c>
      <c r="EM24">
        <v>0</v>
      </c>
      <c r="EN24">
        <v>0</v>
      </c>
      <c r="EO24">
        <v>-4.2708571428570402E-2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20.7</v>
      </c>
      <c r="EX24">
        <v>20.9</v>
      </c>
      <c r="EY24">
        <v>2</v>
      </c>
      <c r="EZ24">
        <v>385.94600000000003</v>
      </c>
      <c r="FA24">
        <v>631.553</v>
      </c>
      <c r="FB24">
        <v>36.1935</v>
      </c>
      <c r="FC24">
        <v>33.994500000000002</v>
      </c>
      <c r="FD24">
        <v>30</v>
      </c>
      <c r="FE24">
        <v>33.8035</v>
      </c>
      <c r="FF24">
        <v>33.742400000000004</v>
      </c>
      <c r="FG24">
        <v>21.200299999999999</v>
      </c>
      <c r="FH24">
        <v>0</v>
      </c>
      <c r="FI24">
        <v>100</v>
      </c>
      <c r="FJ24">
        <v>-999.9</v>
      </c>
      <c r="FK24">
        <v>421.29300000000001</v>
      </c>
      <c r="FL24">
        <v>16.7547</v>
      </c>
      <c r="FM24">
        <v>101.39700000000001</v>
      </c>
      <c r="FN24">
        <v>100.78400000000001</v>
      </c>
    </row>
    <row r="25" spans="1:170" x14ac:dyDescent="0.25">
      <c r="A25">
        <v>9</v>
      </c>
      <c r="B25">
        <v>1605916104.5999999</v>
      </c>
      <c r="C25">
        <v>921.09999990463302</v>
      </c>
      <c r="D25" t="s">
        <v>323</v>
      </c>
      <c r="E25" t="s">
        <v>324</v>
      </c>
      <c r="F25" t="s">
        <v>285</v>
      </c>
      <c r="G25" t="s">
        <v>286</v>
      </c>
      <c r="H25">
        <v>1605916096.5999999</v>
      </c>
      <c r="I25">
        <f t="shared" si="0"/>
        <v>5.2887345305270908E-3</v>
      </c>
      <c r="J25">
        <f t="shared" si="1"/>
        <v>14.089591227032379</v>
      </c>
      <c r="K25">
        <f t="shared" si="2"/>
        <v>500.12993548387101</v>
      </c>
      <c r="L25">
        <f t="shared" si="3"/>
        <v>268.04727062455129</v>
      </c>
      <c r="M25">
        <f t="shared" si="4"/>
        <v>27.424423658110985</v>
      </c>
      <c r="N25">
        <f t="shared" si="5"/>
        <v>51.169240421122652</v>
      </c>
      <c r="O25">
        <f t="shared" si="6"/>
        <v>0.11315178836066803</v>
      </c>
      <c r="P25">
        <f t="shared" si="7"/>
        <v>2.9681932509735165</v>
      </c>
      <c r="Q25">
        <f t="shared" si="8"/>
        <v>0.11080892308920132</v>
      </c>
      <c r="R25">
        <f t="shared" si="9"/>
        <v>6.9462033687690702E-2</v>
      </c>
      <c r="S25">
        <f t="shared" si="10"/>
        <v>231.29198154914641</v>
      </c>
      <c r="T25">
        <f t="shared" si="11"/>
        <v>37.219484724551016</v>
      </c>
      <c r="U25">
        <f t="shared" si="12"/>
        <v>36.596609677419401</v>
      </c>
      <c r="V25">
        <f t="shared" si="13"/>
        <v>6.167376913335433</v>
      </c>
      <c r="W25">
        <f t="shared" si="14"/>
        <v>22.966825230436871</v>
      </c>
      <c r="X25">
        <f t="shared" si="15"/>
        <v>1.4663654034271234</v>
      </c>
      <c r="Y25">
        <f t="shared" si="16"/>
        <v>6.3847109416055341</v>
      </c>
      <c r="Z25">
        <f t="shared" si="17"/>
        <v>4.7010115099083096</v>
      </c>
      <c r="AA25">
        <f t="shared" si="18"/>
        <v>-233.23319279624471</v>
      </c>
      <c r="AB25">
        <f t="shared" si="19"/>
        <v>101.46998102344803</v>
      </c>
      <c r="AC25">
        <f t="shared" si="20"/>
        <v>8.1335329532918195</v>
      </c>
      <c r="AD25">
        <f t="shared" si="21"/>
        <v>107.66230272964155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52268.222270485996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832.437538461538</v>
      </c>
      <c r="AR25">
        <v>1085.8</v>
      </c>
      <c r="AS25">
        <f t="shared" si="27"/>
        <v>0.2333417402269865</v>
      </c>
      <c r="AT25">
        <v>0.5</v>
      </c>
      <c r="AU25">
        <f t="shared" si="28"/>
        <v>1180.1850500989469</v>
      </c>
      <c r="AV25">
        <f t="shared" si="29"/>
        <v>14.089591227032379</v>
      </c>
      <c r="AW25">
        <f t="shared" si="30"/>
        <v>137.69321668998077</v>
      </c>
      <c r="AX25">
        <f t="shared" si="31"/>
        <v>0.39340578375391416</v>
      </c>
      <c r="AY25">
        <f t="shared" si="32"/>
        <v>1.2427999071517547E-2</v>
      </c>
      <c r="AZ25">
        <f t="shared" si="33"/>
        <v>2.0043101860379444</v>
      </c>
      <c r="BA25" t="s">
        <v>326</v>
      </c>
      <c r="BB25">
        <v>658.64</v>
      </c>
      <c r="BC25">
        <f t="shared" si="34"/>
        <v>427.15999999999997</v>
      </c>
      <c r="BD25">
        <f t="shared" si="35"/>
        <v>0.59313245982409868</v>
      </c>
      <c r="BE25">
        <f t="shared" si="36"/>
        <v>0.83592477644962038</v>
      </c>
      <c r="BF25">
        <f t="shared" si="37"/>
        <v>0.68416600889036705</v>
      </c>
      <c r="BG25">
        <f t="shared" si="38"/>
        <v>0.85458154814981269</v>
      </c>
      <c r="BH25">
        <f t="shared" si="39"/>
        <v>1399.9993548387099</v>
      </c>
      <c r="BI25">
        <f t="shared" si="40"/>
        <v>1180.1850500989469</v>
      </c>
      <c r="BJ25">
        <f t="shared" si="41"/>
        <v>0.84298970997376832</v>
      </c>
      <c r="BK25">
        <f t="shared" si="42"/>
        <v>0.19597941994753693</v>
      </c>
      <c r="BL25">
        <v>6</v>
      </c>
      <c r="BM25">
        <v>0.5</v>
      </c>
      <c r="BN25" t="s">
        <v>290</v>
      </c>
      <c r="BO25">
        <v>2</v>
      </c>
      <c r="BP25">
        <v>1605916096.5999999</v>
      </c>
      <c r="BQ25">
        <v>500.12993548387101</v>
      </c>
      <c r="BR25">
        <v>525.23170967741896</v>
      </c>
      <c r="BS25">
        <v>14.332306451612901</v>
      </c>
      <c r="BT25">
        <v>6.5129648387096797</v>
      </c>
      <c r="BU25">
        <v>495.29929032258099</v>
      </c>
      <c r="BV25">
        <v>14.3750258064516</v>
      </c>
      <c r="BW25">
        <v>400.00309677419398</v>
      </c>
      <c r="BX25">
        <v>102.211903225806</v>
      </c>
      <c r="BY25">
        <v>9.9989725806451601E-2</v>
      </c>
      <c r="BZ25">
        <v>37.2307129032258</v>
      </c>
      <c r="CA25">
        <v>36.596609677419401</v>
      </c>
      <c r="CB25">
        <v>999.9</v>
      </c>
      <c r="CC25">
        <v>0</v>
      </c>
      <c r="CD25">
        <v>0</v>
      </c>
      <c r="CE25">
        <v>10000.7580645161</v>
      </c>
      <c r="CF25">
        <v>0</v>
      </c>
      <c r="CG25">
        <v>347.807419354839</v>
      </c>
      <c r="CH25">
        <v>1399.9993548387099</v>
      </c>
      <c r="CI25">
        <v>0.89998738709677395</v>
      </c>
      <c r="CJ25">
        <v>0.100012596774194</v>
      </c>
      <c r="CK25">
        <v>0</v>
      </c>
      <c r="CL25">
        <v>832.39716129032297</v>
      </c>
      <c r="CM25">
        <v>4.9997499999999997</v>
      </c>
      <c r="CN25">
        <v>11429.2903225806</v>
      </c>
      <c r="CO25">
        <v>12177.9967741936</v>
      </c>
      <c r="CP25">
        <v>46.316129032257997</v>
      </c>
      <c r="CQ25">
        <v>47.75</v>
      </c>
      <c r="CR25">
        <v>46.870935483871001</v>
      </c>
      <c r="CS25">
        <v>47.628999999999998</v>
      </c>
      <c r="CT25">
        <v>48.308</v>
      </c>
      <c r="CU25">
        <v>1255.4793548387099</v>
      </c>
      <c r="CV25">
        <v>139.51967741935499</v>
      </c>
      <c r="CW25">
        <v>0</v>
      </c>
      <c r="CX25">
        <v>119.60000014305101</v>
      </c>
      <c r="CY25">
        <v>0</v>
      </c>
      <c r="CZ25">
        <v>832.437538461538</v>
      </c>
      <c r="DA25">
        <v>5.4711794892404404</v>
      </c>
      <c r="DB25">
        <v>63.432478668000002</v>
      </c>
      <c r="DC25">
        <v>11429.723076923099</v>
      </c>
      <c r="DD25">
        <v>15</v>
      </c>
      <c r="DE25">
        <v>1605914740.5</v>
      </c>
      <c r="DF25" t="s">
        <v>291</v>
      </c>
      <c r="DG25">
        <v>1605914740.5</v>
      </c>
      <c r="DH25">
        <v>1605914728.5</v>
      </c>
      <c r="DI25">
        <v>10</v>
      </c>
      <c r="DJ25">
        <v>-0.188</v>
      </c>
      <c r="DK25">
        <v>8.9999999999999993E-3</v>
      </c>
      <c r="DL25">
        <v>4.83</v>
      </c>
      <c r="DM25">
        <v>-4.2999999999999997E-2</v>
      </c>
      <c r="DN25">
        <v>1519</v>
      </c>
      <c r="DO25">
        <v>7</v>
      </c>
      <c r="DP25">
        <v>0.01</v>
      </c>
      <c r="DQ25">
        <v>0.02</v>
      </c>
      <c r="DR25">
        <v>14.0929414814489</v>
      </c>
      <c r="DS25">
        <v>-0.70985239119690502</v>
      </c>
      <c r="DT25">
        <v>5.5817210960775798E-2</v>
      </c>
      <c r="DU25">
        <v>0</v>
      </c>
      <c r="DV25">
        <v>-25.092546666666699</v>
      </c>
      <c r="DW25">
        <v>1.4202714126806999</v>
      </c>
      <c r="DX25">
        <v>0.10628935893222</v>
      </c>
      <c r="DY25">
        <v>0</v>
      </c>
      <c r="DZ25">
        <v>7.81586933333333</v>
      </c>
      <c r="EA25">
        <v>-0.83669232480536104</v>
      </c>
      <c r="EB25">
        <v>6.0361900949375602E-2</v>
      </c>
      <c r="EC25">
        <v>0</v>
      </c>
      <c r="ED25">
        <v>0</v>
      </c>
      <c r="EE25">
        <v>3</v>
      </c>
      <c r="EF25" t="s">
        <v>292</v>
      </c>
      <c r="EG25">
        <v>100</v>
      </c>
      <c r="EH25">
        <v>100</v>
      </c>
      <c r="EI25">
        <v>4.8310000000000004</v>
      </c>
      <c r="EJ25">
        <v>-4.2700000000000002E-2</v>
      </c>
      <c r="EK25">
        <v>4.8304761904760198</v>
      </c>
      <c r="EL25">
        <v>0</v>
      </c>
      <c r="EM25">
        <v>0</v>
      </c>
      <c r="EN25">
        <v>0</v>
      </c>
      <c r="EO25">
        <v>-4.2708571428570402E-2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22.7</v>
      </c>
      <c r="EX25">
        <v>22.9</v>
      </c>
      <c r="EY25">
        <v>2</v>
      </c>
      <c r="EZ25">
        <v>384.68599999999998</v>
      </c>
      <c r="FA25">
        <v>631.45299999999997</v>
      </c>
      <c r="FB25">
        <v>36.131999999999998</v>
      </c>
      <c r="FC25">
        <v>33.97</v>
      </c>
      <c r="FD25">
        <v>29.9999</v>
      </c>
      <c r="FE25">
        <v>33.773200000000003</v>
      </c>
      <c r="FF25">
        <v>33.709600000000002</v>
      </c>
      <c r="FG25">
        <v>25.4709</v>
      </c>
      <c r="FH25">
        <v>0</v>
      </c>
      <c r="FI25">
        <v>100</v>
      </c>
      <c r="FJ25">
        <v>-999.9</v>
      </c>
      <c r="FK25">
        <v>524.95600000000002</v>
      </c>
      <c r="FL25">
        <v>15.836600000000001</v>
      </c>
      <c r="FM25">
        <v>101.401</v>
      </c>
      <c r="FN25">
        <v>100.789</v>
      </c>
    </row>
    <row r="26" spans="1:170" x14ac:dyDescent="0.25">
      <c r="A26">
        <v>10</v>
      </c>
      <c r="B26">
        <v>1605916225.0999999</v>
      </c>
      <c r="C26">
        <v>1041.5999999046301</v>
      </c>
      <c r="D26" t="s">
        <v>327</v>
      </c>
      <c r="E26" t="s">
        <v>328</v>
      </c>
      <c r="F26" t="s">
        <v>285</v>
      </c>
      <c r="G26" t="s">
        <v>286</v>
      </c>
      <c r="H26">
        <v>1605916217.0999999</v>
      </c>
      <c r="I26">
        <f t="shared" si="0"/>
        <v>4.4638801510131386E-3</v>
      </c>
      <c r="J26">
        <f t="shared" si="1"/>
        <v>15.895965618308241</v>
      </c>
      <c r="K26">
        <f t="shared" si="2"/>
        <v>599.98409677419397</v>
      </c>
      <c r="L26">
        <f t="shared" si="3"/>
        <v>285.50037652696636</v>
      </c>
      <c r="M26">
        <f t="shared" si="4"/>
        <v>29.209880000324265</v>
      </c>
      <c r="N26">
        <f t="shared" si="5"/>
        <v>61.385080055128455</v>
      </c>
      <c r="O26">
        <f t="shared" si="6"/>
        <v>9.227297273007122E-2</v>
      </c>
      <c r="P26">
        <f t="shared" si="7"/>
        <v>2.9663248625491434</v>
      </c>
      <c r="Q26">
        <f t="shared" si="8"/>
        <v>9.0707541293920488E-2</v>
      </c>
      <c r="R26">
        <f t="shared" si="9"/>
        <v>5.683064893298076E-2</v>
      </c>
      <c r="S26">
        <f t="shared" si="10"/>
        <v>231.29130735937136</v>
      </c>
      <c r="T26">
        <f t="shared" si="11"/>
        <v>37.397695117373281</v>
      </c>
      <c r="U26">
        <f t="shared" si="12"/>
        <v>36.668277419354801</v>
      </c>
      <c r="V26">
        <f t="shared" si="13"/>
        <v>6.1916139922355375</v>
      </c>
      <c r="W26">
        <f t="shared" si="14"/>
        <v>21.057122670318982</v>
      </c>
      <c r="X26">
        <f t="shared" si="15"/>
        <v>1.3420711751618837</v>
      </c>
      <c r="Y26">
        <f t="shared" si="16"/>
        <v>6.3734784480008608</v>
      </c>
      <c r="Z26">
        <f t="shared" si="17"/>
        <v>4.8495428170736536</v>
      </c>
      <c r="AA26">
        <f t="shared" si="18"/>
        <v>-196.85711465967941</v>
      </c>
      <c r="AB26">
        <f t="shared" si="19"/>
        <v>84.777987205979855</v>
      </c>
      <c r="AC26">
        <f t="shared" si="20"/>
        <v>6.8011257637153806</v>
      </c>
      <c r="AD26">
        <f t="shared" si="21"/>
        <v>126.01330566938719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52220.620316289976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850.05515384615398</v>
      </c>
      <c r="AR26">
        <v>1134.97</v>
      </c>
      <c r="AS26">
        <f t="shared" si="27"/>
        <v>0.25103293140245653</v>
      </c>
      <c r="AT26">
        <v>0.5</v>
      </c>
      <c r="AU26">
        <f t="shared" si="28"/>
        <v>1180.1817684893615</v>
      </c>
      <c r="AV26">
        <f t="shared" si="29"/>
        <v>15.895965618308241</v>
      </c>
      <c r="AW26">
        <f t="shared" si="30"/>
        <v>148.13224446580986</v>
      </c>
      <c r="AX26">
        <f t="shared" si="31"/>
        <v>0.41890094011295459</v>
      </c>
      <c r="AY26">
        <f t="shared" si="32"/>
        <v>1.3958623610336649E-2</v>
      </c>
      <c r="AZ26">
        <f t="shared" si="33"/>
        <v>1.8741552640157886</v>
      </c>
      <c r="BA26" t="s">
        <v>330</v>
      </c>
      <c r="BB26">
        <v>659.53</v>
      </c>
      <c r="BC26">
        <f t="shared" si="34"/>
        <v>475.44000000000005</v>
      </c>
      <c r="BD26">
        <f t="shared" si="35"/>
        <v>0.59926561953947077</v>
      </c>
      <c r="BE26">
        <f t="shared" si="36"/>
        <v>0.81731763078519126</v>
      </c>
      <c r="BF26">
        <f t="shared" si="37"/>
        <v>0.67918843439242549</v>
      </c>
      <c r="BG26">
        <f t="shared" si="38"/>
        <v>0.83527347440814048</v>
      </c>
      <c r="BH26">
        <f t="shared" si="39"/>
        <v>1399.99548387097</v>
      </c>
      <c r="BI26">
        <f t="shared" si="40"/>
        <v>1180.1817684893615</v>
      </c>
      <c r="BJ26">
        <f t="shared" si="41"/>
        <v>0.84298969681400227</v>
      </c>
      <c r="BK26">
        <f t="shared" si="42"/>
        <v>0.19597939362800476</v>
      </c>
      <c r="BL26">
        <v>6</v>
      </c>
      <c r="BM26">
        <v>0.5</v>
      </c>
      <c r="BN26" t="s">
        <v>290</v>
      </c>
      <c r="BO26">
        <v>2</v>
      </c>
      <c r="BP26">
        <v>1605916217.0999999</v>
      </c>
      <c r="BQ26">
        <v>599.98409677419397</v>
      </c>
      <c r="BR26">
        <v>627.84380645161298</v>
      </c>
      <c r="BS26">
        <v>13.117541935483899</v>
      </c>
      <c r="BT26">
        <v>6.5099396774193599</v>
      </c>
      <c r="BU26">
        <v>595.15361290322596</v>
      </c>
      <c r="BV26">
        <v>13.1602483870968</v>
      </c>
      <c r="BW26">
        <v>400.02332258064502</v>
      </c>
      <c r="BX26">
        <v>102.211096774194</v>
      </c>
      <c r="BY26">
        <v>0.100081780645161</v>
      </c>
      <c r="BZ26">
        <v>37.198403225806501</v>
      </c>
      <c r="CA26">
        <v>36.668277419354801</v>
      </c>
      <c r="CB26">
        <v>999.9</v>
      </c>
      <c r="CC26">
        <v>0</v>
      </c>
      <c r="CD26">
        <v>0</v>
      </c>
      <c r="CE26">
        <v>9990.2606451612901</v>
      </c>
      <c r="CF26">
        <v>0</v>
      </c>
      <c r="CG26">
        <v>335.10058064516102</v>
      </c>
      <c r="CH26">
        <v>1399.99548387097</v>
      </c>
      <c r="CI26">
        <v>0.89998667741935401</v>
      </c>
      <c r="CJ26">
        <v>0.100013312903226</v>
      </c>
      <c r="CK26">
        <v>0</v>
      </c>
      <c r="CL26">
        <v>850.02374193548405</v>
      </c>
      <c r="CM26">
        <v>4.9997499999999997</v>
      </c>
      <c r="CN26">
        <v>11667.938709677401</v>
      </c>
      <c r="CO26">
        <v>12177.964516128999</v>
      </c>
      <c r="CP26">
        <v>46.308</v>
      </c>
      <c r="CQ26">
        <v>47.745935483871001</v>
      </c>
      <c r="CR26">
        <v>46.870935483871001</v>
      </c>
      <c r="CS26">
        <v>47.625</v>
      </c>
      <c r="CT26">
        <v>48.287935483871003</v>
      </c>
      <c r="CU26">
        <v>1255.47677419355</v>
      </c>
      <c r="CV26">
        <v>139.518709677419</v>
      </c>
      <c r="CW26">
        <v>0</v>
      </c>
      <c r="CX26">
        <v>119.700000047684</v>
      </c>
      <c r="CY26">
        <v>0</v>
      </c>
      <c r="CZ26">
        <v>850.05515384615398</v>
      </c>
      <c r="DA26">
        <v>6.4648205114020199</v>
      </c>
      <c r="DB26">
        <v>71.377777830267902</v>
      </c>
      <c r="DC26">
        <v>11668.384615384601</v>
      </c>
      <c r="DD26">
        <v>15</v>
      </c>
      <c r="DE26">
        <v>1605914740.5</v>
      </c>
      <c r="DF26" t="s">
        <v>291</v>
      </c>
      <c r="DG26">
        <v>1605914740.5</v>
      </c>
      <c r="DH26">
        <v>1605914728.5</v>
      </c>
      <c r="DI26">
        <v>10</v>
      </c>
      <c r="DJ26">
        <v>-0.188</v>
      </c>
      <c r="DK26">
        <v>8.9999999999999993E-3</v>
      </c>
      <c r="DL26">
        <v>4.83</v>
      </c>
      <c r="DM26">
        <v>-4.2999999999999997E-2</v>
      </c>
      <c r="DN26">
        <v>1519</v>
      </c>
      <c r="DO26">
        <v>7</v>
      </c>
      <c r="DP26">
        <v>0.01</v>
      </c>
      <c r="DQ26">
        <v>0.02</v>
      </c>
      <c r="DR26">
        <v>15.9017941826925</v>
      </c>
      <c r="DS26">
        <v>-0.362294633156729</v>
      </c>
      <c r="DT26">
        <v>3.2585491610576001E-2</v>
      </c>
      <c r="DU26">
        <v>1</v>
      </c>
      <c r="DV26">
        <v>-27.86289</v>
      </c>
      <c r="DW26">
        <v>0.75695572858732096</v>
      </c>
      <c r="DX26">
        <v>6.1204391726956103E-2</v>
      </c>
      <c r="DY26">
        <v>0</v>
      </c>
      <c r="DZ26">
        <v>6.6089036666666701</v>
      </c>
      <c r="EA26">
        <v>-0.32831439377087202</v>
      </c>
      <c r="EB26">
        <v>2.3701279639621899E-2</v>
      </c>
      <c r="EC26">
        <v>0</v>
      </c>
      <c r="ED26">
        <v>1</v>
      </c>
      <c r="EE26">
        <v>3</v>
      </c>
      <c r="EF26" t="s">
        <v>297</v>
      </c>
      <c r="EG26">
        <v>100</v>
      </c>
      <c r="EH26">
        <v>100</v>
      </c>
      <c r="EI26">
        <v>4.8310000000000004</v>
      </c>
      <c r="EJ26">
        <v>-4.2700000000000002E-2</v>
      </c>
      <c r="EK26">
        <v>4.8304761904760198</v>
      </c>
      <c r="EL26">
        <v>0</v>
      </c>
      <c r="EM26">
        <v>0</v>
      </c>
      <c r="EN26">
        <v>0</v>
      </c>
      <c r="EO26">
        <v>-4.2708571428570402E-2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24.7</v>
      </c>
      <c r="EX26">
        <v>24.9</v>
      </c>
      <c r="EY26">
        <v>2</v>
      </c>
      <c r="EZ26">
        <v>383.84899999999999</v>
      </c>
      <c r="FA26">
        <v>631.69399999999996</v>
      </c>
      <c r="FB26">
        <v>36.074599999999997</v>
      </c>
      <c r="FC26">
        <v>33.9251</v>
      </c>
      <c r="FD26">
        <v>29.9999</v>
      </c>
      <c r="FE26">
        <v>33.7288</v>
      </c>
      <c r="FF26">
        <v>33.667099999999998</v>
      </c>
      <c r="FG26">
        <v>29.564800000000002</v>
      </c>
      <c r="FH26">
        <v>0</v>
      </c>
      <c r="FI26">
        <v>100</v>
      </c>
      <c r="FJ26">
        <v>-999.9</v>
      </c>
      <c r="FK26">
        <v>627.84500000000003</v>
      </c>
      <c r="FL26">
        <v>14.1312</v>
      </c>
      <c r="FM26">
        <v>101.411</v>
      </c>
      <c r="FN26">
        <v>100.794</v>
      </c>
    </row>
    <row r="27" spans="1:170" x14ac:dyDescent="0.25">
      <c r="A27">
        <v>11</v>
      </c>
      <c r="B27">
        <v>1605916345.5999999</v>
      </c>
      <c r="C27">
        <v>1162.0999999046301</v>
      </c>
      <c r="D27" t="s">
        <v>331</v>
      </c>
      <c r="E27" t="s">
        <v>332</v>
      </c>
      <c r="F27" t="s">
        <v>285</v>
      </c>
      <c r="G27" t="s">
        <v>286</v>
      </c>
      <c r="H27">
        <v>1605916337.5999999</v>
      </c>
      <c r="I27">
        <f t="shared" si="0"/>
        <v>4.0132638343674297E-3</v>
      </c>
      <c r="J27">
        <f t="shared" si="1"/>
        <v>17.914070591646837</v>
      </c>
      <c r="K27">
        <f t="shared" si="2"/>
        <v>700.04796774193596</v>
      </c>
      <c r="L27">
        <f t="shared" si="3"/>
        <v>304.57063096141871</v>
      </c>
      <c r="M27">
        <f t="shared" si="4"/>
        <v>31.160971207282827</v>
      </c>
      <c r="N27">
        <f t="shared" si="5"/>
        <v>71.622711939309141</v>
      </c>
      <c r="O27">
        <f t="shared" si="6"/>
        <v>8.1686229878736347E-2</v>
      </c>
      <c r="P27">
        <f t="shared" si="7"/>
        <v>2.9676509962454691</v>
      </c>
      <c r="Q27">
        <f t="shared" si="8"/>
        <v>8.0457364997508551E-2</v>
      </c>
      <c r="R27">
        <f t="shared" si="9"/>
        <v>5.0394721727030689E-2</v>
      </c>
      <c r="S27">
        <f t="shared" si="10"/>
        <v>231.29117931233694</v>
      </c>
      <c r="T27">
        <f t="shared" si="11"/>
        <v>37.441754228621576</v>
      </c>
      <c r="U27">
        <f t="shared" si="12"/>
        <v>36.667890322580597</v>
      </c>
      <c r="V27">
        <f t="shared" si="13"/>
        <v>6.19148285941381</v>
      </c>
      <c r="W27">
        <f t="shared" si="14"/>
        <v>20.071764014974601</v>
      </c>
      <c r="X27">
        <f t="shared" si="15"/>
        <v>1.2743384966656495</v>
      </c>
      <c r="Y27">
        <f t="shared" si="16"/>
        <v>6.3489113149941643</v>
      </c>
      <c r="Z27">
        <f t="shared" si="17"/>
        <v>4.9171443627481608</v>
      </c>
      <c r="AA27">
        <f t="shared" si="18"/>
        <v>-176.98493509560365</v>
      </c>
      <c r="AB27">
        <f t="shared" si="19"/>
        <v>73.544193808439331</v>
      </c>
      <c r="AC27">
        <f t="shared" si="20"/>
        <v>5.8952494598109162</v>
      </c>
      <c r="AD27">
        <f t="shared" si="21"/>
        <v>133.74568748498353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52270.194779018937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870.69742307692297</v>
      </c>
      <c r="AR27">
        <v>1183.08</v>
      </c>
      <c r="AS27">
        <f t="shared" si="27"/>
        <v>0.26404180353237061</v>
      </c>
      <c r="AT27">
        <v>0.5</v>
      </c>
      <c r="AU27">
        <f t="shared" si="28"/>
        <v>1180.1887652633966</v>
      </c>
      <c r="AV27">
        <f t="shared" si="29"/>
        <v>17.914070591646837</v>
      </c>
      <c r="AW27">
        <f t="shared" si="30"/>
        <v>155.8095850443944</v>
      </c>
      <c r="AX27">
        <f t="shared" si="31"/>
        <v>0.43827974439598338</v>
      </c>
      <c r="AY27">
        <f t="shared" si="32"/>
        <v>1.5668525761076895E-2</v>
      </c>
      <c r="AZ27">
        <f t="shared" si="33"/>
        <v>1.7572776143625115</v>
      </c>
      <c r="BA27" t="s">
        <v>334</v>
      </c>
      <c r="BB27">
        <v>664.56</v>
      </c>
      <c r="BC27">
        <f t="shared" si="34"/>
        <v>518.52</v>
      </c>
      <c r="BD27">
        <f t="shared" si="35"/>
        <v>0.60245039135053025</v>
      </c>
      <c r="BE27">
        <f t="shared" si="36"/>
        <v>0.80037882287720596</v>
      </c>
      <c r="BF27">
        <f t="shared" si="37"/>
        <v>0.66805073007350091</v>
      </c>
      <c r="BG27">
        <f t="shared" si="38"/>
        <v>0.8163816414264069</v>
      </c>
      <c r="BH27">
        <f t="shared" si="39"/>
        <v>1400.0048387096799</v>
      </c>
      <c r="BI27">
        <f t="shared" si="40"/>
        <v>1180.1887652633966</v>
      </c>
      <c r="BJ27">
        <f t="shared" si="41"/>
        <v>0.84298906163147436</v>
      </c>
      <c r="BK27">
        <f t="shared" si="42"/>
        <v>0.1959781232629485</v>
      </c>
      <c r="BL27">
        <v>6</v>
      </c>
      <c r="BM27">
        <v>0.5</v>
      </c>
      <c r="BN27" t="s">
        <v>290</v>
      </c>
      <c r="BO27">
        <v>2</v>
      </c>
      <c r="BP27">
        <v>1605916337.5999999</v>
      </c>
      <c r="BQ27">
        <v>700.04796774193596</v>
      </c>
      <c r="BR27">
        <v>731.13264516129004</v>
      </c>
      <c r="BS27">
        <v>12.4555193548387</v>
      </c>
      <c r="BT27">
        <v>6.5107277419354803</v>
      </c>
      <c r="BU27">
        <v>695.21761290322604</v>
      </c>
      <c r="BV27">
        <v>12.4982290322581</v>
      </c>
      <c r="BW27">
        <v>400.00829032258099</v>
      </c>
      <c r="BX27">
        <v>102.21116129032301</v>
      </c>
      <c r="BY27">
        <v>9.9987716129032206E-2</v>
      </c>
      <c r="BZ27">
        <v>37.127564516128999</v>
      </c>
      <c r="CA27">
        <v>36.667890322580597</v>
      </c>
      <c r="CB27">
        <v>999.9</v>
      </c>
      <c r="CC27">
        <v>0</v>
      </c>
      <c r="CD27">
        <v>0</v>
      </c>
      <c r="CE27">
        <v>9997.7603225806506</v>
      </c>
      <c r="CF27">
        <v>0</v>
      </c>
      <c r="CG27">
        <v>333.10996774193598</v>
      </c>
      <c r="CH27">
        <v>1400.0048387096799</v>
      </c>
      <c r="CI27">
        <v>0.900007</v>
      </c>
      <c r="CJ27">
        <v>9.9992700000000004E-2</v>
      </c>
      <c r="CK27">
        <v>0</v>
      </c>
      <c r="CL27">
        <v>870.66651612903195</v>
      </c>
      <c r="CM27">
        <v>4.9997499999999997</v>
      </c>
      <c r="CN27">
        <v>11944.206451612899</v>
      </c>
      <c r="CO27">
        <v>12178.129032258101</v>
      </c>
      <c r="CP27">
        <v>46.27</v>
      </c>
      <c r="CQ27">
        <v>47.686999999999998</v>
      </c>
      <c r="CR27">
        <v>46.808</v>
      </c>
      <c r="CS27">
        <v>47.592483870967698</v>
      </c>
      <c r="CT27">
        <v>48.25</v>
      </c>
      <c r="CU27">
        <v>1255.5148387096799</v>
      </c>
      <c r="CV27">
        <v>139.49</v>
      </c>
      <c r="CW27">
        <v>0</v>
      </c>
      <c r="CX27">
        <v>119.700000047684</v>
      </c>
      <c r="CY27">
        <v>0</v>
      </c>
      <c r="CZ27">
        <v>870.69742307692297</v>
      </c>
      <c r="DA27">
        <v>4.1090940245210303</v>
      </c>
      <c r="DB27">
        <v>53.111111150972498</v>
      </c>
      <c r="DC27">
        <v>11944.5423076923</v>
      </c>
      <c r="DD27">
        <v>15</v>
      </c>
      <c r="DE27">
        <v>1605914740.5</v>
      </c>
      <c r="DF27" t="s">
        <v>291</v>
      </c>
      <c r="DG27">
        <v>1605914740.5</v>
      </c>
      <c r="DH27">
        <v>1605914728.5</v>
      </c>
      <c r="DI27">
        <v>10</v>
      </c>
      <c r="DJ27">
        <v>-0.188</v>
      </c>
      <c r="DK27">
        <v>8.9999999999999993E-3</v>
      </c>
      <c r="DL27">
        <v>4.83</v>
      </c>
      <c r="DM27">
        <v>-4.2999999999999997E-2</v>
      </c>
      <c r="DN27">
        <v>1519</v>
      </c>
      <c r="DO27">
        <v>7</v>
      </c>
      <c r="DP27">
        <v>0.01</v>
      </c>
      <c r="DQ27">
        <v>0.02</v>
      </c>
      <c r="DR27">
        <v>17.916288769547801</v>
      </c>
      <c r="DS27">
        <v>-0.39276377622554698</v>
      </c>
      <c r="DT27">
        <v>3.9255464585360798E-2</v>
      </c>
      <c r="DU27">
        <v>1</v>
      </c>
      <c r="DV27">
        <v>-31.080663333333298</v>
      </c>
      <c r="DW27">
        <v>0.78287252502788196</v>
      </c>
      <c r="DX27">
        <v>6.9071515997712496E-2</v>
      </c>
      <c r="DY27">
        <v>0</v>
      </c>
      <c r="DZ27">
        <v>5.9434903333333304</v>
      </c>
      <c r="EA27">
        <v>-0.29478006674081297</v>
      </c>
      <c r="EB27">
        <v>2.1282499145750901E-2</v>
      </c>
      <c r="EC27">
        <v>0</v>
      </c>
      <c r="ED27">
        <v>1</v>
      </c>
      <c r="EE27">
        <v>3</v>
      </c>
      <c r="EF27" t="s">
        <v>297</v>
      </c>
      <c r="EG27">
        <v>100</v>
      </c>
      <c r="EH27">
        <v>100</v>
      </c>
      <c r="EI27">
        <v>4.8310000000000004</v>
      </c>
      <c r="EJ27">
        <v>-4.2700000000000002E-2</v>
      </c>
      <c r="EK27">
        <v>4.8304761904760198</v>
      </c>
      <c r="EL27">
        <v>0</v>
      </c>
      <c r="EM27">
        <v>0</v>
      </c>
      <c r="EN27">
        <v>0</v>
      </c>
      <c r="EO27">
        <v>-4.2708571428570402E-2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26.8</v>
      </c>
      <c r="EX27">
        <v>27</v>
      </c>
      <c r="EY27">
        <v>2</v>
      </c>
      <c r="EZ27">
        <v>383.23500000000001</v>
      </c>
      <c r="FA27">
        <v>632.59799999999996</v>
      </c>
      <c r="FB27">
        <v>36.002699999999997</v>
      </c>
      <c r="FC27">
        <v>33.849899999999998</v>
      </c>
      <c r="FD27">
        <v>29.9999</v>
      </c>
      <c r="FE27">
        <v>33.6614</v>
      </c>
      <c r="FF27">
        <v>33.601399999999998</v>
      </c>
      <c r="FG27">
        <v>33.5456</v>
      </c>
      <c r="FH27">
        <v>0</v>
      </c>
      <c r="FI27">
        <v>100</v>
      </c>
      <c r="FJ27">
        <v>-999.9</v>
      </c>
      <c r="FK27">
        <v>730.90700000000004</v>
      </c>
      <c r="FL27">
        <v>12.9659</v>
      </c>
      <c r="FM27">
        <v>101.42700000000001</v>
      </c>
      <c r="FN27">
        <v>100.81100000000001</v>
      </c>
    </row>
    <row r="28" spans="1:170" x14ac:dyDescent="0.25">
      <c r="A28">
        <v>12</v>
      </c>
      <c r="B28">
        <v>1605916460.0999999</v>
      </c>
      <c r="C28">
        <v>1276.5999999046301</v>
      </c>
      <c r="D28" t="s">
        <v>335</v>
      </c>
      <c r="E28" t="s">
        <v>336</v>
      </c>
      <c r="F28" t="s">
        <v>285</v>
      </c>
      <c r="G28" t="s">
        <v>286</v>
      </c>
      <c r="H28">
        <v>1605916452.0999999</v>
      </c>
      <c r="I28">
        <f t="shared" si="0"/>
        <v>3.692770041672129E-3</v>
      </c>
      <c r="J28">
        <f t="shared" si="1"/>
        <v>19.685361340584254</v>
      </c>
      <c r="K28">
        <f t="shared" si="2"/>
        <v>799.82732258064505</v>
      </c>
      <c r="L28">
        <f t="shared" si="3"/>
        <v>324.93953319566504</v>
      </c>
      <c r="M28">
        <f t="shared" si="4"/>
        <v>33.244941341528282</v>
      </c>
      <c r="N28">
        <f t="shared" si="5"/>
        <v>81.831263069285114</v>
      </c>
      <c r="O28">
        <f t="shared" si="6"/>
        <v>7.419254860096508E-2</v>
      </c>
      <c r="P28">
        <f t="shared" si="7"/>
        <v>2.9672816412494951</v>
      </c>
      <c r="Q28">
        <f t="shared" si="8"/>
        <v>7.3177172207770397E-2</v>
      </c>
      <c r="R28">
        <f t="shared" si="9"/>
        <v>4.5825802434731569E-2</v>
      </c>
      <c r="S28">
        <f t="shared" si="10"/>
        <v>231.28797007013128</v>
      </c>
      <c r="T28">
        <f t="shared" si="11"/>
        <v>37.468771322174149</v>
      </c>
      <c r="U28">
        <f t="shared" si="12"/>
        <v>36.695209677419399</v>
      </c>
      <c r="V28">
        <f t="shared" si="13"/>
        <v>6.2007434813229958</v>
      </c>
      <c r="W28">
        <f t="shared" si="14"/>
        <v>19.354620691649327</v>
      </c>
      <c r="X28">
        <f t="shared" si="15"/>
        <v>1.2251405255035153</v>
      </c>
      <c r="Y28">
        <f t="shared" si="16"/>
        <v>6.3299640174922667</v>
      </c>
      <c r="Z28">
        <f t="shared" si="17"/>
        <v>4.9756029558194808</v>
      </c>
      <c r="AA28">
        <f t="shared" si="18"/>
        <v>-162.85115883774088</v>
      </c>
      <c r="AB28">
        <f t="shared" si="19"/>
        <v>60.398751862618987</v>
      </c>
      <c r="AC28">
        <f t="shared" si="20"/>
        <v>4.8414781440606287</v>
      </c>
      <c r="AD28">
        <f t="shared" si="21"/>
        <v>133.67704123907001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52268.944167670241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888.16246153846203</v>
      </c>
      <c r="AR28">
        <v>1225.3800000000001</v>
      </c>
      <c r="AS28">
        <f t="shared" si="27"/>
        <v>0.27519425685219123</v>
      </c>
      <c r="AT28">
        <v>0.5</v>
      </c>
      <c r="AU28">
        <f t="shared" si="28"/>
        <v>1180.1695197692316</v>
      </c>
      <c r="AV28">
        <f t="shared" si="29"/>
        <v>19.685361340584254</v>
      </c>
      <c r="AW28">
        <f t="shared" si="30"/>
        <v>162.38793697625056</v>
      </c>
      <c r="AX28">
        <f t="shared" si="31"/>
        <v>0.4514925982144315</v>
      </c>
      <c r="AY28">
        <f t="shared" si="32"/>
        <v>1.7169659511595159E-2</v>
      </c>
      <c r="AZ28">
        <f t="shared" si="33"/>
        <v>1.6620966557312831</v>
      </c>
      <c r="BA28" t="s">
        <v>338</v>
      </c>
      <c r="BB28">
        <v>672.13</v>
      </c>
      <c r="BC28">
        <f t="shared" si="34"/>
        <v>553.25000000000011</v>
      </c>
      <c r="BD28">
        <f t="shared" si="35"/>
        <v>0.60952108171990604</v>
      </c>
      <c r="BE28">
        <f t="shared" si="36"/>
        <v>0.7863858375644317</v>
      </c>
      <c r="BF28">
        <f t="shared" si="37"/>
        <v>0.66133654359651961</v>
      </c>
      <c r="BG28">
        <f t="shared" si="38"/>
        <v>0.79977127902509038</v>
      </c>
      <c r="BH28">
        <f t="shared" si="39"/>
        <v>1399.9816129032299</v>
      </c>
      <c r="BI28">
        <f t="shared" si="40"/>
        <v>1180.1695197692316</v>
      </c>
      <c r="BJ28">
        <f t="shared" si="41"/>
        <v>0.84298929992504679</v>
      </c>
      <c r="BK28">
        <f t="shared" si="42"/>
        <v>0.19597859985009353</v>
      </c>
      <c r="BL28">
        <v>6</v>
      </c>
      <c r="BM28">
        <v>0.5</v>
      </c>
      <c r="BN28" t="s">
        <v>290</v>
      </c>
      <c r="BO28">
        <v>2</v>
      </c>
      <c r="BP28">
        <v>1605916452.0999999</v>
      </c>
      <c r="BQ28">
        <v>799.82732258064505</v>
      </c>
      <c r="BR28">
        <v>833.785387096774</v>
      </c>
      <c r="BS28">
        <v>11.9746516129032</v>
      </c>
      <c r="BT28">
        <v>6.5018816129032304</v>
      </c>
      <c r="BU28">
        <v>794.99683870967704</v>
      </c>
      <c r="BV28">
        <v>12.017364516129</v>
      </c>
      <c r="BW28">
        <v>400.00406451612901</v>
      </c>
      <c r="BX28">
        <v>102.21116129032301</v>
      </c>
      <c r="BY28">
        <v>0.100001080645161</v>
      </c>
      <c r="BZ28">
        <v>37.0727677419355</v>
      </c>
      <c r="CA28">
        <v>36.695209677419399</v>
      </c>
      <c r="CB28">
        <v>999.9</v>
      </c>
      <c r="CC28">
        <v>0</v>
      </c>
      <c r="CD28">
        <v>0</v>
      </c>
      <c r="CE28">
        <v>9995.6693548387102</v>
      </c>
      <c r="CF28">
        <v>0</v>
      </c>
      <c r="CG28">
        <v>340.78696774193497</v>
      </c>
      <c r="CH28">
        <v>1399.9816129032299</v>
      </c>
      <c r="CI28">
        <v>0.90000061290322597</v>
      </c>
      <c r="CJ28">
        <v>9.9999174193548396E-2</v>
      </c>
      <c r="CK28">
        <v>0</v>
      </c>
      <c r="CL28">
        <v>888.12706451612905</v>
      </c>
      <c r="CM28">
        <v>4.9997499999999997</v>
      </c>
      <c r="CN28">
        <v>12180.0516129032</v>
      </c>
      <c r="CO28">
        <v>12177.893548387099</v>
      </c>
      <c r="CP28">
        <v>46.25</v>
      </c>
      <c r="CQ28">
        <v>47.628999999999998</v>
      </c>
      <c r="CR28">
        <v>46.777999999999999</v>
      </c>
      <c r="CS28">
        <v>47.542000000000002</v>
      </c>
      <c r="CT28">
        <v>48.186999999999998</v>
      </c>
      <c r="CU28">
        <v>1255.4819354838701</v>
      </c>
      <c r="CV28">
        <v>139.49870967741899</v>
      </c>
      <c r="CW28">
        <v>0</v>
      </c>
      <c r="CX28">
        <v>113.59999990463299</v>
      </c>
      <c r="CY28">
        <v>0</v>
      </c>
      <c r="CZ28">
        <v>888.16246153846203</v>
      </c>
      <c r="DA28">
        <v>5.9218461484807001</v>
      </c>
      <c r="DB28">
        <v>65.873504291718405</v>
      </c>
      <c r="DC28">
        <v>12180.376923076899</v>
      </c>
      <c r="DD28">
        <v>15</v>
      </c>
      <c r="DE28">
        <v>1605914740.5</v>
      </c>
      <c r="DF28" t="s">
        <v>291</v>
      </c>
      <c r="DG28">
        <v>1605914740.5</v>
      </c>
      <c r="DH28">
        <v>1605914728.5</v>
      </c>
      <c r="DI28">
        <v>10</v>
      </c>
      <c r="DJ28">
        <v>-0.188</v>
      </c>
      <c r="DK28">
        <v>8.9999999999999993E-3</v>
      </c>
      <c r="DL28">
        <v>4.83</v>
      </c>
      <c r="DM28">
        <v>-4.2999999999999997E-2</v>
      </c>
      <c r="DN28">
        <v>1519</v>
      </c>
      <c r="DO28">
        <v>7</v>
      </c>
      <c r="DP28">
        <v>0.01</v>
      </c>
      <c r="DQ28">
        <v>0.02</v>
      </c>
      <c r="DR28">
        <v>19.693489069137001</v>
      </c>
      <c r="DS28">
        <v>-9.5430106930844305E-2</v>
      </c>
      <c r="DT28">
        <v>5.2969294129381603E-2</v>
      </c>
      <c r="DU28">
        <v>1</v>
      </c>
      <c r="DV28">
        <v>-33.95908</v>
      </c>
      <c r="DW28">
        <v>3.2601557285831598E-2</v>
      </c>
      <c r="DX28">
        <v>6.9908632752567298E-2</v>
      </c>
      <c r="DY28">
        <v>1</v>
      </c>
      <c r="DZ28">
        <v>5.4733200000000002</v>
      </c>
      <c r="EA28">
        <v>-0.151958175750839</v>
      </c>
      <c r="EB28">
        <v>1.10415448798315E-2</v>
      </c>
      <c r="EC28">
        <v>1</v>
      </c>
      <c r="ED28">
        <v>3</v>
      </c>
      <c r="EE28">
        <v>3</v>
      </c>
      <c r="EF28" t="s">
        <v>310</v>
      </c>
      <c r="EG28">
        <v>100</v>
      </c>
      <c r="EH28">
        <v>100</v>
      </c>
      <c r="EI28">
        <v>4.8310000000000004</v>
      </c>
      <c r="EJ28">
        <v>-4.2700000000000002E-2</v>
      </c>
      <c r="EK28">
        <v>4.8304761904760198</v>
      </c>
      <c r="EL28">
        <v>0</v>
      </c>
      <c r="EM28">
        <v>0</v>
      </c>
      <c r="EN28">
        <v>0</v>
      </c>
      <c r="EO28">
        <v>-4.2708571428570402E-2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28.7</v>
      </c>
      <c r="EX28">
        <v>28.9</v>
      </c>
      <c r="EY28">
        <v>2</v>
      </c>
      <c r="EZ28">
        <v>382.91800000000001</v>
      </c>
      <c r="FA28">
        <v>632.726</v>
      </c>
      <c r="FB28">
        <v>35.940300000000001</v>
      </c>
      <c r="FC28">
        <v>33.786900000000003</v>
      </c>
      <c r="FD28">
        <v>29.9998</v>
      </c>
      <c r="FE28">
        <v>33.601500000000001</v>
      </c>
      <c r="FF28">
        <v>33.541899999999998</v>
      </c>
      <c r="FG28">
        <v>37.375100000000003</v>
      </c>
      <c r="FH28">
        <v>0</v>
      </c>
      <c r="FI28">
        <v>100</v>
      </c>
      <c r="FJ28">
        <v>-999.9</v>
      </c>
      <c r="FK28">
        <v>833.63900000000001</v>
      </c>
      <c r="FL28">
        <v>12.33</v>
      </c>
      <c r="FM28">
        <v>101.43600000000001</v>
      </c>
      <c r="FN28">
        <v>100.82</v>
      </c>
    </row>
    <row r="29" spans="1:170" x14ac:dyDescent="0.25">
      <c r="A29">
        <v>13</v>
      </c>
      <c r="B29">
        <v>1605916560.0999999</v>
      </c>
      <c r="C29">
        <v>1376.5999999046301</v>
      </c>
      <c r="D29" t="s">
        <v>339</v>
      </c>
      <c r="E29" t="s">
        <v>340</v>
      </c>
      <c r="F29" t="s">
        <v>285</v>
      </c>
      <c r="G29" t="s">
        <v>286</v>
      </c>
      <c r="H29">
        <v>1605916552.3499999</v>
      </c>
      <c r="I29">
        <f t="shared" si="0"/>
        <v>3.5307129288240364E-3</v>
      </c>
      <c r="J29">
        <f t="shared" si="1"/>
        <v>21.570497759927463</v>
      </c>
      <c r="K29">
        <f t="shared" si="2"/>
        <v>899.50823333333301</v>
      </c>
      <c r="L29">
        <f t="shared" si="3"/>
        <v>353.14551802445226</v>
      </c>
      <c r="M29">
        <f t="shared" si="4"/>
        <v>36.131296953212718</v>
      </c>
      <c r="N29">
        <f t="shared" si="5"/>
        <v>92.031181005038363</v>
      </c>
      <c r="O29">
        <f t="shared" si="6"/>
        <v>7.0429767260779805E-2</v>
      </c>
      <c r="P29">
        <f t="shared" si="7"/>
        <v>2.9676186789067818</v>
      </c>
      <c r="Q29">
        <f t="shared" si="8"/>
        <v>6.9514188800738522E-2</v>
      </c>
      <c r="R29">
        <f t="shared" si="9"/>
        <v>4.3527637393982944E-2</v>
      </c>
      <c r="S29">
        <f t="shared" si="10"/>
        <v>231.295705997645</v>
      </c>
      <c r="T29">
        <f t="shared" si="11"/>
        <v>37.47932923854458</v>
      </c>
      <c r="U29">
        <f t="shared" si="12"/>
        <v>36.716819999999998</v>
      </c>
      <c r="V29">
        <f t="shared" si="13"/>
        <v>6.2080773924211057</v>
      </c>
      <c r="W29">
        <f t="shared" si="14"/>
        <v>18.983107355353322</v>
      </c>
      <c r="X29">
        <f t="shared" si="15"/>
        <v>1.1996060001090576</v>
      </c>
      <c r="Y29">
        <f t="shared" si="16"/>
        <v>6.3193342251776459</v>
      </c>
      <c r="Z29">
        <f t="shared" si="17"/>
        <v>5.0084713923120479</v>
      </c>
      <c r="AA29">
        <f t="shared" si="18"/>
        <v>-155.70444016114001</v>
      </c>
      <c r="AB29">
        <f t="shared" si="19"/>
        <v>52.019765857603268</v>
      </c>
      <c r="AC29">
        <f t="shared" si="20"/>
        <v>4.1691710037570466</v>
      </c>
      <c r="AD29">
        <f t="shared" si="21"/>
        <v>131.78020269786529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52283.742072074863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905.06984615384602</v>
      </c>
      <c r="AR29">
        <v>1264.82</v>
      </c>
      <c r="AS29">
        <f t="shared" si="27"/>
        <v>0.28442794535677329</v>
      </c>
      <c r="AT29">
        <v>0.5</v>
      </c>
      <c r="AU29">
        <f t="shared" si="28"/>
        <v>1180.2099207473086</v>
      </c>
      <c r="AV29">
        <f t="shared" si="29"/>
        <v>21.570497759927463</v>
      </c>
      <c r="AW29">
        <f t="shared" si="30"/>
        <v>167.84234142391861</v>
      </c>
      <c r="AX29">
        <f t="shared" si="31"/>
        <v>0.46337818820069254</v>
      </c>
      <c r="AY29">
        <f t="shared" si="32"/>
        <v>1.8766360840043968E-2</v>
      </c>
      <c r="AZ29">
        <f t="shared" si="33"/>
        <v>1.5790863522082195</v>
      </c>
      <c r="BA29" t="s">
        <v>342</v>
      </c>
      <c r="BB29">
        <v>678.73</v>
      </c>
      <c r="BC29">
        <f t="shared" si="34"/>
        <v>586.08999999999992</v>
      </c>
      <c r="BD29">
        <f t="shared" si="35"/>
        <v>0.61381384061518529</v>
      </c>
      <c r="BE29">
        <f t="shared" si="36"/>
        <v>0.77312791530377223</v>
      </c>
      <c r="BF29">
        <f t="shared" si="37"/>
        <v>0.65487337323180417</v>
      </c>
      <c r="BG29">
        <f t="shared" si="38"/>
        <v>0.78428398131568322</v>
      </c>
      <c r="BH29">
        <f t="shared" si="39"/>
        <v>1400.02966666667</v>
      </c>
      <c r="BI29">
        <f t="shared" si="40"/>
        <v>1180.2099207473086</v>
      </c>
      <c r="BJ29">
        <f t="shared" si="41"/>
        <v>0.84298922290501876</v>
      </c>
      <c r="BK29">
        <f t="shared" si="42"/>
        <v>0.19597844581003743</v>
      </c>
      <c r="BL29">
        <v>6</v>
      </c>
      <c r="BM29">
        <v>0.5</v>
      </c>
      <c r="BN29" t="s">
        <v>290</v>
      </c>
      <c r="BO29">
        <v>2</v>
      </c>
      <c r="BP29">
        <v>1605916552.3499999</v>
      </c>
      <c r="BQ29">
        <v>899.50823333333301</v>
      </c>
      <c r="BR29">
        <v>936.62626666666699</v>
      </c>
      <c r="BS29">
        <v>11.72489</v>
      </c>
      <c r="BT29">
        <v>6.4911380000000003</v>
      </c>
      <c r="BU29">
        <v>894.67796666666698</v>
      </c>
      <c r="BV29">
        <v>11.7676</v>
      </c>
      <c r="BW29">
        <v>400.01693333333299</v>
      </c>
      <c r="BX29">
        <v>102.21276666666699</v>
      </c>
      <c r="BY29">
        <v>0.100005573333333</v>
      </c>
      <c r="BZ29">
        <v>37.0419633333333</v>
      </c>
      <c r="CA29">
        <v>36.716819999999998</v>
      </c>
      <c r="CB29">
        <v>999.9</v>
      </c>
      <c r="CC29">
        <v>0</v>
      </c>
      <c r="CD29">
        <v>0</v>
      </c>
      <c r="CE29">
        <v>9997.4203333333298</v>
      </c>
      <c r="CF29">
        <v>0</v>
      </c>
      <c r="CG29">
        <v>331.5111</v>
      </c>
      <c r="CH29">
        <v>1400.02966666667</v>
      </c>
      <c r="CI29">
        <v>0.90000186666666604</v>
      </c>
      <c r="CJ29">
        <v>9.9997903333333304E-2</v>
      </c>
      <c r="CK29">
        <v>0</v>
      </c>
      <c r="CL29">
        <v>905.04359999999997</v>
      </c>
      <c r="CM29">
        <v>4.9997499999999997</v>
      </c>
      <c r="CN29">
        <v>12406.04</v>
      </c>
      <c r="CO29">
        <v>12178.3066666667</v>
      </c>
      <c r="CP29">
        <v>46.199533333333299</v>
      </c>
      <c r="CQ29">
        <v>47.601900000000001</v>
      </c>
      <c r="CR29">
        <v>46.7541333333333</v>
      </c>
      <c r="CS29">
        <v>47.499933333333303</v>
      </c>
      <c r="CT29">
        <v>48.185000000000002</v>
      </c>
      <c r="CU29">
        <v>1255.52966666667</v>
      </c>
      <c r="CV29">
        <v>139.5</v>
      </c>
      <c r="CW29">
        <v>0</v>
      </c>
      <c r="CX29">
        <v>99.299999952316298</v>
      </c>
      <c r="CY29">
        <v>0</v>
      </c>
      <c r="CZ29">
        <v>905.06984615384602</v>
      </c>
      <c r="DA29">
        <v>6.2486837655296803</v>
      </c>
      <c r="DB29">
        <v>86.010256475700501</v>
      </c>
      <c r="DC29">
        <v>12406.3461538462</v>
      </c>
      <c r="DD29">
        <v>15</v>
      </c>
      <c r="DE29">
        <v>1605914740.5</v>
      </c>
      <c r="DF29" t="s">
        <v>291</v>
      </c>
      <c r="DG29">
        <v>1605914740.5</v>
      </c>
      <c r="DH29">
        <v>1605914728.5</v>
      </c>
      <c r="DI29">
        <v>10</v>
      </c>
      <c r="DJ29">
        <v>-0.188</v>
      </c>
      <c r="DK29">
        <v>8.9999999999999993E-3</v>
      </c>
      <c r="DL29">
        <v>4.83</v>
      </c>
      <c r="DM29">
        <v>-4.2999999999999997E-2</v>
      </c>
      <c r="DN29">
        <v>1519</v>
      </c>
      <c r="DO29">
        <v>7</v>
      </c>
      <c r="DP29">
        <v>0.01</v>
      </c>
      <c r="DQ29">
        <v>0.02</v>
      </c>
      <c r="DR29">
        <v>21.5760094516639</v>
      </c>
      <c r="DS29">
        <v>-6.0695479529413197E-2</v>
      </c>
      <c r="DT29">
        <v>3.63774477818153E-2</v>
      </c>
      <c r="DU29">
        <v>1</v>
      </c>
      <c r="DV29">
        <v>-37.123156666666702</v>
      </c>
      <c r="DW29">
        <v>0.13587096774202101</v>
      </c>
      <c r="DX29">
        <v>4.8950312789830697E-2</v>
      </c>
      <c r="DY29">
        <v>1</v>
      </c>
      <c r="DZ29">
        <v>5.2350490000000001</v>
      </c>
      <c r="EA29">
        <v>-0.174685561735266</v>
      </c>
      <c r="EB29">
        <v>1.26673736688655E-2</v>
      </c>
      <c r="EC29">
        <v>1</v>
      </c>
      <c r="ED29">
        <v>3</v>
      </c>
      <c r="EE29">
        <v>3</v>
      </c>
      <c r="EF29" t="s">
        <v>310</v>
      </c>
      <c r="EG29">
        <v>100</v>
      </c>
      <c r="EH29">
        <v>100</v>
      </c>
      <c r="EI29">
        <v>4.83</v>
      </c>
      <c r="EJ29">
        <v>-4.2700000000000002E-2</v>
      </c>
      <c r="EK29">
        <v>4.8304761904760198</v>
      </c>
      <c r="EL29">
        <v>0</v>
      </c>
      <c r="EM29">
        <v>0</v>
      </c>
      <c r="EN29">
        <v>0</v>
      </c>
      <c r="EO29">
        <v>-4.2708571428570402E-2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30.3</v>
      </c>
      <c r="EX29">
        <v>30.5</v>
      </c>
      <c r="EY29">
        <v>2</v>
      </c>
      <c r="EZ29">
        <v>382.59199999999998</v>
      </c>
      <c r="FA29">
        <v>633.10900000000004</v>
      </c>
      <c r="FB29">
        <v>35.890900000000002</v>
      </c>
      <c r="FC29">
        <v>33.7378</v>
      </c>
      <c r="FD29">
        <v>29.9999</v>
      </c>
      <c r="FE29">
        <v>33.5535</v>
      </c>
      <c r="FF29">
        <v>33.494100000000003</v>
      </c>
      <c r="FG29">
        <v>41.117600000000003</v>
      </c>
      <c r="FH29">
        <v>0</v>
      </c>
      <c r="FI29">
        <v>100</v>
      </c>
      <c r="FJ29">
        <v>-999.9</v>
      </c>
      <c r="FK29">
        <v>936.72199999999998</v>
      </c>
      <c r="FL29">
        <v>11.854900000000001</v>
      </c>
      <c r="FM29">
        <v>101.44199999999999</v>
      </c>
      <c r="FN29">
        <v>100.83199999999999</v>
      </c>
    </row>
    <row r="30" spans="1:170" x14ac:dyDescent="0.25">
      <c r="A30">
        <v>14</v>
      </c>
      <c r="B30">
        <v>1605916680.5999999</v>
      </c>
      <c r="C30">
        <v>1497.0999999046301</v>
      </c>
      <c r="D30" t="s">
        <v>343</v>
      </c>
      <c r="E30" t="s">
        <v>344</v>
      </c>
      <c r="F30" t="s">
        <v>285</v>
      </c>
      <c r="G30" t="s">
        <v>286</v>
      </c>
      <c r="H30">
        <v>1605916672.5999999</v>
      </c>
      <c r="I30">
        <f t="shared" si="0"/>
        <v>3.2117732776660362E-3</v>
      </c>
      <c r="J30">
        <f t="shared" si="1"/>
        <v>26.178348782358096</v>
      </c>
      <c r="K30">
        <f t="shared" si="2"/>
        <v>1199.8854838709699</v>
      </c>
      <c r="L30">
        <f t="shared" si="3"/>
        <v>462.62499749974324</v>
      </c>
      <c r="M30">
        <f t="shared" si="4"/>
        <v>47.333843450962519</v>
      </c>
      <c r="N30">
        <f t="shared" si="5"/>
        <v>122.76723471403515</v>
      </c>
      <c r="O30">
        <f t="shared" si="6"/>
        <v>6.3240073835265032E-2</v>
      </c>
      <c r="P30">
        <f t="shared" si="7"/>
        <v>2.9686134011069987</v>
      </c>
      <c r="Q30">
        <f t="shared" si="8"/>
        <v>6.2501070913084128E-2</v>
      </c>
      <c r="R30">
        <f t="shared" si="9"/>
        <v>3.9128846160331854E-2</v>
      </c>
      <c r="S30">
        <f t="shared" si="10"/>
        <v>231.29136050902082</v>
      </c>
      <c r="T30">
        <f t="shared" si="11"/>
        <v>37.518540540588916</v>
      </c>
      <c r="U30">
        <f t="shared" si="12"/>
        <v>36.743106451612903</v>
      </c>
      <c r="V30">
        <f t="shared" si="13"/>
        <v>6.2170083968391694</v>
      </c>
      <c r="W30">
        <f t="shared" si="14"/>
        <v>18.216151222365131</v>
      </c>
      <c r="X30">
        <f t="shared" si="15"/>
        <v>1.1485040171272618</v>
      </c>
      <c r="Y30">
        <f t="shared" si="16"/>
        <v>6.3048665061430214</v>
      </c>
      <c r="Z30">
        <f t="shared" si="17"/>
        <v>5.0685043797119071</v>
      </c>
      <c r="AA30">
        <f t="shared" si="18"/>
        <v>-141.63920154507221</v>
      </c>
      <c r="AB30">
        <f t="shared" si="19"/>
        <v>41.108562713523391</v>
      </c>
      <c r="AC30">
        <f t="shared" si="20"/>
        <v>3.2933279808359139</v>
      </c>
      <c r="AD30">
        <f t="shared" si="21"/>
        <v>134.05404965830792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52319.145622163451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946.64069230769201</v>
      </c>
      <c r="AR30">
        <v>1360.59</v>
      </c>
      <c r="AS30">
        <f t="shared" si="27"/>
        <v>0.30424250339360714</v>
      </c>
      <c r="AT30">
        <v>0.5</v>
      </c>
      <c r="AU30">
        <f t="shared" si="28"/>
        <v>1180.1847201022074</v>
      </c>
      <c r="AV30">
        <f t="shared" si="29"/>
        <v>26.178348782358096</v>
      </c>
      <c r="AW30">
        <f t="shared" si="30"/>
        <v>179.53117685538956</v>
      </c>
      <c r="AX30">
        <f t="shared" si="31"/>
        <v>0.49164700607824546</v>
      </c>
      <c r="AY30">
        <f t="shared" si="32"/>
        <v>2.2671108858160073E-2</v>
      </c>
      <c r="AZ30">
        <f t="shared" si="33"/>
        <v>1.3975481225056778</v>
      </c>
      <c r="BA30" t="s">
        <v>346</v>
      </c>
      <c r="BB30">
        <v>691.66</v>
      </c>
      <c r="BC30">
        <f t="shared" si="34"/>
        <v>668.93</v>
      </c>
      <c r="BD30">
        <f t="shared" si="35"/>
        <v>0.61882305725906739</v>
      </c>
      <c r="BE30">
        <f t="shared" si="36"/>
        <v>0.73975848304946268</v>
      </c>
      <c r="BF30">
        <f t="shared" si="37"/>
        <v>0.64166937936938928</v>
      </c>
      <c r="BG30">
        <f t="shared" si="38"/>
        <v>0.74667702133520852</v>
      </c>
      <c r="BH30">
        <f t="shared" si="39"/>
        <v>1399.9993548387099</v>
      </c>
      <c r="BI30">
        <f t="shared" si="40"/>
        <v>1180.1847201022074</v>
      </c>
      <c r="BJ30">
        <f t="shared" si="41"/>
        <v>0.8429894742617029</v>
      </c>
      <c r="BK30">
        <f t="shared" si="42"/>
        <v>0.195978948523406</v>
      </c>
      <c r="BL30">
        <v>6</v>
      </c>
      <c r="BM30">
        <v>0.5</v>
      </c>
      <c r="BN30" t="s">
        <v>290</v>
      </c>
      <c r="BO30">
        <v>2</v>
      </c>
      <c r="BP30">
        <v>1605916672.5999999</v>
      </c>
      <c r="BQ30">
        <v>1199.8854838709699</v>
      </c>
      <c r="BR30">
        <v>1244.93161290323</v>
      </c>
      <c r="BS30">
        <v>11.2250903225806</v>
      </c>
      <c r="BT30">
        <v>6.46172419354839</v>
      </c>
      <c r="BU30">
        <v>1195.0548387096801</v>
      </c>
      <c r="BV30">
        <v>11.2678032258065</v>
      </c>
      <c r="BW30">
        <v>400.01806451612902</v>
      </c>
      <c r="BX30">
        <v>102.21580645161301</v>
      </c>
      <c r="BY30">
        <v>9.9986483870967799E-2</v>
      </c>
      <c r="BZ30">
        <v>36.999964516128998</v>
      </c>
      <c r="CA30">
        <v>36.743106451612903</v>
      </c>
      <c r="CB30">
        <v>999.9</v>
      </c>
      <c r="CC30">
        <v>0</v>
      </c>
      <c r="CD30">
        <v>0</v>
      </c>
      <c r="CE30">
        <v>10002.755483871</v>
      </c>
      <c r="CF30">
        <v>0</v>
      </c>
      <c r="CG30">
        <v>335.896935483871</v>
      </c>
      <c r="CH30">
        <v>1399.9993548387099</v>
      </c>
      <c r="CI30">
        <v>0.89999480645161301</v>
      </c>
      <c r="CJ30">
        <v>0.10000509032258099</v>
      </c>
      <c r="CK30">
        <v>0</v>
      </c>
      <c r="CL30">
        <v>946.61099999999999</v>
      </c>
      <c r="CM30">
        <v>4.9997499999999997</v>
      </c>
      <c r="CN30">
        <v>12972.6225806452</v>
      </c>
      <c r="CO30">
        <v>12178.035483871001</v>
      </c>
      <c r="CP30">
        <v>46.149000000000001</v>
      </c>
      <c r="CQ30">
        <v>47.561999999999998</v>
      </c>
      <c r="CR30">
        <v>46.686999999999998</v>
      </c>
      <c r="CS30">
        <v>47.441064516129003</v>
      </c>
      <c r="CT30">
        <v>48.125</v>
      </c>
      <c r="CU30">
        <v>1255.4906451612901</v>
      </c>
      <c r="CV30">
        <v>139.50870967741901</v>
      </c>
      <c r="CW30">
        <v>0</v>
      </c>
      <c r="CX30">
        <v>119.59999990463299</v>
      </c>
      <c r="CY30">
        <v>0</v>
      </c>
      <c r="CZ30">
        <v>946.64069230769201</v>
      </c>
      <c r="DA30">
        <v>6.3852307617980397</v>
      </c>
      <c r="DB30">
        <v>73.873504215385495</v>
      </c>
      <c r="DC30">
        <v>12972.907692307699</v>
      </c>
      <c r="DD30">
        <v>15</v>
      </c>
      <c r="DE30">
        <v>1605914740.5</v>
      </c>
      <c r="DF30" t="s">
        <v>291</v>
      </c>
      <c r="DG30">
        <v>1605914740.5</v>
      </c>
      <c r="DH30">
        <v>1605914728.5</v>
      </c>
      <c r="DI30">
        <v>10</v>
      </c>
      <c r="DJ30">
        <v>-0.188</v>
      </c>
      <c r="DK30">
        <v>8.9999999999999993E-3</v>
      </c>
      <c r="DL30">
        <v>4.83</v>
      </c>
      <c r="DM30">
        <v>-4.2999999999999997E-2</v>
      </c>
      <c r="DN30">
        <v>1519</v>
      </c>
      <c r="DO30">
        <v>7</v>
      </c>
      <c r="DP30">
        <v>0.01</v>
      </c>
      <c r="DQ30">
        <v>0.02</v>
      </c>
      <c r="DR30">
        <v>26.1883379677571</v>
      </c>
      <c r="DS30">
        <v>-2.0100819777128098</v>
      </c>
      <c r="DT30">
        <v>0.14921616627362999</v>
      </c>
      <c r="DU30">
        <v>0</v>
      </c>
      <c r="DV30">
        <v>-45.033546666666702</v>
      </c>
      <c r="DW30">
        <v>3.5711412680755799</v>
      </c>
      <c r="DX30">
        <v>0.26297052906277502</v>
      </c>
      <c r="DY30">
        <v>0</v>
      </c>
      <c r="DZ30">
        <v>4.7618553333333304</v>
      </c>
      <c r="EA30">
        <v>-0.36025201334816698</v>
      </c>
      <c r="EB30">
        <v>2.5995325314798898E-2</v>
      </c>
      <c r="EC30">
        <v>0</v>
      </c>
      <c r="ED30">
        <v>0</v>
      </c>
      <c r="EE30">
        <v>3</v>
      </c>
      <c r="EF30" t="s">
        <v>292</v>
      </c>
      <c r="EG30">
        <v>100</v>
      </c>
      <c r="EH30">
        <v>100</v>
      </c>
      <c r="EI30">
        <v>4.83</v>
      </c>
      <c r="EJ30">
        <v>-4.2700000000000002E-2</v>
      </c>
      <c r="EK30">
        <v>4.8304761904760198</v>
      </c>
      <c r="EL30">
        <v>0</v>
      </c>
      <c r="EM30">
        <v>0</v>
      </c>
      <c r="EN30">
        <v>0</v>
      </c>
      <c r="EO30">
        <v>-4.2708571428570402E-2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32.299999999999997</v>
      </c>
      <c r="EX30">
        <v>32.5</v>
      </c>
      <c r="EY30">
        <v>2</v>
      </c>
      <c r="EZ30">
        <v>382.149</v>
      </c>
      <c r="FA30">
        <v>633.84299999999996</v>
      </c>
      <c r="FB30">
        <v>35.834899999999998</v>
      </c>
      <c r="FC30">
        <v>33.677799999999998</v>
      </c>
      <c r="FD30">
        <v>29.9999</v>
      </c>
      <c r="FE30">
        <v>33.494700000000002</v>
      </c>
      <c r="FF30">
        <v>33.435499999999998</v>
      </c>
      <c r="FG30">
        <v>52.020800000000001</v>
      </c>
      <c r="FH30">
        <v>0</v>
      </c>
      <c r="FI30">
        <v>100</v>
      </c>
      <c r="FJ30">
        <v>-999.9</v>
      </c>
      <c r="FK30">
        <v>1244.6500000000001</v>
      </c>
      <c r="FL30">
        <v>11.6104</v>
      </c>
      <c r="FM30">
        <v>101.455</v>
      </c>
      <c r="FN30">
        <v>100.842</v>
      </c>
    </row>
    <row r="31" spans="1:170" x14ac:dyDescent="0.25">
      <c r="A31">
        <v>15</v>
      </c>
      <c r="B31">
        <v>1605916801.0999999</v>
      </c>
      <c r="C31">
        <v>1617.5999999046301</v>
      </c>
      <c r="D31" t="s">
        <v>347</v>
      </c>
      <c r="E31" t="s">
        <v>348</v>
      </c>
      <c r="F31" t="s">
        <v>285</v>
      </c>
      <c r="G31" t="s">
        <v>286</v>
      </c>
      <c r="H31">
        <v>1605916793.0999999</v>
      </c>
      <c r="I31">
        <f t="shared" si="0"/>
        <v>2.7309135459633116E-3</v>
      </c>
      <c r="J31">
        <f t="shared" si="1"/>
        <v>26.831494896154293</v>
      </c>
      <c r="K31">
        <f t="shared" si="2"/>
        <v>1400.09709677419</v>
      </c>
      <c r="L31">
        <f t="shared" si="3"/>
        <v>503.05413243972907</v>
      </c>
      <c r="M31">
        <f t="shared" si="4"/>
        <v>51.471631507489739</v>
      </c>
      <c r="N31">
        <f t="shared" si="5"/>
        <v>143.25552101194887</v>
      </c>
      <c r="O31">
        <f t="shared" si="6"/>
        <v>5.2937790207969307E-2</v>
      </c>
      <c r="P31">
        <f t="shared" si="7"/>
        <v>2.9683513452014987</v>
      </c>
      <c r="Q31">
        <f t="shared" si="8"/>
        <v>5.2418842301882415E-2</v>
      </c>
      <c r="R31">
        <f t="shared" si="9"/>
        <v>3.2807977769412411E-2</v>
      </c>
      <c r="S31">
        <f t="shared" si="10"/>
        <v>231.29214922154287</v>
      </c>
      <c r="T31">
        <f t="shared" si="11"/>
        <v>37.583382581954616</v>
      </c>
      <c r="U31">
        <f t="shared" si="12"/>
        <v>36.731225806451597</v>
      </c>
      <c r="V31">
        <f t="shared" si="13"/>
        <v>6.2129704844777676</v>
      </c>
      <c r="W31">
        <f t="shared" si="14"/>
        <v>17.059274034824533</v>
      </c>
      <c r="X31">
        <f t="shared" si="15"/>
        <v>1.0721697788013171</v>
      </c>
      <c r="Y31">
        <f t="shared" si="16"/>
        <v>6.2849672067674556</v>
      </c>
      <c r="Z31">
        <f t="shared" si="17"/>
        <v>5.1408007056764502</v>
      </c>
      <c r="AA31">
        <f t="shared" si="18"/>
        <v>-120.43328737698204</v>
      </c>
      <c r="AB31">
        <f t="shared" si="19"/>
        <v>33.739951403183085</v>
      </c>
      <c r="AC31">
        <f t="shared" si="20"/>
        <v>2.7023322509442407</v>
      </c>
      <c r="AD31">
        <f t="shared" si="21"/>
        <v>147.30114549868816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52321.525709294277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955.01711538461495</v>
      </c>
      <c r="AR31">
        <v>1384.11</v>
      </c>
      <c r="AS31">
        <f t="shared" si="27"/>
        <v>0.31001357162030829</v>
      </c>
      <c r="AT31">
        <v>0.5</v>
      </c>
      <c r="AU31">
        <f t="shared" si="28"/>
        <v>1180.1861136506488</v>
      </c>
      <c r="AV31">
        <f t="shared" si="29"/>
        <v>26.831494896154293</v>
      </c>
      <c r="AW31">
        <f t="shared" si="30"/>
        <v>182.93685613476435</v>
      </c>
      <c r="AX31">
        <f t="shared" si="31"/>
        <v>0.49600104037973852</v>
      </c>
      <c r="AY31">
        <f t="shared" si="32"/>
        <v>2.3224508455862096E-2</v>
      </c>
      <c r="AZ31">
        <f t="shared" si="33"/>
        <v>1.3568069011855994</v>
      </c>
      <c r="BA31" t="s">
        <v>350</v>
      </c>
      <c r="BB31">
        <v>697.59</v>
      </c>
      <c r="BC31">
        <f t="shared" si="34"/>
        <v>686.51999999999987</v>
      </c>
      <c r="BD31">
        <f t="shared" si="35"/>
        <v>0.62502605112070297</v>
      </c>
      <c r="BE31">
        <f t="shared" si="36"/>
        <v>0.73229764982511147</v>
      </c>
      <c r="BF31">
        <f t="shared" si="37"/>
        <v>0.64174642180430153</v>
      </c>
      <c r="BG31">
        <f t="shared" si="38"/>
        <v>0.73744118862412189</v>
      </c>
      <c r="BH31">
        <f t="shared" si="39"/>
        <v>1400.0006451612901</v>
      </c>
      <c r="BI31">
        <f t="shared" si="40"/>
        <v>1180.1861136506488</v>
      </c>
      <c r="BJ31">
        <f t="shared" si="41"/>
        <v>0.84298969270452229</v>
      </c>
      <c r="BK31">
        <f t="shared" si="42"/>
        <v>0.19597938540904447</v>
      </c>
      <c r="BL31">
        <v>6</v>
      </c>
      <c r="BM31">
        <v>0.5</v>
      </c>
      <c r="BN31" t="s">
        <v>290</v>
      </c>
      <c r="BO31">
        <v>2</v>
      </c>
      <c r="BP31">
        <v>1605916793.0999999</v>
      </c>
      <c r="BQ31">
        <v>1400.09709677419</v>
      </c>
      <c r="BR31">
        <v>1446.0780645161301</v>
      </c>
      <c r="BS31">
        <v>10.4787709677419</v>
      </c>
      <c r="BT31">
        <v>6.4254658064516104</v>
      </c>
      <c r="BU31">
        <v>1395.2661290322601</v>
      </c>
      <c r="BV31">
        <v>10.521480645161301</v>
      </c>
      <c r="BW31">
        <v>400.01383870967697</v>
      </c>
      <c r="BX31">
        <v>102.218290322581</v>
      </c>
      <c r="BY31">
        <v>9.99855612903226E-2</v>
      </c>
      <c r="BZ31">
        <v>36.942061290322599</v>
      </c>
      <c r="CA31">
        <v>36.731225806451597</v>
      </c>
      <c r="CB31">
        <v>999.9</v>
      </c>
      <c r="CC31">
        <v>0</v>
      </c>
      <c r="CD31">
        <v>0</v>
      </c>
      <c r="CE31">
        <v>10001.0283870968</v>
      </c>
      <c r="CF31">
        <v>0</v>
      </c>
      <c r="CG31">
        <v>323.38093548387099</v>
      </c>
      <c r="CH31">
        <v>1400.0006451612901</v>
      </c>
      <c r="CI31">
        <v>0.89998567741935498</v>
      </c>
      <c r="CJ31">
        <v>0.100014316129032</v>
      </c>
      <c r="CK31">
        <v>0</v>
      </c>
      <c r="CL31">
        <v>955.025096774193</v>
      </c>
      <c r="CM31">
        <v>4.9997499999999997</v>
      </c>
      <c r="CN31">
        <v>13078.629032258101</v>
      </c>
      <c r="CO31">
        <v>12178</v>
      </c>
      <c r="CP31">
        <v>45.995935483871001</v>
      </c>
      <c r="CQ31">
        <v>47.436999999999998</v>
      </c>
      <c r="CR31">
        <v>46.558</v>
      </c>
      <c r="CS31">
        <v>47.308</v>
      </c>
      <c r="CT31">
        <v>48</v>
      </c>
      <c r="CU31">
        <v>1255.4816129032299</v>
      </c>
      <c r="CV31">
        <v>139.51903225806501</v>
      </c>
      <c r="CW31">
        <v>0</v>
      </c>
      <c r="CX31">
        <v>119.59999990463299</v>
      </c>
      <c r="CY31">
        <v>0</v>
      </c>
      <c r="CZ31">
        <v>955.01711538461495</v>
      </c>
      <c r="DA31">
        <v>1.8971281926721599</v>
      </c>
      <c r="DB31">
        <v>21.548717960868998</v>
      </c>
      <c r="DC31">
        <v>13078.7192307692</v>
      </c>
      <c r="DD31">
        <v>15</v>
      </c>
      <c r="DE31">
        <v>1605914740.5</v>
      </c>
      <c r="DF31" t="s">
        <v>291</v>
      </c>
      <c r="DG31">
        <v>1605914740.5</v>
      </c>
      <c r="DH31">
        <v>1605914728.5</v>
      </c>
      <c r="DI31">
        <v>10</v>
      </c>
      <c r="DJ31">
        <v>-0.188</v>
      </c>
      <c r="DK31">
        <v>8.9999999999999993E-3</v>
      </c>
      <c r="DL31">
        <v>4.83</v>
      </c>
      <c r="DM31">
        <v>-4.2999999999999997E-2</v>
      </c>
      <c r="DN31">
        <v>1519</v>
      </c>
      <c r="DO31">
        <v>7</v>
      </c>
      <c r="DP31">
        <v>0.01</v>
      </c>
      <c r="DQ31">
        <v>0.02</v>
      </c>
      <c r="DR31">
        <v>26.846105465624198</v>
      </c>
      <c r="DS31">
        <v>-1.6901046873085399</v>
      </c>
      <c r="DT31">
        <v>0.153891799167057</v>
      </c>
      <c r="DU31">
        <v>0</v>
      </c>
      <c r="DV31">
        <v>-45.984283333333302</v>
      </c>
      <c r="DW31">
        <v>2.7782362625140902</v>
      </c>
      <c r="DX31">
        <v>0.244797836432886</v>
      </c>
      <c r="DY31">
        <v>0</v>
      </c>
      <c r="DZ31">
        <v>4.0543203333333304</v>
      </c>
      <c r="EA31">
        <v>-0.25872880978865398</v>
      </c>
      <c r="EB31">
        <v>1.86763148547981E-2</v>
      </c>
      <c r="EC31">
        <v>0</v>
      </c>
      <c r="ED31">
        <v>0</v>
      </c>
      <c r="EE31">
        <v>3</v>
      </c>
      <c r="EF31" t="s">
        <v>292</v>
      </c>
      <c r="EG31">
        <v>100</v>
      </c>
      <c r="EH31">
        <v>100</v>
      </c>
      <c r="EI31">
        <v>4.83</v>
      </c>
      <c r="EJ31">
        <v>-4.2700000000000002E-2</v>
      </c>
      <c r="EK31">
        <v>4.8304761904760198</v>
      </c>
      <c r="EL31">
        <v>0</v>
      </c>
      <c r="EM31">
        <v>0</v>
      </c>
      <c r="EN31">
        <v>0</v>
      </c>
      <c r="EO31">
        <v>-4.2708571428570402E-2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34.299999999999997</v>
      </c>
      <c r="EX31">
        <v>34.5</v>
      </c>
      <c r="EY31">
        <v>2</v>
      </c>
      <c r="EZ31">
        <v>381.47300000000001</v>
      </c>
      <c r="FA31">
        <v>634.93100000000004</v>
      </c>
      <c r="FB31">
        <v>35.770499999999998</v>
      </c>
      <c r="FC31">
        <v>33.587400000000002</v>
      </c>
      <c r="FD31">
        <v>29.999700000000001</v>
      </c>
      <c r="FE31">
        <v>33.407699999999998</v>
      </c>
      <c r="FF31">
        <v>33.349699999999999</v>
      </c>
      <c r="FG31">
        <v>58.873800000000003</v>
      </c>
      <c r="FH31">
        <v>0</v>
      </c>
      <c r="FI31">
        <v>100</v>
      </c>
      <c r="FJ31">
        <v>-999.9</v>
      </c>
      <c r="FK31">
        <v>1445.91</v>
      </c>
      <c r="FL31">
        <v>11.1412</v>
      </c>
      <c r="FM31">
        <v>101.468</v>
      </c>
      <c r="FN31">
        <v>100.864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2020-11-20T16:03:45Z</dcterms:created>
  <dcterms:modified xsi:type="dcterms:W3CDTF">2021-05-04T23:06:47Z</dcterms:modified>
</cp:coreProperties>
</file>