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C03F724-BE08-47FC-80A0-3CB57AA987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K30" i="1"/>
  <c r="BK29" i="1"/>
  <c r="BJ29" i="1"/>
  <c r="BH29" i="1"/>
  <c r="BI29" i="1" s="1"/>
  <c r="BG29" i="1"/>
  <c r="BF29" i="1"/>
  <c r="BE29" i="1"/>
  <c r="BD29" i="1"/>
  <c r="BC29" i="1"/>
  <c r="AX29" i="1" s="1"/>
  <c r="AZ29" i="1"/>
  <c r="AV29" i="1"/>
  <c r="AS29" i="1"/>
  <c r="AN29" i="1"/>
  <c r="AM29" i="1"/>
  <c r="AI29" i="1"/>
  <c r="AG29" i="1"/>
  <c r="I29" i="1" s="1"/>
  <c r="Y29" i="1"/>
  <c r="X29" i="1"/>
  <c r="W29" i="1"/>
  <c r="P29" i="1"/>
  <c r="N29" i="1"/>
  <c r="K29" i="1"/>
  <c r="J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I25" i="1" s="1"/>
  <c r="Y25" i="1"/>
  <c r="X25" i="1"/>
  <c r="W25" i="1"/>
  <c r="P25" i="1"/>
  <c r="N25" i="1"/>
  <c r="K25" i="1"/>
  <c r="J25" i="1"/>
  <c r="AV25" i="1" s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U24" i="1"/>
  <c r="AW24" i="1" s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K22" i="1"/>
  <c r="BK21" i="1"/>
  <c r="BJ21" i="1"/>
  <c r="BH21" i="1"/>
  <c r="BI21" i="1" s="1"/>
  <c r="BG21" i="1"/>
  <c r="BF21" i="1"/>
  <c r="BE21" i="1"/>
  <c r="BD21" i="1"/>
  <c r="BC21" i="1"/>
  <c r="AX21" i="1" s="1"/>
  <c r="AZ21" i="1"/>
  <c r="AV21" i="1"/>
  <c r="AS21" i="1"/>
  <c r="AN21" i="1"/>
  <c r="AM21" i="1"/>
  <c r="AI21" i="1"/>
  <c r="AG21" i="1"/>
  <c r="I21" i="1" s="1"/>
  <c r="Y21" i="1"/>
  <c r="X21" i="1"/>
  <c r="W21" i="1"/>
  <c r="P21" i="1"/>
  <c r="N21" i="1"/>
  <c r="K21" i="1"/>
  <c r="J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I17" i="1" s="1"/>
  <c r="Y17" i="1"/>
  <c r="X17" i="1"/>
  <c r="W17" i="1"/>
  <c r="P17" i="1"/>
  <c r="N17" i="1"/>
  <c r="K17" i="1"/>
  <c r="J17" i="1"/>
  <c r="AV17" i="1" s="1"/>
  <c r="AU18" i="1" l="1"/>
  <c r="AW18" i="1" s="1"/>
  <c r="S18" i="1"/>
  <c r="AW19" i="1"/>
  <c r="AU19" i="1"/>
  <c r="S19" i="1"/>
  <c r="T20" i="1"/>
  <c r="U20" i="1" s="1"/>
  <c r="AU22" i="1"/>
  <c r="AW22" i="1" s="1"/>
  <c r="S22" i="1"/>
  <c r="AW23" i="1"/>
  <c r="S23" i="1"/>
  <c r="AU23" i="1"/>
  <c r="N27" i="1"/>
  <c r="K27" i="1"/>
  <c r="J27" i="1"/>
  <c r="AV27" i="1" s="1"/>
  <c r="AY27" i="1" s="1"/>
  <c r="I27" i="1"/>
  <c r="AH27" i="1"/>
  <c r="AA17" i="1"/>
  <c r="AA21" i="1"/>
  <c r="K28" i="1"/>
  <c r="J28" i="1"/>
  <c r="AV28" i="1" s="1"/>
  <c r="I28" i="1"/>
  <c r="AH28" i="1"/>
  <c r="N28" i="1"/>
  <c r="AY17" i="1"/>
  <c r="AU29" i="1"/>
  <c r="AY29" i="1" s="1"/>
  <c r="S29" i="1"/>
  <c r="AA25" i="1"/>
  <c r="K31" i="1"/>
  <c r="J31" i="1"/>
  <c r="AV31" i="1" s="1"/>
  <c r="I31" i="1"/>
  <c r="AH31" i="1"/>
  <c r="N31" i="1"/>
  <c r="AU17" i="1"/>
  <c r="AW17" i="1" s="1"/>
  <c r="S17" i="1"/>
  <c r="AY18" i="1"/>
  <c r="T28" i="1"/>
  <c r="U28" i="1" s="1"/>
  <c r="S31" i="1"/>
  <c r="AU31" i="1"/>
  <c r="AW31" i="1" s="1"/>
  <c r="N19" i="1"/>
  <c r="K19" i="1"/>
  <c r="J19" i="1"/>
  <c r="AV19" i="1" s="1"/>
  <c r="AY19" i="1" s="1"/>
  <c r="I19" i="1"/>
  <c r="AH19" i="1"/>
  <c r="K20" i="1"/>
  <c r="J20" i="1"/>
  <c r="AV20" i="1" s="1"/>
  <c r="AY20" i="1" s="1"/>
  <c r="I20" i="1"/>
  <c r="AH20" i="1"/>
  <c r="N20" i="1"/>
  <c r="AU21" i="1"/>
  <c r="AW21" i="1" s="1"/>
  <c r="S21" i="1"/>
  <c r="AU30" i="1"/>
  <c r="AW30" i="1" s="1"/>
  <c r="S30" i="1"/>
  <c r="K23" i="1"/>
  <c r="J23" i="1"/>
  <c r="AV23" i="1" s="1"/>
  <c r="AY23" i="1" s="1"/>
  <c r="I23" i="1"/>
  <c r="AH23" i="1"/>
  <c r="N23" i="1"/>
  <c r="AH24" i="1"/>
  <c r="N24" i="1"/>
  <c r="K24" i="1"/>
  <c r="J24" i="1"/>
  <c r="AV24" i="1" s="1"/>
  <c r="AY24" i="1" s="1"/>
  <c r="I24" i="1"/>
  <c r="AU25" i="1"/>
  <c r="AW25" i="1" s="1"/>
  <c r="S25" i="1"/>
  <c r="AY26" i="1"/>
  <c r="AA29" i="1"/>
  <c r="AU20" i="1"/>
  <c r="AW20" i="1" s="1"/>
  <c r="AU28" i="1"/>
  <c r="AW28" i="1" s="1"/>
  <c r="AH22" i="1"/>
  <c r="AH30" i="1"/>
  <c r="AH17" i="1"/>
  <c r="I22" i="1"/>
  <c r="AH25" i="1"/>
  <c r="I30" i="1"/>
  <c r="N18" i="1"/>
  <c r="J22" i="1"/>
  <c r="AV22" i="1" s="1"/>
  <c r="AY22" i="1" s="1"/>
  <c r="N26" i="1"/>
  <c r="S27" i="1"/>
  <c r="J30" i="1"/>
  <c r="AV30" i="1" s="1"/>
  <c r="AH18" i="1"/>
  <c r="AH26" i="1"/>
  <c r="I18" i="1"/>
  <c r="AH21" i="1"/>
  <c r="I26" i="1"/>
  <c r="T26" i="1" s="1"/>
  <c r="U26" i="1" s="1"/>
  <c r="AH29" i="1"/>
  <c r="V26" i="1" l="1"/>
  <c r="Z26" i="1" s="1"/>
  <c r="AC26" i="1"/>
  <c r="AB26" i="1"/>
  <c r="Q26" i="1"/>
  <c r="O26" i="1" s="1"/>
  <c r="R26" i="1" s="1"/>
  <c r="L26" i="1" s="1"/>
  <c r="M26" i="1" s="1"/>
  <c r="AA26" i="1"/>
  <c r="T25" i="1"/>
  <c r="U25" i="1" s="1"/>
  <c r="T31" i="1"/>
  <c r="U31" i="1" s="1"/>
  <c r="T29" i="1"/>
  <c r="U29" i="1" s="1"/>
  <c r="AA23" i="1"/>
  <c r="T21" i="1"/>
  <c r="U21" i="1" s="1"/>
  <c r="AA31" i="1"/>
  <c r="Q31" i="1"/>
  <c r="O31" i="1" s="1"/>
  <c r="R31" i="1" s="1"/>
  <c r="L31" i="1" s="1"/>
  <c r="M31" i="1" s="1"/>
  <c r="V20" i="1"/>
  <c r="Z20" i="1" s="1"/>
  <c r="AC20" i="1"/>
  <c r="AA19" i="1"/>
  <c r="V28" i="1"/>
  <c r="Z28" i="1" s="1"/>
  <c r="AC28" i="1"/>
  <c r="AY31" i="1"/>
  <c r="AW29" i="1"/>
  <c r="AA28" i="1"/>
  <c r="Q28" i="1"/>
  <c r="O28" i="1" s="1"/>
  <c r="R28" i="1" s="1"/>
  <c r="L28" i="1" s="1"/>
  <c r="M28" i="1" s="1"/>
  <c r="T19" i="1"/>
  <c r="U19" i="1" s="1"/>
  <c r="AA30" i="1"/>
  <c r="Q30" i="1"/>
  <c r="O30" i="1" s="1"/>
  <c r="R30" i="1" s="1"/>
  <c r="L30" i="1" s="1"/>
  <c r="M30" i="1" s="1"/>
  <c r="AY25" i="1"/>
  <c r="AY28" i="1"/>
  <c r="T23" i="1"/>
  <c r="U23" i="1" s="1"/>
  <c r="Q23" i="1" s="1"/>
  <c r="O23" i="1" s="1"/>
  <c r="R23" i="1" s="1"/>
  <c r="L23" i="1" s="1"/>
  <c r="M23" i="1" s="1"/>
  <c r="AA18" i="1"/>
  <c r="AA22" i="1"/>
  <c r="AY21" i="1"/>
  <c r="AA24" i="1"/>
  <c r="AY30" i="1"/>
  <c r="T17" i="1"/>
  <c r="U17" i="1" s="1"/>
  <c r="AB20" i="1"/>
  <c r="T24" i="1"/>
  <c r="U24" i="1" s="1"/>
  <c r="T22" i="1"/>
  <c r="U22" i="1" s="1"/>
  <c r="T18" i="1"/>
  <c r="U18" i="1" s="1"/>
  <c r="T27" i="1"/>
  <c r="U27" i="1" s="1"/>
  <c r="AB28" i="1"/>
  <c r="T30" i="1"/>
  <c r="U30" i="1" s="1"/>
  <c r="AA20" i="1"/>
  <c r="Q20" i="1"/>
  <c r="O20" i="1" s="1"/>
  <c r="R20" i="1" s="1"/>
  <c r="L20" i="1" s="1"/>
  <c r="M20" i="1" s="1"/>
  <c r="AA27" i="1"/>
  <c r="Q27" i="1"/>
  <c r="O27" i="1" s="1"/>
  <c r="R27" i="1" s="1"/>
  <c r="L27" i="1" s="1"/>
  <c r="M27" i="1" s="1"/>
  <c r="V18" i="1" l="1"/>
  <c r="Z18" i="1" s="1"/>
  <c r="AC18" i="1"/>
  <c r="AD18" i="1" s="1"/>
  <c r="AB18" i="1"/>
  <c r="V22" i="1"/>
  <c r="Z22" i="1" s="1"/>
  <c r="AC22" i="1"/>
  <c r="AB22" i="1"/>
  <c r="V30" i="1"/>
  <c r="Z30" i="1" s="1"/>
  <c r="AC30" i="1"/>
  <c r="AD30" i="1" s="1"/>
  <c r="AB30" i="1"/>
  <c r="AD28" i="1"/>
  <c r="V21" i="1"/>
  <c r="Z21" i="1" s="1"/>
  <c r="AC21" i="1"/>
  <c r="AD21" i="1" s="1"/>
  <c r="AB21" i="1"/>
  <c r="Q21" i="1"/>
  <c r="O21" i="1" s="1"/>
  <c r="R21" i="1" s="1"/>
  <c r="L21" i="1" s="1"/>
  <c r="M21" i="1" s="1"/>
  <c r="V24" i="1"/>
  <c r="Z24" i="1" s="1"/>
  <c r="AC24" i="1"/>
  <c r="AD24" i="1" s="1"/>
  <c r="AB24" i="1"/>
  <c r="AC25" i="1"/>
  <c r="AB25" i="1"/>
  <c r="V25" i="1"/>
  <c r="Z25" i="1" s="1"/>
  <c r="Q25" i="1"/>
  <c r="O25" i="1" s="1"/>
  <c r="R25" i="1" s="1"/>
  <c r="L25" i="1" s="1"/>
  <c r="M25" i="1" s="1"/>
  <c r="Q22" i="1"/>
  <c r="O22" i="1" s="1"/>
  <c r="R22" i="1" s="1"/>
  <c r="L22" i="1" s="1"/>
  <c r="M22" i="1" s="1"/>
  <c r="V27" i="1"/>
  <c r="Z27" i="1" s="1"/>
  <c r="AC27" i="1"/>
  <c r="AD27" i="1" s="1"/>
  <c r="AB27" i="1"/>
  <c r="V19" i="1"/>
  <c r="Z19" i="1" s="1"/>
  <c r="AC19" i="1"/>
  <c r="AB19" i="1"/>
  <c r="Q19" i="1"/>
  <c r="O19" i="1" s="1"/>
  <c r="R19" i="1" s="1"/>
  <c r="L19" i="1" s="1"/>
  <c r="M19" i="1" s="1"/>
  <c r="AC17" i="1"/>
  <c r="AD17" i="1" s="1"/>
  <c r="V17" i="1"/>
  <c r="Z17" i="1" s="1"/>
  <c r="AB17" i="1"/>
  <c r="Q17" i="1"/>
  <c r="O17" i="1" s="1"/>
  <c r="R17" i="1" s="1"/>
  <c r="L17" i="1" s="1"/>
  <c r="M17" i="1" s="1"/>
  <c r="Q18" i="1"/>
  <c r="O18" i="1" s="1"/>
  <c r="R18" i="1" s="1"/>
  <c r="L18" i="1" s="1"/>
  <c r="M18" i="1" s="1"/>
  <c r="V23" i="1"/>
  <c r="Z23" i="1" s="1"/>
  <c r="AC23" i="1"/>
  <c r="AB23" i="1"/>
  <c r="AD20" i="1"/>
  <c r="V29" i="1"/>
  <c r="Z29" i="1" s="1"/>
  <c r="AC29" i="1"/>
  <c r="Q29" i="1"/>
  <c r="O29" i="1" s="1"/>
  <c r="R29" i="1" s="1"/>
  <c r="L29" i="1" s="1"/>
  <c r="M29" i="1" s="1"/>
  <c r="AB29" i="1"/>
  <c r="Q24" i="1"/>
  <c r="O24" i="1" s="1"/>
  <c r="R24" i="1" s="1"/>
  <c r="L24" i="1" s="1"/>
  <c r="M24" i="1" s="1"/>
  <c r="AD26" i="1"/>
  <c r="V31" i="1"/>
  <c r="Z31" i="1" s="1"/>
  <c r="AC31" i="1"/>
  <c r="AD31" i="1" s="1"/>
  <c r="AB31" i="1"/>
  <c r="AD29" i="1" l="1"/>
  <c r="AD22" i="1"/>
  <c r="AD23" i="1"/>
  <c r="AD19" i="1"/>
  <c r="AD25" i="1"/>
</calcChain>
</file>

<file path=xl/sharedStrings.xml><?xml version="1.0" encoding="utf-8"?>
<sst xmlns="http://schemas.openxmlformats.org/spreadsheetml/2006/main" count="693" uniqueCount="352">
  <si>
    <t>File opened</t>
  </si>
  <si>
    <t>2020-11-24 10:01:24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</si>
  <si>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</si>
  <si>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</si>
  <si>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</si>
  <si>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</si>
  <si>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</si>
  <si>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</si>
  <si>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</si>
  <si>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</si>
  <si>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</si>
  <si>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</si>
  <si>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</si>
  <si>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</si>
  <si>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</si>
  <si>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</si>
  <si>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</si>
  <si>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</si>
  <si>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</si>
  <si>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</si>
  <si>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</si>
  <si>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</si>
  <si>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</si>
  <si>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10:01:24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</si>
  <si>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</si>
  <si>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</si>
  <si>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</si>
  <si>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</si>
  <si>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</si>
  <si>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</si>
  <si>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</si>
  <si>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</si>
  <si>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</si>
  <si>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</si>
  <si>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</si>
  <si>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</si>
  <si>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</si>
  <si>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</si>
  <si>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</si>
  <si>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</si>
  <si>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</si>
  <si>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</si>
  <si>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</si>
  <si>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</si>
  <si>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</si>
  <si>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</si>
  <si>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</si>
  <si>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</si>
  <si>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</si>
  <si>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</si>
  <si>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</si>
  <si>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</si>
  <si>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</si>
  <si>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</si>
  <si>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</si>
  <si>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</si>
  <si>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</si>
  <si>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</si>
  <si>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</si>
  <si>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</si>
  <si>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</si>
  <si>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</si>
  <si>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</si>
  <si>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</si>
  <si>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</si>
  <si>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</si>
  <si>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</si>
  <si>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</si>
  <si>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</si>
  <si>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</si>
  <si>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</si>
  <si>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</si>
  <si>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</si>
  <si>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</si>
  <si>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</si>
  <si>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</si>
  <si>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</si>
  <si>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</si>
  <si>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</si>
  <si>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</si>
  <si>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</si>
  <si>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</si>
  <si>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</si>
  <si>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</si>
  <si>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</si>
  <si>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</si>
  <si>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</si>
  <si>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</si>
  <si>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</si>
  <si>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</si>
  <si>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</si>
  <si>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</si>
  <si>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</si>
  <si>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</si>
  <si>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</si>
  <si>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</si>
  <si>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</si>
  <si>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</si>
  <si>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</si>
  <si>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</si>
  <si>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</si>
  <si>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</si>
  <si>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</si>
  <si>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</si>
  <si>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</si>
  <si>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</si>
  <si>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</si>
  <si>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</si>
  <si>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</si>
  <si>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</si>
  <si>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</si>
  <si>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</si>
  <si>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</si>
  <si>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</si>
  <si>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</si>
  <si>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</si>
  <si>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</si>
  <si>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</si>
  <si>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</si>
  <si>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</si>
  <si>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</si>
  <si>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</si>
  <si>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</si>
  <si>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</si>
  <si>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</si>
  <si>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</si>
  <si>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</si>
  <si>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</si>
  <si>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</si>
  <si>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</si>
  <si>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</si>
  <si>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</si>
  <si>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</si>
  <si>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</si>
  <si>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</si>
  <si>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</si>
  <si>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</si>
  <si>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</si>
  <si>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</si>
  <si>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</si>
  <si>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</si>
  <si>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</si>
  <si>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</si>
  <si>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</si>
  <si>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</si>
  <si>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</si>
  <si>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</si>
  <si>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</si>
  <si>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</si>
  <si>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</si>
  <si>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</si>
  <si>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</si>
  <si>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</si>
  <si>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</si>
  <si>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</si>
  <si>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</si>
  <si>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</si>
  <si>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</si>
  <si>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</si>
  <si>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</si>
  <si>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</si>
  <si>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</si>
  <si>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</si>
  <si>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</si>
  <si>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</si>
  <si>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</si>
  <si>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</si>
  <si>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</si>
  <si>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</si>
  <si>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</si>
  <si>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</si>
  <si>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</si>
  <si>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</si>
  <si>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</si>
  <si>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</si>
  <si>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</si>
  <si>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</si>
  <si>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</si>
  <si>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</si>
  <si>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</si>
  <si>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</si>
  <si>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</si>
  <si>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</si>
  <si>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</si>
  <si>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</si>
  <si>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</si>
  <si>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</si>
  <si>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</si>
  <si>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</si>
  <si>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</si>
  <si>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</si>
  <si>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</si>
  <si>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</si>
  <si>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</si>
  <si>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</si>
  <si>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</si>
  <si>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</si>
  <si>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</si>
  <si>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</si>
  <si>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</si>
  <si>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</si>
  <si>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</si>
  <si>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</si>
  <si>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</si>
  <si>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</si>
  <si>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</si>
  <si>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</si>
  <si>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</si>
  <si>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</si>
  <si>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</si>
  <si>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</si>
  <si>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</si>
  <si>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</si>
  <si>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</si>
  <si>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</si>
  <si>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</si>
  <si>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</si>
  <si>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</si>
  <si>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</si>
  <si>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</si>
  <si>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</si>
  <si>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</si>
  <si>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</si>
  <si>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</si>
  <si>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</si>
  <si>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</si>
  <si>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</si>
  <si>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</si>
  <si>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</si>
  <si>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</si>
  <si>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</si>
  <si>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</si>
  <si>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</si>
  <si>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</si>
  <si>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</si>
  <si>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</si>
  <si>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</si>
  <si>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</si>
  <si>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</si>
  <si>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</si>
  <si>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</si>
  <si>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</si>
  <si>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</si>
  <si>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</si>
  <si>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</si>
  <si>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</si>
  <si>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</si>
  <si>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</si>
  <si>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</si>
  <si>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</si>
  <si>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</si>
  <si>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</si>
  <si>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</si>
  <si>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</si>
  <si>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</si>
  <si>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</si>
  <si>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</si>
  <si>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</si>
  <si>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</si>
  <si>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</si>
  <si>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</si>
  <si>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</si>
  <si>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</si>
  <si>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</si>
  <si>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</si>
  <si>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</si>
  <si>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</si>
  <si>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</si>
  <si>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</si>
  <si>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</si>
  <si>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</si>
  <si>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</si>
  <si>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</si>
  <si>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</si>
  <si>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</si>
  <si>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</si>
  <si>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</si>
  <si>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</si>
  <si>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</si>
  <si>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</si>
  <si>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</si>
  <si>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</si>
  <si>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</si>
  <si>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10:09:27</t>
  </si>
  <si>
    <t>10:09:27</t>
  </si>
  <si>
    <t>1149</t>
  </si>
  <si>
    <t>_1</t>
  </si>
  <si>
    <t>RECT-4143-20200907-06_33_50</t>
  </si>
  <si>
    <t>RECT-5919-20201124-10_09_34</t>
  </si>
  <si>
    <t>DARK-5920-20201124-10_09_36</t>
  </si>
  <si>
    <t>0: Broadleaf</t>
  </si>
  <si>
    <t>10:01:36</t>
  </si>
  <si>
    <t>1/3</t>
  </si>
  <si>
    <t>20201124 10:11:27</t>
  </si>
  <si>
    <t>10:11:27</t>
  </si>
  <si>
    <t>RECT-5921-20201124-10_11_35</t>
  </si>
  <si>
    <t>DARK-5922-20201124-10_11_37</t>
  </si>
  <si>
    <t>0/3</t>
  </si>
  <si>
    <t>20201124 10:13:28</t>
  </si>
  <si>
    <t>10:13:28</t>
  </si>
  <si>
    <t>RECT-5923-20201124-10_13_35</t>
  </si>
  <si>
    <t>DARK-5924-20201124-10_13_37</t>
  </si>
  <si>
    <t>20201124 10:15:28</t>
  </si>
  <si>
    <t>10:15:28</t>
  </si>
  <si>
    <t>RECT-5925-20201124-10_15_36</t>
  </si>
  <si>
    <t>DARK-5926-20201124-10_15_38</t>
  </si>
  <si>
    <t>2/3</t>
  </si>
  <si>
    <t>20201124 10:17:29</t>
  </si>
  <si>
    <t>10:17:29</t>
  </si>
  <si>
    <t>RECT-5927-20201124-10_17_36</t>
  </si>
  <si>
    <t>DARK-5928-20201124-10_17_38</t>
  </si>
  <si>
    <t>20201124 10:19:29</t>
  </si>
  <si>
    <t>10:19:29</t>
  </si>
  <si>
    <t>RECT-5929-20201124-10_19_37</t>
  </si>
  <si>
    <t>DARK-5930-20201124-10_19_39</t>
  </si>
  <si>
    <t>20201124 10:21:17</t>
  </si>
  <si>
    <t>10:21:17</t>
  </si>
  <si>
    <t>RECT-5931-20201124-10_21_24</t>
  </si>
  <si>
    <t>DARK-5932-20201124-10_21_26</t>
  </si>
  <si>
    <t>3/3</t>
  </si>
  <si>
    <t>20201124 10:23:17</t>
  </si>
  <si>
    <t>10:23:17</t>
  </si>
  <si>
    <t>RECT-5933-20201124-10_23_25</t>
  </si>
  <si>
    <t>DARK-5934-20201124-10_23_27</t>
  </si>
  <si>
    <t>20201124 10:25:18</t>
  </si>
  <si>
    <t>10:25:18</t>
  </si>
  <si>
    <t>RECT-5935-20201124-10_25_25</t>
  </si>
  <si>
    <t>DARK-5936-20201124-10_25_27</t>
  </si>
  <si>
    <t>20201124 10:27:18</t>
  </si>
  <si>
    <t>10:27:18</t>
  </si>
  <si>
    <t>RECT-5937-20201124-10_27_26</t>
  </si>
  <si>
    <t>DARK-5938-20201124-10_27_28</t>
  </si>
  <si>
    <t>20201124 10:29:14</t>
  </si>
  <si>
    <t>10:29:14</t>
  </si>
  <si>
    <t>RECT-5939-20201124-10_29_21</t>
  </si>
  <si>
    <t>DARK-5940-20201124-10_29_23</t>
  </si>
  <si>
    <t>20201124 10:31:14</t>
  </si>
  <si>
    <t>10:31:14</t>
  </si>
  <si>
    <t>RECT-5941-20201124-10_31_22</t>
  </si>
  <si>
    <t>DARK-5942-20201124-10_31_24</t>
  </si>
  <si>
    <t>20201124 10:33:15</t>
  </si>
  <si>
    <t>10:33:15</t>
  </si>
  <si>
    <t>RECT-5943-20201124-10_33_22</t>
  </si>
  <si>
    <t>DARK-5944-20201124-10_33_24</t>
  </si>
  <si>
    <t>20201124 10:35:15</t>
  </si>
  <si>
    <t>10:35:15</t>
  </si>
  <si>
    <t>RECT-5945-20201124-10_35_23</t>
  </si>
  <si>
    <t>DARK-5946-20201124-10_35_25</t>
  </si>
  <si>
    <t>20201124 10:37:16</t>
  </si>
  <si>
    <t>10:37:16</t>
  </si>
  <si>
    <t>RECT-5947-20201124-10_37_23</t>
  </si>
  <si>
    <t>DARK-5948-20201124-10_37_25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</si>
</sst>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1606241367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1606241359</v>
      </c>
      <c r="I17">
        <f t="shared" ref="I17:I31" si="0">BW17*AG17*(BS17-BT17)/(100*BL17*(1000-AG17*BS17))</f>
        <v>1.3884885026104689E-3</v>
      </c>
      <c r="J17">
        <f t="shared" ref="J17:J31" si="1">BW17*AG17*(BR17-BQ17*(1000-AG17*BT17)/(1000-AG17*BS17))/(100*BL17)</f>
        <v>4.5632195049665407</v>
      </c>
      <c r="K17">
        <f t="shared" ref="K17:K31" si="2">BQ17 - IF(AG17&gt;1, J17*BL17*100/(AI17*CE17), 0)</f>
        <v>401.85722580645199</v>
      </c>
      <c r="L17">
        <f t="shared" ref="L17:L31" si="3">((R17-I17/2)*K17-J17)/(R17+I17/2)</f>
        <v>200.61690799432878</v>
      </c>
      <c r="M17">
        <f t="shared" ref="M17:M31" si="4">L17*(BX17+BY17)/1000</f>
        <v>20.464675164261621</v>
      </c>
      <c r="N17">
        <f t="shared" ref="N17:N31" si="5">(BQ17 - IF(AG17&gt;1, J17*BL17*100/(AI17*CE17), 0))*(BX17+BY17)/1000</f>
        <v>40.992943569705766</v>
      </c>
      <c r="O17">
        <f t="shared" ref="O17:O31" si="6">2/((1/Q17-1/P17)+SIGN(Q17)*SQRT((1/Q17-1/P17)*(1/Q17-1/P17) + 4*BM17/((BM17+1)*(BM17+1))*(2*1/Q17*1/P17-1/P17*1/P17)))</f>
        <v>3.9859471896341897E-2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2.9641314420257601</v>
      </c>
      <c r="Q17">
        <f t="shared" ref="Q17:Q31" si="8">I17*(1000-(1000*0.61365*EXP(17.502*U17/(240.97+U17))/(BX17+BY17)+BS17)/2)/(1000*0.61365*EXP(17.502*U17/(240.97+U17))/(BX17+BY17)-BS17)</f>
        <v>3.9564075964030811E-2</v>
      </c>
      <c r="R17">
        <f t="shared" ref="R17:R31" si="9">1/((BM17+1)/(O17/1.6)+1/(P17/1.37)) + BM17/((BM17+1)/(O17/1.6) + BM17/(P17/1.37))</f>
        <v>2.475390499814514E-2</v>
      </c>
      <c r="S17">
        <f t="shared" ref="S17:S31" si="10">(BI17*BK17)</f>
        <v>231.28930305661552</v>
      </c>
      <c r="T17">
        <f t="shared" ref="T17:T31" si="11">(BZ17+(S17+2*0.95*0.0000000567*(((BZ17+$B$7)+273)^4-(BZ17+273)^4)-44100*I17)/(1.84*29.3*P17+8*0.95*0.0000000567*(BZ17+273)^3))</f>
        <v>40.413190152646543</v>
      </c>
      <c r="U17">
        <f t="shared" ref="U17:U31" si="12">($C$7*CA17+$D$7*CB17+$E$7*T17)</f>
        <v>39.981745161290299</v>
      </c>
      <c r="V17">
        <f t="shared" ref="V17:V31" si="13">0.61365*EXP(17.502*U17/(240.97+U17))</f>
        <v>7.4064265061346699</v>
      </c>
      <c r="W17">
        <f t="shared" ref="W17:W31" si="14">(X17/Y17*100)</f>
        <v>56.003293231638963</v>
      </c>
      <c r="X17">
        <f t="shared" ref="X17:X31" si="15">BS17*(BX17+BY17)/1000</f>
        <v>4.0270909355267541</v>
      </c>
      <c r="Y17">
        <f t="shared" ref="Y17:Y31" si="16">0.61365*EXP(17.502*BZ17/(240.97+BZ17))</f>
        <v>7.1908109383318477</v>
      </c>
      <c r="Z17">
        <f t="shared" ref="Z17:Z31" si="17">(V17-BS17*(BX17+BY17)/1000)</f>
        <v>3.3793355706079158</v>
      </c>
      <c r="AA17">
        <f t="shared" ref="AA17:AA31" si="18">(-I17*44100)</f>
        <v>-61.232342965121674</v>
      </c>
      <c r="AB17">
        <f t="shared" ref="AB17:AB31" si="19">2*29.3*P17*0.92*(BZ17-U17)</f>
        <v>-88.188678255817791</v>
      </c>
      <c r="AC17">
        <f t="shared" ref="AC17:AC31" si="20">2*0.95*0.0000000567*(((BZ17+$B$7)+273)^4-(U17+273)^4)</f>
        <v>-7.2716805438701853</v>
      </c>
      <c r="AD17">
        <f t="shared" ref="AD17:AD31" si="21">S17+AC17+AA17+AB17</f>
        <v>74.596601291805854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51780.822244520044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811.23953846153802</v>
      </c>
      <c r="AR17">
        <v>1022.32</v>
      </c>
      <c r="AS17">
        <f t="shared" ref="AS17:AS31" si="27">1-AQ17/AR17</f>
        <v>0.20647200635658314</v>
      </c>
      <c r="AT17">
        <v>0.5</v>
      </c>
      <c r="AU17">
        <f t="shared" ref="AU17:AU31" si="28">BI17</f>
        <v>1180.1765620376427</v>
      </c>
      <c r="AV17">
        <f t="shared" ref="AV17:AV31" si="29">J17</f>
        <v>4.5632195049665407</v>
      </c>
      <c r="AW17">
        <f t="shared" ref="AW17:AW31" si="30">AS17*AT17*AU17</f>
        <v>121.8367113094633</v>
      </c>
      <c r="AX17">
        <f t="shared" ref="AX17:AX31" si="31">BC17/AR17</f>
        <v>0.36922881289615778</v>
      </c>
      <c r="AY17">
        <f t="shared" ref="AY17:AY31" si="32">(AV17-AO17)/AU17</f>
        <v>4.3560998838229666E-3</v>
      </c>
      <c r="AZ17">
        <f t="shared" ref="AZ17:AZ31" si="33">(AL17-AR17)/AR17</f>
        <v>2.1908600046952027</v>
      </c>
      <c r="BA17" t="s">
        <v>289</v>
      </c>
      <c r="BB17">
        <v>644.85</v>
      </c>
      <c r="BC17">
        <f t="shared" ref="BC17:BC31" si="34">AR17-BB17</f>
        <v>377.47</v>
      </c>
      <c r="BD17">
        <f t="shared" ref="BD17:BD31" si="35">(AR17-AQ17)/(AR17-BB17)</f>
        <v>0.5591979800738125</v>
      </c>
      <c r="BE17">
        <f t="shared" ref="BE17:BE31" si="36">(AL17-AR17)/(AL17-BB17)</f>
        <v>0.85577499875822904</v>
      </c>
      <c r="BF17">
        <f t="shared" ref="BF17:BF31" si="37">(AR17-AQ17)/(AR17-AK17)</f>
        <v>0.68791013196422246</v>
      </c>
      <c r="BG17">
        <f t="shared" ref="BG17:BG31" si="38">(AL17-AR17)/(AL17-AK17)</f>
        <v>0.87950887215065365</v>
      </c>
      <c r="BH17">
        <f t="shared" ref="BH17:BH31" si="39">$B$11*CF17+$C$11*CG17+$F$11*CH17*(1-CK17)</f>
        <v>1399.99</v>
      </c>
      <c r="BI17">
        <f t="shared" ref="BI17:BI31" si="40">BH17*BJ17</f>
        <v>1180.1765620376427</v>
      </c>
      <c r="BJ17">
        <f t="shared" ref="BJ17:BJ31" si="41">($B$11*$D$9+$C$11*$D$9+$F$11*((CU17+CM17)/MAX(CU17+CM17+CV17, 0.1)*$I$9+CV17/MAX(CU17+CM17+CV17, 0.1)*$J$9))/($B$11+$C$11+$F$11)</f>
        <v>0.84298927995031581</v>
      </c>
      <c r="BK17">
        <f t="shared" ref="BK17:BK31" si="42">($B$11*$K$9+$C$11*$K$9+$F$11*((CU17+CM17)/MAX(CU17+CM17+CV17, 0.1)*$P$9+CV17/MAX(CU17+CM17+CV17, 0.1)*$Q$9))/($B$11+$C$11+$F$11)</f>
        <v>0.19597855990063151</v>
      </c>
      <c r="BL17">
        <v>6</v>
      </c>
      <c r="BM17">
        <v>0.5</v>
      </c>
      <c r="BN17" t="s">
        <v>290</v>
      </c>
      <c r="BO17">
        <v>2</v>
      </c>
      <c r="BP17">
        <v>1606241359</v>
      </c>
      <c r="BQ17">
        <v>401.85722580645199</v>
      </c>
      <c r="BR17">
        <v>409.538677419355</v>
      </c>
      <c r="BS17">
        <v>39.477906451612903</v>
      </c>
      <c r="BT17">
        <v>37.477483870967703</v>
      </c>
      <c r="BU17">
        <v>398.09922580645099</v>
      </c>
      <c r="BV17">
        <v>38.776593548387098</v>
      </c>
      <c r="BW17">
        <v>400.01764516128998</v>
      </c>
      <c r="BX17">
        <v>101.966516129032</v>
      </c>
      <c r="BY17">
        <v>4.2209700000000003E-2</v>
      </c>
      <c r="BZ17">
        <v>39.429883870967799</v>
      </c>
      <c r="CA17">
        <v>39.981745161290299</v>
      </c>
      <c r="CB17">
        <v>999.9</v>
      </c>
      <c r="CC17">
        <v>0</v>
      </c>
      <c r="CD17">
        <v>0</v>
      </c>
      <c r="CE17">
        <v>10001.787741935501</v>
      </c>
      <c r="CF17">
        <v>0</v>
      </c>
      <c r="CG17">
        <v>734.65335483871002</v>
      </c>
      <c r="CH17">
        <v>1399.99</v>
      </c>
      <c r="CI17">
        <v>0.900001580645161</v>
      </c>
      <c r="CJ17">
        <v>9.9998509677419398E-2</v>
      </c>
      <c r="CK17">
        <v>0</v>
      </c>
      <c r="CL17">
        <v>811.42164516129003</v>
      </c>
      <c r="CM17">
        <v>4.9997499999999997</v>
      </c>
      <c r="CN17">
        <v>11355.2580645161</v>
      </c>
      <c r="CO17">
        <v>12177.961290322601</v>
      </c>
      <c r="CP17">
        <v>47.820129032258002</v>
      </c>
      <c r="CQ17">
        <v>49.156999999999996</v>
      </c>
      <c r="CR17">
        <v>48.378999999999998</v>
      </c>
      <c r="CS17">
        <v>49.191064516129003</v>
      </c>
      <c r="CT17">
        <v>49.870935483871001</v>
      </c>
      <c r="CU17">
        <v>1255.49129032258</v>
      </c>
      <c r="CV17">
        <v>139.49870967741899</v>
      </c>
      <c r="CW17">
        <v>0</v>
      </c>
      <c r="CX17">
        <v>580.40000009536698</v>
      </c>
      <c r="CY17">
        <v>0</v>
      </c>
      <c r="CZ17">
        <v>811.23953846153802</v>
      </c>
      <c r="DA17">
        <v>-14.7795555477378</v>
      </c>
      <c r="DB17">
        <v>-190.92307697215699</v>
      </c>
      <c r="DC17">
        <v>11353.0192307692</v>
      </c>
      <c r="DD17">
        <v>15</v>
      </c>
      <c r="DE17">
        <v>1606240896.5</v>
      </c>
      <c r="DF17" t="s">
        <v>291</v>
      </c>
      <c r="DG17">
        <v>1606240896.5</v>
      </c>
      <c r="DH17">
        <v>1606240881.5</v>
      </c>
      <c r="DI17">
        <v>2</v>
      </c>
      <c r="DJ17">
        <v>1.524</v>
      </c>
      <c r="DK17">
        <v>-0.20300000000000001</v>
      </c>
      <c r="DL17">
        <v>3.758</v>
      </c>
      <c r="DM17">
        <v>0.70099999999999996</v>
      </c>
      <c r="DN17">
        <v>1449</v>
      </c>
      <c r="DO17">
        <v>39</v>
      </c>
      <c r="DP17">
        <v>0.01</v>
      </c>
      <c r="DQ17">
        <v>0.06</v>
      </c>
      <c r="DR17">
        <v>4.5335982505371097</v>
      </c>
      <c r="DS17">
        <v>2.4805315945078701</v>
      </c>
      <c r="DT17">
        <v>0.180902813865049</v>
      </c>
      <c r="DU17">
        <v>0</v>
      </c>
      <c r="DV17">
        <v>-7.6520990322580698</v>
      </c>
      <c r="DW17">
        <v>-3.6507541935483698</v>
      </c>
      <c r="DX17">
        <v>0.27498370826058199</v>
      </c>
      <c r="DY17">
        <v>0</v>
      </c>
      <c r="DZ17">
        <v>2.0011029032258101</v>
      </c>
      <c r="EA17">
        <v>-8.9752258064513396E-2</v>
      </c>
      <c r="EB17">
        <v>6.7151466698119402E-3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3.758</v>
      </c>
      <c r="EJ17">
        <v>0.70140000000000002</v>
      </c>
      <c r="EK17">
        <v>3.7579999999998099</v>
      </c>
      <c r="EL17">
        <v>0</v>
      </c>
      <c r="EM17">
        <v>0</v>
      </c>
      <c r="EN17">
        <v>0</v>
      </c>
      <c r="EO17">
        <v>0.70132499999999698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7.8</v>
      </c>
      <c r="EX17">
        <v>8.1</v>
      </c>
      <c r="EY17">
        <v>2</v>
      </c>
      <c r="EZ17">
        <v>395.53</v>
      </c>
      <c r="FA17">
        <v>646.23800000000006</v>
      </c>
      <c r="FB17">
        <v>38.332700000000003</v>
      </c>
      <c r="FC17">
        <v>35.412399999999998</v>
      </c>
      <c r="FD17">
        <v>30.000599999999999</v>
      </c>
      <c r="FE17">
        <v>35.1539</v>
      </c>
      <c r="FF17">
        <v>35.0867</v>
      </c>
      <c r="FG17">
        <v>22.596699999999998</v>
      </c>
      <c r="FH17">
        <v>0</v>
      </c>
      <c r="FI17">
        <v>100</v>
      </c>
      <c r="FJ17">
        <v>-999.9</v>
      </c>
      <c r="FK17">
        <v>409.09</v>
      </c>
      <c r="FL17">
        <v>40.234299999999998</v>
      </c>
      <c r="FM17">
        <v>101.00700000000001</v>
      </c>
      <c r="FN17">
        <v>100.283</v>
      </c>
    </row>
    <row r="18" spans="1:170" x14ac:dyDescent="0.25">
      <c r="A18">
        <v>2</v>
      </c>
      <c r="B18">
        <v>1606241487.5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1606241479.5</v>
      </c>
      <c r="I18">
        <f t="shared" si="0"/>
        <v>1.9778951900576384E-3</v>
      </c>
      <c r="J18">
        <f t="shared" si="1"/>
        <v>-3.3009526897976875</v>
      </c>
      <c r="K18">
        <f t="shared" si="2"/>
        <v>49.736545161290302</v>
      </c>
      <c r="L18">
        <f t="shared" si="3"/>
        <v>134.80344225914627</v>
      </c>
      <c r="M18">
        <f t="shared" si="4"/>
        <v>13.751971660530357</v>
      </c>
      <c r="N18">
        <f t="shared" si="5"/>
        <v>5.0738731006280782</v>
      </c>
      <c r="O18">
        <f t="shared" si="6"/>
        <v>5.9211053718428372E-2</v>
      </c>
      <c r="P18">
        <f t="shared" si="7"/>
        <v>2.9641175283930807</v>
      </c>
      <c r="Q18">
        <f t="shared" si="8"/>
        <v>5.8561722390971301E-2</v>
      </c>
      <c r="R18">
        <f t="shared" si="9"/>
        <v>3.6658822872830468E-2</v>
      </c>
      <c r="S18">
        <f t="shared" si="10"/>
        <v>231.29076915981173</v>
      </c>
      <c r="T18">
        <f t="shared" si="11"/>
        <v>40.339610978397694</v>
      </c>
      <c r="U18">
        <f t="shared" si="12"/>
        <v>40.096906451612902</v>
      </c>
      <c r="V18">
        <f t="shared" si="13"/>
        <v>7.4521206678490346</v>
      </c>
      <c r="W18">
        <f t="shared" si="14"/>
        <v>58.215641403046504</v>
      </c>
      <c r="X18">
        <f t="shared" si="15"/>
        <v>4.2034420550710578</v>
      </c>
      <c r="Y18">
        <f t="shared" si="16"/>
        <v>7.2204685094323917</v>
      </c>
      <c r="Z18">
        <f t="shared" si="17"/>
        <v>3.2486786127779768</v>
      </c>
      <c r="AA18">
        <f t="shared" si="18"/>
        <v>-87.225177881541853</v>
      </c>
      <c r="AB18">
        <f t="shared" si="19"/>
        <v>-94.326188525272372</v>
      </c>
      <c r="AC18">
        <f t="shared" si="20"/>
        <v>-7.7849543553065246</v>
      </c>
      <c r="AD18">
        <f t="shared" si="21"/>
        <v>41.954448397690996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51767.840738139945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793.90823076923095</v>
      </c>
      <c r="AR18">
        <v>922.25</v>
      </c>
      <c r="AS18">
        <f t="shared" si="27"/>
        <v>0.13916158225076614</v>
      </c>
      <c r="AT18">
        <v>0.5</v>
      </c>
      <c r="AU18">
        <f t="shared" si="28"/>
        <v>1180.1892781665638</v>
      </c>
      <c r="AV18">
        <f t="shared" si="29"/>
        <v>-3.3009526897976875</v>
      </c>
      <c r="AW18">
        <f t="shared" si="30"/>
        <v>82.118503652524296</v>
      </c>
      <c r="AX18">
        <f t="shared" si="31"/>
        <v>0.29103822174030897</v>
      </c>
      <c r="AY18">
        <f t="shared" si="32"/>
        <v>-2.3074309014330242E-3</v>
      </c>
      <c r="AZ18">
        <f t="shared" si="33"/>
        <v>2.537088641908376</v>
      </c>
      <c r="BA18" t="s">
        <v>296</v>
      </c>
      <c r="BB18">
        <v>653.84</v>
      </c>
      <c r="BC18">
        <f t="shared" si="34"/>
        <v>268.40999999999997</v>
      </c>
      <c r="BD18">
        <f t="shared" si="35"/>
        <v>0.47815569178036982</v>
      </c>
      <c r="BE18">
        <f t="shared" si="36"/>
        <v>0.89709152531975589</v>
      </c>
      <c r="BF18">
        <f t="shared" si="37"/>
        <v>0.62068897527947642</v>
      </c>
      <c r="BG18">
        <f t="shared" si="38"/>
        <v>0.91880435596861454</v>
      </c>
      <c r="BH18">
        <f t="shared" si="39"/>
        <v>1400.0058064516099</v>
      </c>
      <c r="BI18">
        <f t="shared" si="40"/>
        <v>1180.1892781665638</v>
      </c>
      <c r="BJ18">
        <f t="shared" si="41"/>
        <v>0.84298884528044704</v>
      </c>
      <c r="BK18">
        <f t="shared" si="42"/>
        <v>0.19597769056089404</v>
      </c>
      <c r="BL18">
        <v>6</v>
      </c>
      <c r="BM18">
        <v>0.5</v>
      </c>
      <c r="BN18" t="s">
        <v>290</v>
      </c>
      <c r="BO18">
        <v>2</v>
      </c>
      <c r="BP18">
        <v>1606241479.5</v>
      </c>
      <c r="BQ18">
        <v>49.736545161290302</v>
      </c>
      <c r="BR18">
        <v>44.932687096774202</v>
      </c>
      <c r="BS18">
        <v>41.204161290322602</v>
      </c>
      <c r="BT18">
        <v>38.359570967741902</v>
      </c>
      <c r="BU18">
        <v>45.978545161290299</v>
      </c>
      <c r="BV18">
        <v>40.502835483871003</v>
      </c>
      <c r="BW18">
        <v>400.000870967742</v>
      </c>
      <c r="BX18">
        <v>101.97264516129</v>
      </c>
      <c r="BY18">
        <v>4.2343699999999998E-2</v>
      </c>
      <c r="BZ18">
        <v>39.506635483871001</v>
      </c>
      <c r="CA18">
        <v>40.096906451612902</v>
      </c>
      <c r="CB18">
        <v>999.9</v>
      </c>
      <c r="CC18">
        <v>0</v>
      </c>
      <c r="CD18">
        <v>0</v>
      </c>
      <c r="CE18">
        <v>10001.107741935501</v>
      </c>
      <c r="CF18">
        <v>0</v>
      </c>
      <c r="CG18">
        <v>819.62861290322599</v>
      </c>
      <c r="CH18">
        <v>1400.0058064516099</v>
      </c>
      <c r="CI18">
        <v>0.90001699999999996</v>
      </c>
      <c r="CJ18">
        <v>9.99834E-2</v>
      </c>
      <c r="CK18">
        <v>0</v>
      </c>
      <c r="CL18">
        <v>793.88474193548404</v>
      </c>
      <c r="CM18">
        <v>4.9997499999999997</v>
      </c>
      <c r="CN18">
        <v>11094.032258064501</v>
      </c>
      <c r="CO18">
        <v>12178.158064516099</v>
      </c>
      <c r="CP18">
        <v>48</v>
      </c>
      <c r="CQ18">
        <v>49.375</v>
      </c>
      <c r="CR18">
        <v>48.542000000000002</v>
      </c>
      <c r="CS18">
        <v>49.316064516129003</v>
      </c>
      <c r="CT18">
        <v>50.045999999999999</v>
      </c>
      <c r="CU18">
        <v>1255.5258064516099</v>
      </c>
      <c r="CV18">
        <v>139.47999999999999</v>
      </c>
      <c r="CW18">
        <v>0</v>
      </c>
      <c r="CX18">
        <v>119.59999990463299</v>
      </c>
      <c r="CY18">
        <v>0</v>
      </c>
      <c r="CZ18">
        <v>793.90823076923095</v>
      </c>
      <c r="DA18">
        <v>0.24923078367520499</v>
      </c>
      <c r="DB18">
        <v>-3.4666666653689799</v>
      </c>
      <c r="DC18">
        <v>11094.0230769231</v>
      </c>
      <c r="DD18">
        <v>15</v>
      </c>
      <c r="DE18">
        <v>1606240896.5</v>
      </c>
      <c r="DF18" t="s">
        <v>291</v>
      </c>
      <c r="DG18">
        <v>1606240896.5</v>
      </c>
      <c r="DH18">
        <v>1606240881.5</v>
      </c>
      <c r="DI18">
        <v>2</v>
      </c>
      <c r="DJ18">
        <v>1.524</v>
      </c>
      <c r="DK18">
        <v>-0.20300000000000001</v>
      </c>
      <c r="DL18">
        <v>3.758</v>
      </c>
      <c r="DM18">
        <v>0.70099999999999996</v>
      </c>
      <c r="DN18">
        <v>1449</v>
      </c>
      <c r="DO18">
        <v>39</v>
      </c>
      <c r="DP18">
        <v>0.01</v>
      </c>
      <c r="DQ18">
        <v>0.06</v>
      </c>
      <c r="DR18">
        <v>-3.28684404270285</v>
      </c>
      <c r="DS18">
        <v>-1.97598973675707</v>
      </c>
      <c r="DT18">
        <v>0.15137998299099101</v>
      </c>
      <c r="DU18">
        <v>0</v>
      </c>
      <c r="DV18">
        <v>4.8038554838709704</v>
      </c>
      <c r="DW18">
        <v>2.8178666129032099</v>
      </c>
      <c r="DX18">
        <v>0.21745299539305299</v>
      </c>
      <c r="DY18">
        <v>0</v>
      </c>
      <c r="DZ18">
        <v>2.84457806451613</v>
      </c>
      <c r="EA18">
        <v>0.77547048387095996</v>
      </c>
      <c r="EB18">
        <v>5.7812280558292101E-2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3.758</v>
      </c>
      <c r="EJ18">
        <v>0.70130000000000003</v>
      </c>
      <c r="EK18">
        <v>3.7579999999998099</v>
      </c>
      <c r="EL18">
        <v>0</v>
      </c>
      <c r="EM18">
        <v>0</v>
      </c>
      <c r="EN18">
        <v>0</v>
      </c>
      <c r="EO18">
        <v>0.70132499999999698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9.8000000000000007</v>
      </c>
      <c r="EX18">
        <v>10.1</v>
      </c>
      <c r="EY18">
        <v>2</v>
      </c>
      <c r="EZ18">
        <v>396.464</v>
      </c>
      <c r="FA18">
        <v>642.65800000000002</v>
      </c>
      <c r="FB18">
        <v>38.362200000000001</v>
      </c>
      <c r="FC18">
        <v>35.571300000000001</v>
      </c>
      <c r="FD18">
        <v>30.000399999999999</v>
      </c>
      <c r="FE18">
        <v>35.272399999999998</v>
      </c>
      <c r="FF18">
        <v>35.191800000000001</v>
      </c>
      <c r="FG18">
        <v>6.2683200000000001</v>
      </c>
      <c r="FH18">
        <v>0</v>
      </c>
      <c r="FI18">
        <v>100</v>
      </c>
      <c r="FJ18">
        <v>-999.9</v>
      </c>
      <c r="FK18">
        <v>44.5349</v>
      </c>
      <c r="FL18">
        <v>39.358400000000003</v>
      </c>
      <c r="FM18">
        <v>100.979</v>
      </c>
      <c r="FN18">
        <v>100.251</v>
      </c>
    </row>
    <row r="19" spans="1:170" x14ac:dyDescent="0.25">
      <c r="A19">
        <v>3</v>
      </c>
      <c r="B19">
        <v>1606241608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1606241600</v>
      </c>
      <c r="I19">
        <f t="shared" si="0"/>
        <v>3.3820415536363712E-3</v>
      </c>
      <c r="J19">
        <f t="shared" si="1"/>
        <v>-2.4344545682243073</v>
      </c>
      <c r="K19">
        <f t="shared" si="2"/>
        <v>79.859045161290297</v>
      </c>
      <c r="L19">
        <f t="shared" si="3"/>
        <v>114.53583987822581</v>
      </c>
      <c r="M19">
        <f t="shared" si="4"/>
        <v>11.684030294215875</v>
      </c>
      <c r="N19">
        <f t="shared" si="5"/>
        <v>8.1465810520419861</v>
      </c>
      <c r="O19">
        <f t="shared" si="6"/>
        <v>9.8695956111542235E-2</v>
      </c>
      <c r="P19">
        <f t="shared" si="7"/>
        <v>2.9643740706652406</v>
      </c>
      <c r="Q19">
        <f t="shared" si="8"/>
        <v>9.6906127871127595E-2</v>
      </c>
      <c r="R19">
        <f t="shared" si="9"/>
        <v>6.072443534369984E-2</v>
      </c>
      <c r="S19">
        <f t="shared" si="10"/>
        <v>231.29373950925259</v>
      </c>
      <c r="T19">
        <f t="shared" si="11"/>
        <v>39.91396458735246</v>
      </c>
      <c r="U19">
        <f t="shared" si="12"/>
        <v>39.927661290322597</v>
      </c>
      <c r="V19">
        <f t="shared" si="13"/>
        <v>7.3850508319008945</v>
      </c>
      <c r="W19">
        <f t="shared" si="14"/>
        <v>55.931512103804302</v>
      </c>
      <c r="X19">
        <f t="shared" si="15"/>
        <v>4.0239005927126934</v>
      </c>
      <c r="Y19">
        <f t="shared" si="16"/>
        <v>7.1943354315983159</v>
      </c>
      <c r="Z19">
        <f t="shared" si="17"/>
        <v>3.3611502391882011</v>
      </c>
      <c r="AA19">
        <f t="shared" si="18"/>
        <v>-149.14803251536398</v>
      </c>
      <c r="AB19">
        <f t="shared" si="19"/>
        <v>-78.092474564421622</v>
      </c>
      <c r="AC19">
        <f t="shared" si="20"/>
        <v>-6.4372722977399901</v>
      </c>
      <c r="AD19">
        <f t="shared" si="21"/>
        <v>-2.3840398682729926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51786.200007605134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783.70526923076898</v>
      </c>
      <c r="AR19">
        <v>900.53</v>
      </c>
      <c r="AS19">
        <f t="shared" si="27"/>
        <v>0.12972886052572485</v>
      </c>
      <c r="AT19">
        <v>0.5</v>
      </c>
      <c r="AU19">
        <f t="shared" si="28"/>
        <v>1180.2018191378861</v>
      </c>
      <c r="AV19">
        <f t="shared" si="29"/>
        <v>-2.4344545682243073</v>
      </c>
      <c r="AW19">
        <f t="shared" si="30"/>
        <v>76.55311859357279</v>
      </c>
      <c r="AX19">
        <f t="shared" si="31"/>
        <v>0.29977901902213133</v>
      </c>
      <c r="AY19">
        <f t="shared" si="32"/>
        <v>-1.5732115120483138E-3</v>
      </c>
      <c r="AZ19">
        <f t="shared" si="33"/>
        <v>2.6224001421385186</v>
      </c>
      <c r="BA19" t="s">
        <v>301</v>
      </c>
      <c r="BB19">
        <v>630.57000000000005</v>
      </c>
      <c r="BC19">
        <f t="shared" si="34"/>
        <v>269.95999999999992</v>
      </c>
      <c r="BD19">
        <f t="shared" si="35"/>
        <v>0.43274829889328431</v>
      </c>
      <c r="BE19">
        <f t="shared" si="36"/>
        <v>0.89741251220782003</v>
      </c>
      <c r="BF19">
        <f t="shared" si="37"/>
        <v>0.63130390864991004</v>
      </c>
      <c r="BG19">
        <f t="shared" si="38"/>
        <v>0.92733336474773032</v>
      </c>
      <c r="BH19">
        <f t="shared" si="39"/>
        <v>1400.0203225806399</v>
      </c>
      <c r="BI19">
        <f t="shared" si="40"/>
        <v>1180.2018191378861</v>
      </c>
      <c r="BJ19">
        <f t="shared" si="41"/>
        <v>0.84298906244620431</v>
      </c>
      <c r="BK19">
        <f t="shared" si="42"/>
        <v>0.19597812489240871</v>
      </c>
      <c r="BL19">
        <v>6</v>
      </c>
      <c r="BM19">
        <v>0.5</v>
      </c>
      <c r="BN19" t="s">
        <v>290</v>
      </c>
      <c r="BO19">
        <v>2</v>
      </c>
      <c r="BP19">
        <v>1606241600</v>
      </c>
      <c r="BQ19">
        <v>79.859045161290297</v>
      </c>
      <c r="BR19">
        <v>76.612309677419404</v>
      </c>
      <c r="BS19">
        <v>39.445364516128997</v>
      </c>
      <c r="BT19">
        <v>34.572135483871001</v>
      </c>
      <c r="BU19">
        <v>76.101041935483906</v>
      </c>
      <c r="BV19">
        <v>38.744045161290302</v>
      </c>
      <c r="BW19">
        <v>399.97738709677401</v>
      </c>
      <c r="BX19">
        <v>101.96961290322599</v>
      </c>
      <c r="BY19">
        <v>4.2388812903225798E-2</v>
      </c>
      <c r="BZ19">
        <v>39.439019354838699</v>
      </c>
      <c r="CA19">
        <v>39.927661290322597</v>
      </c>
      <c r="CB19">
        <v>999.9</v>
      </c>
      <c r="CC19">
        <v>0</v>
      </c>
      <c r="CD19">
        <v>0</v>
      </c>
      <c r="CE19">
        <v>10002.8590322581</v>
      </c>
      <c r="CF19">
        <v>0</v>
      </c>
      <c r="CG19">
        <v>857.343677419355</v>
      </c>
      <c r="CH19">
        <v>1400.0203225806399</v>
      </c>
      <c r="CI19">
        <v>0.90000690322580601</v>
      </c>
      <c r="CJ19">
        <v>9.9993341935483898E-2</v>
      </c>
      <c r="CK19">
        <v>0</v>
      </c>
      <c r="CL19">
        <v>783.68106451612903</v>
      </c>
      <c r="CM19">
        <v>4.9997499999999997</v>
      </c>
      <c r="CN19">
        <v>10942.438709677401</v>
      </c>
      <c r="CO19">
        <v>12178.2677419355</v>
      </c>
      <c r="CP19">
        <v>48</v>
      </c>
      <c r="CQ19">
        <v>49.436999999999998</v>
      </c>
      <c r="CR19">
        <v>48.561999999999998</v>
      </c>
      <c r="CS19">
        <v>49.375</v>
      </c>
      <c r="CT19">
        <v>50.061999999999998</v>
      </c>
      <c r="CU19">
        <v>1255.5290322580599</v>
      </c>
      <c r="CV19">
        <v>139.49161290322601</v>
      </c>
      <c r="CW19">
        <v>0</v>
      </c>
      <c r="CX19">
        <v>119.59999990463299</v>
      </c>
      <c r="CY19">
        <v>0</v>
      </c>
      <c r="CZ19">
        <v>783.70526923076898</v>
      </c>
      <c r="DA19">
        <v>2.30505983374964</v>
      </c>
      <c r="DB19">
        <v>23.370940189423401</v>
      </c>
      <c r="DC19">
        <v>10942.6</v>
      </c>
      <c r="DD19">
        <v>15</v>
      </c>
      <c r="DE19">
        <v>1606240896.5</v>
      </c>
      <c r="DF19" t="s">
        <v>291</v>
      </c>
      <c r="DG19">
        <v>1606240896.5</v>
      </c>
      <c r="DH19">
        <v>1606240881.5</v>
      </c>
      <c r="DI19">
        <v>2</v>
      </c>
      <c r="DJ19">
        <v>1.524</v>
      </c>
      <c r="DK19">
        <v>-0.20300000000000001</v>
      </c>
      <c r="DL19">
        <v>3.758</v>
      </c>
      <c r="DM19">
        <v>0.70099999999999996</v>
      </c>
      <c r="DN19">
        <v>1449</v>
      </c>
      <c r="DO19">
        <v>39</v>
      </c>
      <c r="DP19">
        <v>0.01</v>
      </c>
      <c r="DQ19">
        <v>0.06</v>
      </c>
      <c r="DR19">
        <v>-2.4361311533551899</v>
      </c>
      <c r="DS19">
        <v>0.16521770113782799</v>
      </c>
      <c r="DT19">
        <v>2.2246771894099598E-2</v>
      </c>
      <c r="DU19">
        <v>1</v>
      </c>
      <c r="DV19">
        <v>3.2489832258064499</v>
      </c>
      <c r="DW19">
        <v>-0.45652693548388101</v>
      </c>
      <c r="DX19">
        <v>4.2947858964029598E-2</v>
      </c>
      <c r="DY19">
        <v>0</v>
      </c>
      <c r="DZ19">
        <v>4.8600054838709701</v>
      </c>
      <c r="EA19">
        <v>1.6047938709677301</v>
      </c>
      <c r="EB19">
        <v>0.119776647835467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3.758</v>
      </c>
      <c r="EJ19">
        <v>0.70130000000000003</v>
      </c>
      <c r="EK19">
        <v>3.7579999999998099</v>
      </c>
      <c r="EL19">
        <v>0</v>
      </c>
      <c r="EM19">
        <v>0</v>
      </c>
      <c r="EN19">
        <v>0</v>
      </c>
      <c r="EO19">
        <v>0.70132499999999698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11.9</v>
      </c>
      <c r="EX19">
        <v>12.1</v>
      </c>
      <c r="EY19">
        <v>2</v>
      </c>
      <c r="EZ19">
        <v>396.447</v>
      </c>
      <c r="FA19">
        <v>628.35500000000002</v>
      </c>
      <c r="FB19">
        <v>38.3581</v>
      </c>
      <c r="FC19">
        <v>35.616599999999998</v>
      </c>
      <c r="FD19">
        <v>29.9999</v>
      </c>
      <c r="FE19">
        <v>35.301400000000001</v>
      </c>
      <c r="FF19">
        <v>35.211199999999998</v>
      </c>
      <c r="FG19">
        <v>7.6166400000000003</v>
      </c>
      <c r="FH19">
        <v>0</v>
      </c>
      <c r="FI19">
        <v>100</v>
      </c>
      <c r="FJ19">
        <v>-999.9</v>
      </c>
      <c r="FK19">
        <v>76.610200000000006</v>
      </c>
      <c r="FL19">
        <v>41.090299999999999</v>
      </c>
      <c r="FM19">
        <v>100.985</v>
      </c>
      <c r="FN19">
        <v>100.26600000000001</v>
      </c>
    </row>
    <row r="20" spans="1:170" x14ac:dyDescent="0.25">
      <c r="A20">
        <v>4</v>
      </c>
      <c r="B20">
        <v>1606241728.5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1606241720.75</v>
      </c>
      <c r="I20">
        <f t="shared" si="0"/>
        <v>2.998233329360259E-3</v>
      </c>
      <c r="J20">
        <f t="shared" si="1"/>
        <v>-1.6739952525490196</v>
      </c>
      <c r="K20">
        <f t="shared" si="2"/>
        <v>99.949749999999995</v>
      </c>
      <c r="L20">
        <f t="shared" si="3"/>
        <v>126.59530403366499</v>
      </c>
      <c r="M20">
        <f t="shared" si="4"/>
        <v>12.914398176826523</v>
      </c>
      <c r="N20">
        <f t="shared" si="5"/>
        <v>10.196198658609106</v>
      </c>
      <c r="O20">
        <f t="shared" si="6"/>
        <v>8.1169074366019486E-2</v>
      </c>
      <c r="P20">
        <f t="shared" si="7"/>
        <v>2.9632811441276603</v>
      </c>
      <c r="Q20">
        <f t="shared" si="8"/>
        <v>7.9953834908427945E-2</v>
      </c>
      <c r="R20">
        <f t="shared" si="9"/>
        <v>5.0078815590037573E-2</v>
      </c>
      <c r="S20">
        <f t="shared" si="10"/>
        <v>231.29285637216199</v>
      </c>
      <c r="T20">
        <f t="shared" si="11"/>
        <v>39.947793619114719</v>
      </c>
      <c r="U20">
        <f t="shared" si="12"/>
        <v>39.790983333333301</v>
      </c>
      <c r="V20">
        <f t="shared" si="13"/>
        <v>7.3312694990581377</v>
      </c>
      <c r="W20">
        <f t="shared" si="14"/>
        <v>51.786768109016556</v>
      </c>
      <c r="X20">
        <f t="shared" si="15"/>
        <v>3.7128935655815263</v>
      </c>
      <c r="Y20">
        <f t="shared" si="16"/>
        <v>7.1695796072183873</v>
      </c>
      <c r="Z20">
        <f t="shared" si="17"/>
        <v>3.6183759334766115</v>
      </c>
      <c r="AA20">
        <f t="shared" si="18"/>
        <v>-132.22208982478742</v>
      </c>
      <c r="AB20">
        <f t="shared" si="19"/>
        <v>-66.492749193670377</v>
      </c>
      <c r="AC20">
        <f t="shared" si="20"/>
        <v>-5.477827894203279</v>
      </c>
      <c r="AD20">
        <f t="shared" si="21"/>
        <v>27.100189459500925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51766.120335368862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778.37507692307702</v>
      </c>
      <c r="AR20">
        <v>898.66</v>
      </c>
      <c r="AS20">
        <f t="shared" si="27"/>
        <v>0.13384920111824605</v>
      </c>
      <c r="AT20">
        <v>0.5</v>
      </c>
      <c r="AU20">
        <f t="shared" si="28"/>
        <v>1180.1930507473512</v>
      </c>
      <c r="AV20">
        <f t="shared" si="29"/>
        <v>-1.6739952525490196</v>
      </c>
      <c r="AW20">
        <f t="shared" si="30"/>
        <v>78.983948503919294</v>
      </c>
      <c r="AX20">
        <f t="shared" si="31"/>
        <v>0.3062671088064452</v>
      </c>
      <c r="AY20">
        <f t="shared" si="32"/>
        <v>-9.2887157066261607E-4</v>
      </c>
      <c r="AZ20">
        <f t="shared" si="33"/>
        <v>2.629937907551243</v>
      </c>
      <c r="BA20" t="s">
        <v>305</v>
      </c>
      <c r="BB20">
        <v>623.42999999999995</v>
      </c>
      <c r="BC20">
        <f t="shared" si="34"/>
        <v>275.23</v>
      </c>
      <c r="BD20">
        <f t="shared" si="35"/>
        <v>0.43703420076635158</v>
      </c>
      <c r="BE20">
        <f t="shared" si="36"/>
        <v>0.89569287324957836</v>
      </c>
      <c r="BF20">
        <f t="shared" si="37"/>
        <v>0.65663774786048323</v>
      </c>
      <c r="BG20">
        <f t="shared" si="38"/>
        <v>0.92806767627705566</v>
      </c>
      <c r="BH20">
        <f t="shared" si="39"/>
        <v>1400.00933333333</v>
      </c>
      <c r="BI20">
        <f t="shared" si="40"/>
        <v>1180.1930507473512</v>
      </c>
      <c r="BJ20">
        <f t="shared" si="41"/>
        <v>0.84298941631866786</v>
      </c>
      <c r="BK20">
        <f t="shared" si="42"/>
        <v>0.19597883263733587</v>
      </c>
      <c r="BL20">
        <v>6</v>
      </c>
      <c r="BM20">
        <v>0.5</v>
      </c>
      <c r="BN20" t="s">
        <v>290</v>
      </c>
      <c r="BO20">
        <v>2</v>
      </c>
      <c r="BP20">
        <v>1606241720.75</v>
      </c>
      <c r="BQ20">
        <v>99.949749999999995</v>
      </c>
      <c r="BR20">
        <v>97.888323333333304</v>
      </c>
      <c r="BS20">
        <v>36.396189999999997</v>
      </c>
      <c r="BT20">
        <v>32.062646666666701</v>
      </c>
      <c r="BU20">
        <v>96.191753333333295</v>
      </c>
      <c r="BV20">
        <v>35.694866666666698</v>
      </c>
      <c r="BW20">
        <v>400.0111</v>
      </c>
      <c r="BX20">
        <v>101.9709</v>
      </c>
      <c r="BY20">
        <v>4.2348243333333299E-2</v>
      </c>
      <c r="BZ20">
        <v>39.374769999999998</v>
      </c>
      <c r="CA20">
        <v>39.790983333333301</v>
      </c>
      <c r="CB20">
        <v>999.9</v>
      </c>
      <c r="CC20">
        <v>0</v>
      </c>
      <c r="CD20">
        <v>0</v>
      </c>
      <c r="CE20">
        <v>9996.5400000000009</v>
      </c>
      <c r="CF20">
        <v>0</v>
      </c>
      <c r="CG20">
        <v>867.40859999999998</v>
      </c>
      <c r="CH20">
        <v>1400.00933333333</v>
      </c>
      <c r="CI20">
        <v>0.89999616666666704</v>
      </c>
      <c r="CJ20">
        <v>0.100003886666667</v>
      </c>
      <c r="CK20">
        <v>0</v>
      </c>
      <c r="CL20">
        <v>778.3347</v>
      </c>
      <c r="CM20">
        <v>4.9997499999999997</v>
      </c>
      <c r="CN20">
        <v>10867.9233333333</v>
      </c>
      <c r="CO20">
        <v>12178.1166666667</v>
      </c>
      <c r="CP20">
        <v>47.932866666666598</v>
      </c>
      <c r="CQ20">
        <v>49.457999999999998</v>
      </c>
      <c r="CR20">
        <v>48.5</v>
      </c>
      <c r="CS20">
        <v>49.349800000000002</v>
      </c>
      <c r="CT20">
        <v>50</v>
      </c>
      <c r="CU20">
        <v>1255.5023333333299</v>
      </c>
      <c r="CV20">
        <v>139.50700000000001</v>
      </c>
      <c r="CW20">
        <v>0</v>
      </c>
      <c r="CX20">
        <v>119.700000047684</v>
      </c>
      <c r="CY20">
        <v>0</v>
      </c>
      <c r="CZ20">
        <v>778.37507692307702</v>
      </c>
      <c r="DA20">
        <v>3.0712478684434101</v>
      </c>
      <c r="DB20">
        <v>38.270085484565598</v>
      </c>
      <c r="DC20">
        <v>10868</v>
      </c>
      <c r="DD20">
        <v>15</v>
      </c>
      <c r="DE20">
        <v>1606240896.5</v>
      </c>
      <c r="DF20" t="s">
        <v>291</v>
      </c>
      <c r="DG20">
        <v>1606240896.5</v>
      </c>
      <c r="DH20">
        <v>1606240881.5</v>
      </c>
      <c r="DI20">
        <v>2</v>
      </c>
      <c r="DJ20">
        <v>1.524</v>
      </c>
      <c r="DK20">
        <v>-0.20300000000000001</v>
      </c>
      <c r="DL20">
        <v>3.758</v>
      </c>
      <c r="DM20">
        <v>0.70099999999999996</v>
      </c>
      <c r="DN20">
        <v>1449</v>
      </c>
      <c r="DO20">
        <v>39</v>
      </c>
      <c r="DP20">
        <v>0.01</v>
      </c>
      <c r="DQ20">
        <v>0.06</v>
      </c>
      <c r="DR20">
        <v>-1.6744995962023801</v>
      </c>
      <c r="DS20">
        <v>5.0716510998410298E-2</v>
      </c>
      <c r="DT20">
        <v>2.0183346036441101E-2</v>
      </c>
      <c r="DU20">
        <v>1</v>
      </c>
      <c r="DV20">
        <v>2.0627983870967701</v>
      </c>
      <c r="DW20">
        <v>1.9325322580639001E-2</v>
      </c>
      <c r="DX20">
        <v>2.9669445247080501E-2</v>
      </c>
      <c r="DY20">
        <v>1</v>
      </c>
      <c r="DZ20">
        <v>4.3364158064516101</v>
      </c>
      <c r="EA20">
        <v>-0.655850322580663</v>
      </c>
      <c r="EB20">
        <v>4.8952377238014301E-2</v>
      </c>
      <c r="EC20">
        <v>0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3.758</v>
      </c>
      <c r="EJ20">
        <v>0.70130000000000003</v>
      </c>
      <c r="EK20">
        <v>3.7579999999998099</v>
      </c>
      <c r="EL20">
        <v>0</v>
      </c>
      <c r="EM20">
        <v>0</v>
      </c>
      <c r="EN20">
        <v>0</v>
      </c>
      <c r="EO20">
        <v>0.70132499999999698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13.9</v>
      </c>
      <c r="EX20">
        <v>14.1</v>
      </c>
      <c r="EY20">
        <v>2</v>
      </c>
      <c r="EZ20">
        <v>395.81</v>
      </c>
      <c r="FA20">
        <v>624.63800000000003</v>
      </c>
      <c r="FB20">
        <v>38.325299999999999</v>
      </c>
      <c r="FC20">
        <v>35.549799999999998</v>
      </c>
      <c r="FD20">
        <v>30</v>
      </c>
      <c r="FE20">
        <v>35.259500000000003</v>
      </c>
      <c r="FF20">
        <v>35.182299999999998</v>
      </c>
      <c r="FG20">
        <v>8.5684199999999997</v>
      </c>
      <c r="FH20">
        <v>0</v>
      </c>
      <c r="FI20">
        <v>100</v>
      </c>
      <c r="FJ20">
        <v>-999.9</v>
      </c>
      <c r="FK20">
        <v>97.834599999999995</v>
      </c>
      <c r="FL20">
        <v>39.032299999999999</v>
      </c>
      <c r="FM20">
        <v>101.009</v>
      </c>
      <c r="FN20">
        <v>100.28700000000001</v>
      </c>
    </row>
    <row r="21" spans="1:170" x14ac:dyDescent="0.25">
      <c r="A21">
        <v>5</v>
      </c>
      <c r="B21">
        <v>1606241849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1606241841</v>
      </c>
      <c r="I21">
        <f t="shared" si="0"/>
        <v>2.4829805950710203E-3</v>
      </c>
      <c r="J21">
        <f t="shared" si="1"/>
        <v>-0.12312842444857718</v>
      </c>
      <c r="K21">
        <f t="shared" si="2"/>
        <v>149.879161290323</v>
      </c>
      <c r="L21">
        <f t="shared" si="3"/>
        <v>144.30064771052639</v>
      </c>
      <c r="M21">
        <f t="shared" si="4"/>
        <v>14.721077412222414</v>
      </c>
      <c r="N21">
        <f t="shared" si="5"/>
        <v>15.29017901749074</v>
      </c>
      <c r="O21">
        <f t="shared" si="6"/>
        <v>7.0217671307262558E-2</v>
      </c>
      <c r="P21">
        <f t="shared" si="7"/>
        <v>2.9638205098453452</v>
      </c>
      <c r="Q21">
        <f t="shared" si="8"/>
        <v>6.9306410568161475E-2</v>
      </c>
      <c r="R21">
        <f t="shared" si="9"/>
        <v>4.3397394430229795E-2</v>
      </c>
      <c r="S21">
        <f t="shared" si="10"/>
        <v>231.29048705304561</v>
      </c>
      <c r="T21">
        <f t="shared" si="11"/>
        <v>40.190235891464894</v>
      </c>
      <c r="U21">
        <f t="shared" si="12"/>
        <v>39.967693548387103</v>
      </c>
      <c r="V21">
        <f t="shared" si="13"/>
        <v>7.4008677096093702</v>
      </c>
      <c r="W21">
        <f t="shared" si="14"/>
        <v>54.756801317781054</v>
      </c>
      <c r="X21">
        <f t="shared" si="15"/>
        <v>3.9493202624228765</v>
      </c>
      <c r="Y21">
        <f t="shared" si="16"/>
        <v>7.2124743728235687</v>
      </c>
      <c r="Z21">
        <f t="shared" si="17"/>
        <v>3.4515474471864938</v>
      </c>
      <c r="AA21">
        <f t="shared" si="18"/>
        <v>-109.49944424263199</v>
      </c>
      <c r="AB21">
        <f t="shared" si="19"/>
        <v>-76.97176379452263</v>
      </c>
      <c r="AC21">
        <f t="shared" si="20"/>
        <v>-6.348724021028751</v>
      </c>
      <c r="AD21">
        <f t="shared" si="21"/>
        <v>38.470554994862241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51762.950167204603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776.27930769230704</v>
      </c>
      <c r="AR21">
        <v>918.38</v>
      </c>
      <c r="AS21">
        <f t="shared" si="27"/>
        <v>0.15472973312538707</v>
      </c>
      <c r="AT21">
        <v>0.5</v>
      </c>
      <c r="AU21">
        <f t="shared" si="28"/>
        <v>1180.1827942957043</v>
      </c>
      <c r="AV21">
        <f t="shared" si="29"/>
        <v>-0.12312842444857718</v>
      </c>
      <c r="AW21">
        <f t="shared" si="30"/>
        <v>91.304684400273956</v>
      </c>
      <c r="AX21">
        <f t="shared" si="31"/>
        <v>0.32225222674709819</v>
      </c>
      <c r="AY21">
        <f t="shared" si="32"/>
        <v>3.8521071275144969E-4</v>
      </c>
      <c r="AZ21">
        <f t="shared" si="33"/>
        <v>2.5519937280864129</v>
      </c>
      <c r="BA21" t="s">
        <v>310</v>
      </c>
      <c r="BB21">
        <v>622.42999999999995</v>
      </c>
      <c r="BC21">
        <f t="shared" si="34"/>
        <v>295.95000000000005</v>
      </c>
      <c r="BD21">
        <f t="shared" si="35"/>
        <v>0.48015101303494823</v>
      </c>
      <c r="BE21">
        <f t="shared" si="36"/>
        <v>0.88788286325838639</v>
      </c>
      <c r="BF21">
        <f t="shared" si="37"/>
        <v>0.70033778916800271</v>
      </c>
      <c r="BG21">
        <f t="shared" si="38"/>
        <v>0.92032402742235198</v>
      </c>
      <c r="BH21">
        <f t="shared" si="39"/>
        <v>1399.9974193548401</v>
      </c>
      <c r="BI21">
        <f t="shared" si="40"/>
        <v>1180.1827942957043</v>
      </c>
      <c r="BJ21">
        <f t="shared" si="41"/>
        <v>0.84298926410847752</v>
      </c>
      <c r="BK21">
        <f t="shared" si="42"/>
        <v>0.19597852821695511</v>
      </c>
      <c r="BL21">
        <v>6</v>
      </c>
      <c r="BM21">
        <v>0.5</v>
      </c>
      <c r="BN21" t="s">
        <v>290</v>
      </c>
      <c r="BO21">
        <v>2</v>
      </c>
      <c r="BP21">
        <v>1606241841</v>
      </c>
      <c r="BQ21">
        <v>149.879161290323</v>
      </c>
      <c r="BR21">
        <v>150.252677419355</v>
      </c>
      <c r="BS21">
        <v>38.712483870967702</v>
      </c>
      <c r="BT21">
        <v>35.1323096774194</v>
      </c>
      <c r="BU21">
        <v>146.12116129032299</v>
      </c>
      <c r="BV21">
        <v>38.011151612903198</v>
      </c>
      <c r="BW21">
        <v>400.01264516128998</v>
      </c>
      <c r="BX21">
        <v>101.974709677419</v>
      </c>
      <c r="BY21">
        <v>4.20008903225806E-2</v>
      </c>
      <c r="BZ21">
        <v>39.485974193548401</v>
      </c>
      <c r="CA21">
        <v>39.967693548387103</v>
      </c>
      <c r="CB21">
        <v>999.9</v>
      </c>
      <c r="CC21">
        <v>0</v>
      </c>
      <c r="CD21">
        <v>0</v>
      </c>
      <c r="CE21">
        <v>9999.2222580645193</v>
      </c>
      <c r="CF21">
        <v>0</v>
      </c>
      <c r="CG21">
        <v>888.10996774193598</v>
      </c>
      <c r="CH21">
        <v>1399.9974193548401</v>
      </c>
      <c r="CI21">
        <v>0.90000148387096801</v>
      </c>
      <c r="CJ21">
        <v>9.9998619354838697E-2</v>
      </c>
      <c r="CK21">
        <v>0</v>
      </c>
      <c r="CL21">
        <v>776.24596774193503</v>
      </c>
      <c r="CM21">
        <v>4.9997499999999997</v>
      </c>
      <c r="CN21">
        <v>10849.0193548387</v>
      </c>
      <c r="CO21">
        <v>12178.035483871001</v>
      </c>
      <c r="CP21">
        <v>48</v>
      </c>
      <c r="CQ21">
        <v>49.634999999999998</v>
      </c>
      <c r="CR21">
        <v>48.616870967741903</v>
      </c>
      <c r="CS21">
        <v>49.5</v>
      </c>
      <c r="CT21">
        <v>50.061999999999998</v>
      </c>
      <c r="CU21">
        <v>1255.49870967742</v>
      </c>
      <c r="CV21">
        <v>139.49870967741899</v>
      </c>
      <c r="CW21">
        <v>0</v>
      </c>
      <c r="CX21">
        <v>119.700000047684</v>
      </c>
      <c r="CY21">
        <v>0</v>
      </c>
      <c r="CZ21">
        <v>776.27930769230704</v>
      </c>
      <c r="DA21">
        <v>4.6376752170709103</v>
      </c>
      <c r="DB21">
        <v>73.230769288026295</v>
      </c>
      <c r="DC21">
        <v>10849.4692307692</v>
      </c>
      <c r="DD21">
        <v>15</v>
      </c>
      <c r="DE21">
        <v>1606240896.5</v>
      </c>
      <c r="DF21" t="s">
        <v>291</v>
      </c>
      <c r="DG21">
        <v>1606240896.5</v>
      </c>
      <c r="DH21">
        <v>1606240881.5</v>
      </c>
      <c r="DI21">
        <v>2</v>
      </c>
      <c r="DJ21">
        <v>1.524</v>
      </c>
      <c r="DK21">
        <v>-0.20300000000000001</v>
      </c>
      <c r="DL21">
        <v>3.758</v>
      </c>
      <c r="DM21">
        <v>0.70099999999999996</v>
      </c>
      <c r="DN21">
        <v>1449</v>
      </c>
      <c r="DO21">
        <v>39</v>
      </c>
      <c r="DP21">
        <v>0.01</v>
      </c>
      <c r="DQ21">
        <v>0.06</v>
      </c>
      <c r="DR21">
        <v>-0.12752565553419101</v>
      </c>
      <c r="DS21">
        <v>0.21363009478793599</v>
      </c>
      <c r="DT21">
        <v>1.8559389560772702E-2</v>
      </c>
      <c r="DU21">
        <v>1</v>
      </c>
      <c r="DV21">
        <v>-0.370730064516129</v>
      </c>
      <c r="DW21">
        <v>-0.331969161290322</v>
      </c>
      <c r="DX21">
        <v>2.9276923519557699E-2</v>
      </c>
      <c r="DY21">
        <v>0</v>
      </c>
      <c r="DZ21">
        <v>3.5820322580645199</v>
      </c>
      <c r="EA21">
        <v>-0.220877419354848</v>
      </c>
      <c r="EB21">
        <v>1.6504880941743998E-2</v>
      </c>
      <c r="EC21">
        <v>0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3.758</v>
      </c>
      <c r="EJ21">
        <v>0.70140000000000002</v>
      </c>
      <c r="EK21">
        <v>3.7579999999998099</v>
      </c>
      <c r="EL21">
        <v>0</v>
      </c>
      <c r="EM21">
        <v>0</v>
      </c>
      <c r="EN21">
        <v>0</v>
      </c>
      <c r="EO21">
        <v>0.70132499999999698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15.9</v>
      </c>
      <c r="EX21">
        <v>16.100000000000001</v>
      </c>
      <c r="EY21">
        <v>2</v>
      </c>
      <c r="EZ21">
        <v>396.11099999999999</v>
      </c>
      <c r="FA21">
        <v>628.28</v>
      </c>
      <c r="FB21">
        <v>38.365900000000003</v>
      </c>
      <c r="FC21">
        <v>35.603200000000001</v>
      </c>
      <c r="FD21">
        <v>30.000800000000002</v>
      </c>
      <c r="FE21">
        <v>35.318800000000003</v>
      </c>
      <c r="FF21">
        <v>35.247599999999998</v>
      </c>
      <c r="FG21">
        <v>10.906599999999999</v>
      </c>
      <c r="FH21">
        <v>0</v>
      </c>
      <c r="FI21">
        <v>100</v>
      </c>
      <c r="FJ21">
        <v>-999.9</v>
      </c>
      <c r="FK21">
        <v>150.17400000000001</v>
      </c>
      <c r="FL21">
        <v>36.161700000000003</v>
      </c>
      <c r="FM21">
        <v>100.99299999999999</v>
      </c>
      <c r="FN21">
        <v>100.268</v>
      </c>
    </row>
    <row r="22" spans="1:170" x14ac:dyDescent="0.25">
      <c r="A22">
        <v>6</v>
      </c>
      <c r="B22">
        <v>1606241969.5</v>
      </c>
      <c r="C22">
        <v>602.5</v>
      </c>
      <c r="D22" t="s">
        <v>311</v>
      </c>
      <c r="E22" t="s">
        <v>312</v>
      </c>
      <c r="F22" t="s">
        <v>285</v>
      </c>
      <c r="G22" t="s">
        <v>286</v>
      </c>
      <c r="H22">
        <v>1606241961.5</v>
      </c>
      <c r="I22">
        <f t="shared" si="0"/>
        <v>3.5124218810197237E-3</v>
      </c>
      <c r="J22">
        <f t="shared" si="1"/>
        <v>1.1262104658313588</v>
      </c>
      <c r="K22">
        <f t="shared" si="2"/>
        <v>199.87874193548399</v>
      </c>
      <c r="L22">
        <f t="shared" si="3"/>
        <v>170.55537184221561</v>
      </c>
      <c r="M22">
        <f t="shared" si="4"/>
        <v>17.398232852211358</v>
      </c>
      <c r="N22">
        <f t="shared" si="5"/>
        <v>20.389489095762734</v>
      </c>
      <c r="O22">
        <f t="shared" si="6"/>
        <v>9.8478307164869119E-2</v>
      </c>
      <c r="P22">
        <f t="shared" si="7"/>
        <v>2.9634757539486429</v>
      </c>
      <c r="Q22">
        <f t="shared" si="8"/>
        <v>9.6695757785081576E-2</v>
      </c>
      <c r="R22">
        <f t="shared" si="9"/>
        <v>6.0592316078761824E-2</v>
      </c>
      <c r="S22">
        <f t="shared" si="10"/>
        <v>231.29149282765434</v>
      </c>
      <c r="T22">
        <f t="shared" si="11"/>
        <v>40.035630048971427</v>
      </c>
      <c r="U22">
        <f t="shared" si="12"/>
        <v>40.102590322580703</v>
      </c>
      <c r="V22">
        <f t="shared" si="13"/>
        <v>7.4543822503134702</v>
      </c>
      <c r="W22">
        <f t="shared" si="14"/>
        <v>54.535765233022715</v>
      </c>
      <c r="X22">
        <f t="shared" si="15"/>
        <v>3.9561905320013868</v>
      </c>
      <c r="Y22">
        <f t="shared" si="16"/>
        <v>7.2543046111065079</v>
      </c>
      <c r="Z22">
        <f t="shared" si="17"/>
        <v>3.4981917183120834</v>
      </c>
      <c r="AA22">
        <f t="shared" si="18"/>
        <v>-154.89780495296981</v>
      </c>
      <c r="AB22">
        <f t="shared" si="19"/>
        <v>-81.277032135401384</v>
      </c>
      <c r="AC22">
        <f t="shared" si="20"/>
        <v>-6.7124189678223392</v>
      </c>
      <c r="AD22">
        <f t="shared" si="21"/>
        <v>-11.595763228539198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51735.224986883208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778.23503846153801</v>
      </c>
      <c r="AR22">
        <v>938.9</v>
      </c>
      <c r="AS22">
        <f t="shared" si="27"/>
        <v>0.17112041914843112</v>
      </c>
      <c r="AT22">
        <v>0.5</v>
      </c>
      <c r="AU22">
        <f t="shared" si="28"/>
        <v>1180.1872265537809</v>
      </c>
      <c r="AV22">
        <f t="shared" si="29"/>
        <v>1.1262104658313588</v>
      </c>
      <c r="AW22">
        <f t="shared" si="30"/>
        <v>100.97706644075372</v>
      </c>
      <c r="AX22">
        <f t="shared" si="31"/>
        <v>0.33835339226754707</v>
      </c>
      <c r="AY22">
        <f t="shared" si="32"/>
        <v>1.4438030740455E-3</v>
      </c>
      <c r="AZ22">
        <f t="shared" si="33"/>
        <v>2.4743636169986152</v>
      </c>
      <c r="BA22" t="s">
        <v>314</v>
      </c>
      <c r="BB22">
        <v>621.22</v>
      </c>
      <c r="BC22">
        <f t="shared" si="34"/>
        <v>317.67999999999995</v>
      </c>
      <c r="BD22">
        <f t="shared" si="35"/>
        <v>0.50574465354590148</v>
      </c>
      <c r="BE22">
        <f t="shared" si="36"/>
        <v>0.87970585339624219</v>
      </c>
      <c r="BF22">
        <f t="shared" si="37"/>
        <v>0.71910638664142013</v>
      </c>
      <c r="BG22">
        <f t="shared" si="38"/>
        <v>0.91226623459788359</v>
      </c>
      <c r="BH22">
        <f t="shared" si="39"/>
        <v>1400.0025806451599</v>
      </c>
      <c r="BI22">
        <f t="shared" si="40"/>
        <v>1180.1872265537809</v>
      </c>
      <c r="BJ22">
        <f t="shared" si="41"/>
        <v>0.84298932221247624</v>
      </c>
      <c r="BK22">
        <f t="shared" si="42"/>
        <v>0.19597864442495255</v>
      </c>
      <c r="BL22">
        <v>6</v>
      </c>
      <c r="BM22">
        <v>0.5</v>
      </c>
      <c r="BN22" t="s">
        <v>290</v>
      </c>
      <c r="BO22">
        <v>2</v>
      </c>
      <c r="BP22">
        <v>1606241961.5</v>
      </c>
      <c r="BQ22">
        <v>199.87874193548399</v>
      </c>
      <c r="BR22">
        <v>202.621193548387</v>
      </c>
      <c r="BS22">
        <v>38.782648387096799</v>
      </c>
      <c r="BT22">
        <v>33.7182580645161</v>
      </c>
      <c r="BU22">
        <v>196.12074193548401</v>
      </c>
      <c r="BV22">
        <v>38.0813129032258</v>
      </c>
      <c r="BW22">
        <v>399.99296774193601</v>
      </c>
      <c r="BX22">
        <v>101.966806451613</v>
      </c>
      <c r="BY22">
        <v>4.2486274193548397E-2</v>
      </c>
      <c r="BZ22">
        <v>39.593867741935497</v>
      </c>
      <c r="CA22">
        <v>40.102590322580703</v>
      </c>
      <c r="CB22">
        <v>999.9</v>
      </c>
      <c r="CC22">
        <v>0</v>
      </c>
      <c r="CD22">
        <v>0</v>
      </c>
      <c r="CE22">
        <v>9998.0438709677401</v>
      </c>
      <c r="CF22">
        <v>0</v>
      </c>
      <c r="CG22">
        <v>793.64296774193599</v>
      </c>
      <c r="CH22">
        <v>1400.0025806451599</v>
      </c>
      <c r="CI22">
        <v>0.89999945161290296</v>
      </c>
      <c r="CJ22">
        <v>0.10000064516128999</v>
      </c>
      <c r="CK22">
        <v>0</v>
      </c>
      <c r="CL22">
        <v>778.18696774193495</v>
      </c>
      <c r="CM22">
        <v>4.9997499999999997</v>
      </c>
      <c r="CN22">
        <v>10890.961290322601</v>
      </c>
      <c r="CO22">
        <v>12178.061290322599</v>
      </c>
      <c r="CP22">
        <v>48.262</v>
      </c>
      <c r="CQ22">
        <v>49.929000000000002</v>
      </c>
      <c r="CR22">
        <v>48.874870967741899</v>
      </c>
      <c r="CS22">
        <v>49.804129032257997</v>
      </c>
      <c r="CT22">
        <v>50.316064516129003</v>
      </c>
      <c r="CU22">
        <v>1255.5006451612901</v>
      </c>
      <c r="CV22">
        <v>139.50193548387099</v>
      </c>
      <c r="CW22">
        <v>0</v>
      </c>
      <c r="CX22">
        <v>119.700000047684</v>
      </c>
      <c r="CY22">
        <v>0</v>
      </c>
      <c r="CZ22">
        <v>778.23503846153801</v>
      </c>
      <c r="DA22">
        <v>4.6452307935172801</v>
      </c>
      <c r="DB22">
        <v>66.512820539107196</v>
      </c>
      <c r="DC22">
        <v>10891.188461538501</v>
      </c>
      <c r="DD22">
        <v>15</v>
      </c>
      <c r="DE22">
        <v>1606240896.5</v>
      </c>
      <c r="DF22" t="s">
        <v>291</v>
      </c>
      <c r="DG22">
        <v>1606240896.5</v>
      </c>
      <c r="DH22">
        <v>1606240881.5</v>
      </c>
      <c r="DI22">
        <v>2</v>
      </c>
      <c r="DJ22">
        <v>1.524</v>
      </c>
      <c r="DK22">
        <v>-0.20300000000000001</v>
      </c>
      <c r="DL22">
        <v>3.758</v>
      </c>
      <c r="DM22">
        <v>0.70099999999999996</v>
      </c>
      <c r="DN22">
        <v>1449</v>
      </c>
      <c r="DO22">
        <v>39</v>
      </c>
      <c r="DP22">
        <v>0.01</v>
      </c>
      <c r="DQ22">
        <v>0.06</v>
      </c>
      <c r="DR22">
        <v>1.1265787780600001</v>
      </c>
      <c r="DS22">
        <v>-0.122487925811795</v>
      </c>
      <c r="DT22">
        <v>1.3226225090361501E-2</v>
      </c>
      <c r="DU22">
        <v>1</v>
      </c>
      <c r="DV22">
        <v>-2.74246161290323</v>
      </c>
      <c r="DW22">
        <v>-7.2474193548387703E-2</v>
      </c>
      <c r="DX22">
        <v>1.54239424475181E-2</v>
      </c>
      <c r="DY22">
        <v>1</v>
      </c>
      <c r="DZ22">
        <v>5.06439161290323</v>
      </c>
      <c r="EA22">
        <v>1.21918983870966</v>
      </c>
      <c r="EB22">
        <v>9.0911970009162901E-2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3.758</v>
      </c>
      <c r="EJ22">
        <v>0.70130000000000003</v>
      </c>
      <c r="EK22">
        <v>3.7579999999998099</v>
      </c>
      <c r="EL22">
        <v>0</v>
      </c>
      <c r="EM22">
        <v>0</v>
      </c>
      <c r="EN22">
        <v>0</v>
      </c>
      <c r="EO22">
        <v>0.70132499999999698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17.899999999999999</v>
      </c>
      <c r="EX22">
        <v>18.100000000000001</v>
      </c>
      <c r="EY22">
        <v>2</v>
      </c>
      <c r="EZ22">
        <v>396.72300000000001</v>
      </c>
      <c r="FA22">
        <v>623.97199999999998</v>
      </c>
      <c r="FB22">
        <v>38.472299999999997</v>
      </c>
      <c r="FC22">
        <v>35.829900000000002</v>
      </c>
      <c r="FD22">
        <v>30.000699999999998</v>
      </c>
      <c r="FE22">
        <v>35.500900000000001</v>
      </c>
      <c r="FF22">
        <v>35.418999999999997</v>
      </c>
      <c r="FG22">
        <v>13.2593</v>
      </c>
      <c r="FH22">
        <v>0</v>
      </c>
      <c r="FI22">
        <v>100</v>
      </c>
      <c r="FJ22">
        <v>-999.9</v>
      </c>
      <c r="FK22">
        <v>202.65199999999999</v>
      </c>
      <c r="FL22">
        <v>38.519799999999996</v>
      </c>
      <c r="FM22">
        <v>100.946</v>
      </c>
      <c r="FN22">
        <v>100.224</v>
      </c>
    </row>
    <row r="23" spans="1:170" x14ac:dyDescent="0.25">
      <c r="A23">
        <v>7</v>
      </c>
      <c r="B23">
        <v>1606242077.0999999</v>
      </c>
      <c r="C23">
        <v>710.09999990463302</v>
      </c>
      <c r="D23" t="s">
        <v>315</v>
      </c>
      <c r="E23" t="s">
        <v>316</v>
      </c>
      <c r="F23" t="s">
        <v>285</v>
      </c>
      <c r="G23" t="s">
        <v>286</v>
      </c>
      <c r="H23">
        <v>1606242069.0999999</v>
      </c>
      <c r="I23">
        <f t="shared" si="0"/>
        <v>3.4598916764954834E-3</v>
      </c>
      <c r="J23">
        <f t="shared" si="1"/>
        <v>2.3646690262683321</v>
      </c>
      <c r="K23">
        <f t="shared" si="2"/>
        <v>249.86696774193501</v>
      </c>
      <c r="L23">
        <f t="shared" si="3"/>
        <v>190.53274001134528</v>
      </c>
      <c r="M23">
        <f t="shared" si="4"/>
        <v>19.436041716636709</v>
      </c>
      <c r="N23">
        <f t="shared" si="5"/>
        <v>25.488663042123843</v>
      </c>
      <c r="O23">
        <f t="shared" si="6"/>
        <v>8.5465072026929698E-2</v>
      </c>
      <c r="P23">
        <f t="shared" si="7"/>
        <v>2.9638103279115389</v>
      </c>
      <c r="Q23">
        <f t="shared" si="8"/>
        <v>8.4119177986569704E-2</v>
      </c>
      <c r="R23">
        <f t="shared" si="9"/>
        <v>5.2693643912546551E-2</v>
      </c>
      <c r="S23">
        <f t="shared" si="10"/>
        <v>231.29321478035794</v>
      </c>
      <c r="T23">
        <f t="shared" si="11"/>
        <v>40.073577246751384</v>
      </c>
      <c r="U23">
        <f t="shared" si="12"/>
        <v>40.045235483870997</v>
      </c>
      <c r="V23">
        <f t="shared" si="13"/>
        <v>7.4315883219677765</v>
      </c>
      <c r="W23">
        <f t="shared" si="14"/>
        <v>47.631128765905864</v>
      </c>
      <c r="X23">
        <f t="shared" si="15"/>
        <v>3.4598633422088745</v>
      </c>
      <c r="Y23">
        <f t="shared" si="16"/>
        <v>7.2638701451170071</v>
      </c>
      <c r="Z23">
        <f t="shared" si="17"/>
        <v>3.971724979758902</v>
      </c>
      <c r="AA23">
        <f t="shared" si="18"/>
        <v>-152.58122293345082</v>
      </c>
      <c r="AB23">
        <f t="shared" si="19"/>
        <v>-68.191574497949873</v>
      </c>
      <c r="AC23">
        <f t="shared" si="20"/>
        <v>-5.6302102081374317</v>
      </c>
      <c r="AD23">
        <f t="shared" si="21"/>
        <v>4.8902071408198111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51740.553041415158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780.59343999999999</v>
      </c>
      <c r="AR23">
        <v>952.21</v>
      </c>
      <c r="AS23">
        <f t="shared" si="27"/>
        <v>0.1802297392381933</v>
      </c>
      <c r="AT23">
        <v>0.5</v>
      </c>
      <c r="AU23">
        <f t="shared" si="28"/>
        <v>1180.1995914030351</v>
      </c>
      <c r="AV23">
        <f t="shared" si="29"/>
        <v>2.3646690262683321</v>
      </c>
      <c r="AW23">
        <f t="shared" si="30"/>
        <v>106.35353230379565</v>
      </c>
      <c r="AX23">
        <f t="shared" si="31"/>
        <v>0.34950273574106561</v>
      </c>
      <c r="AY23">
        <f t="shared" si="32"/>
        <v>2.493151605472576E-3</v>
      </c>
      <c r="AZ23">
        <f t="shared" si="33"/>
        <v>2.4257989309080976</v>
      </c>
      <c r="BA23" t="s">
        <v>318</v>
      </c>
      <c r="BB23">
        <v>619.41</v>
      </c>
      <c r="BC23">
        <f t="shared" si="34"/>
        <v>332.80000000000007</v>
      </c>
      <c r="BD23">
        <f t="shared" si="35"/>
        <v>0.51567475961538467</v>
      </c>
      <c r="BE23">
        <f t="shared" si="36"/>
        <v>0.87406675824071856</v>
      </c>
      <c r="BF23">
        <f t="shared" si="37"/>
        <v>0.72493697218223674</v>
      </c>
      <c r="BG23">
        <f t="shared" si="38"/>
        <v>0.90703966430092087</v>
      </c>
      <c r="BH23">
        <f t="shared" si="39"/>
        <v>1400.01774193548</v>
      </c>
      <c r="BI23">
        <f t="shared" si="40"/>
        <v>1180.1995914030351</v>
      </c>
      <c r="BJ23">
        <f t="shared" si="41"/>
        <v>0.84298902510438667</v>
      </c>
      <c r="BK23">
        <f t="shared" si="42"/>
        <v>0.19597805020877346</v>
      </c>
      <c r="BL23">
        <v>6</v>
      </c>
      <c r="BM23">
        <v>0.5</v>
      </c>
      <c r="BN23" t="s">
        <v>290</v>
      </c>
      <c r="BO23">
        <v>2</v>
      </c>
      <c r="BP23">
        <v>1606242069.0999999</v>
      </c>
      <c r="BQ23">
        <v>249.86696774193501</v>
      </c>
      <c r="BR23">
        <v>254.71061290322601</v>
      </c>
      <c r="BS23">
        <v>33.917258064516098</v>
      </c>
      <c r="BT23">
        <v>28.9035774193548</v>
      </c>
      <c r="BU23">
        <v>246.10900000000001</v>
      </c>
      <c r="BV23">
        <v>33.215935483871</v>
      </c>
      <c r="BW23">
        <v>400.010516129032</v>
      </c>
      <c r="BX23">
        <v>101.96635483871</v>
      </c>
      <c r="BY23">
        <v>4.2579245161290302E-2</v>
      </c>
      <c r="BZ23">
        <v>39.618464516129002</v>
      </c>
      <c r="CA23">
        <v>40.045235483870997</v>
      </c>
      <c r="CB23">
        <v>999.9</v>
      </c>
      <c r="CC23">
        <v>0</v>
      </c>
      <c r="CD23">
        <v>0</v>
      </c>
      <c r="CE23">
        <v>9999.9838709677406</v>
      </c>
      <c r="CF23">
        <v>0</v>
      </c>
      <c r="CG23">
        <v>578.09190322580605</v>
      </c>
      <c r="CH23">
        <v>1400.01774193548</v>
      </c>
      <c r="CI23">
        <v>0.90000916129032205</v>
      </c>
      <c r="CJ23">
        <v>9.9991109677419407E-2</v>
      </c>
      <c r="CK23">
        <v>0</v>
      </c>
      <c r="CL23">
        <v>780.51177419354804</v>
      </c>
      <c r="CM23">
        <v>4.9997499999999997</v>
      </c>
      <c r="CN23">
        <v>10926.435483871001</v>
      </c>
      <c r="CO23">
        <v>12178.2387096774</v>
      </c>
      <c r="CP23">
        <v>48.258000000000003</v>
      </c>
      <c r="CQ23">
        <v>49.987806451612897</v>
      </c>
      <c r="CR23">
        <v>48.878999999999998</v>
      </c>
      <c r="CS23">
        <v>49.816064516129003</v>
      </c>
      <c r="CT23">
        <v>50.378935483870997</v>
      </c>
      <c r="CU23">
        <v>1255.5290322580599</v>
      </c>
      <c r="CV23">
        <v>139.48967741935499</v>
      </c>
      <c r="CW23">
        <v>0</v>
      </c>
      <c r="CX23">
        <v>107</v>
      </c>
      <c r="CY23">
        <v>0</v>
      </c>
      <c r="CZ23">
        <v>780.59343999999999</v>
      </c>
      <c r="DA23">
        <v>3.9581538561932299</v>
      </c>
      <c r="DB23">
        <v>58.307692181386699</v>
      </c>
      <c r="DC23">
        <v>10927.28</v>
      </c>
      <c r="DD23">
        <v>15</v>
      </c>
      <c r="DE23">
        <v>1606240896.5</v>
      </c>
      <c r="DF23" t="s">
        <v>291</v>
      </c>
      <c r="DG23">
        <v>1606240896.5</v>
      </c>
      <c r="DH23">
        <v>1606240881.5</v>
      </c>
      <c r="DI23">
        <v>2</v>
      </c>
      <c r="DJ23">
        <v>1.524</v>
      </c>
      <c r="DK23">
        <v>-0.20300000000000001</v>
      </c>
      <c r="DL23">
        <v>3.758</v>
      </c>
      <c r="DM23">
        <v>0.70099999999999996</v>
      </c>
      <c r="DN23">
        <v>1449</v>
      </c>
      <c r="DO23">
        <v>39</v>
      </c>
      <c r="DP23">
        <v>0.01</v>
      </c>
      <c r="DQ23">
        <v>0.06</v>
      </c>
      <c r="DR23">
        <v>2.36617704911593</v>
      </c>
      <c r="DS23">
        <v>0.151180097775033</v>
      </c>
      <c r="DT23">
        <v>1.6002048791937E-2</v>
      </c>
      <c r="DU23">
        <v>1</v>
      </c>
      <c r="DV23">
        <v>-4.8450049999999996</v>
      </c>
      <c r="DW23">
        <v>-0.15128355951058201</v>
      </c>
      <c r="DX23">
        <v>2.17539029065285E-2</v>
      </c>
      <c r="DY23">
        <v>1</v>
      </c>
      <c r="DZ23">
        <v>5.0138499999999997</v>
      </c>
      <c r="EA23">
        <v>-0.17090989988876601</v>
      </c>
      <c r="EB23">
        <v>1.54710712837432E-2</v>
      </c>
      <c r="EC23">
        <v>1</v>
      </c>
      <c r="ED23">
        <v>3</v>
      </c>
      <c r="EE23">
        <v>3</v>
      </c>
      <c r="EF23" t="s">
        <v>319</v>
      </c>
      <c r="EG23">
        <v>100</v>
      </c>
      <c r="EH23">
        <v>100</v>
      </c>
      <c r="EI23">
        <v>3.758</v>
      </c>
      <c r="EJ23">
        <v>0.70130000000000003</v>
      </c>
      <c r="EK23">
        <v>3.7579999999998099</v>
      </c>
      <c r="EL23">
        <v>0</v>
      </c>
      <c r="EM23">
        <v>0</v>
      </c>
      <c r="EN23">
        <v>0</v>
      </c>
      <c r="EO23">
        <v>0.70132499999999698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19.7</v>
      </c>
      <c r="EX23">
        <v>19.899999999999999</v>
      </c>
      <c r="EY23">
        <v>2</v>
      </c>
      <c r="EZ23">
        <v>395.30099999999999</v>
      </c>
      <c r="FA23">
        <v>618.22799999999995</v>
      </c>
      <c r="FB23">
        <v>38.542299999999997</v>
      </c>
      <c r="FC23">
        <v>35.926000000000002</v>
      </c>
      <c r="FD23">
        <v>30.0001</v>
      </c>
      <c r="FE23">
        <v>35.587200000000003</v>
      </c>
      <c r="FF23">
        <v>35.4953</v>
      </c>
      <c r="FG23">
        <v>15.575100000000001</v>
      </c>
      <c r="FH23">
        <v>0</v>
      </c>
      <c r="FI23">
        <v>100</v>
      </c>
      <c r="FJ23">
        <v>-999.9</v>
      </c>
      <c r="FK23">
        <v>254.74199999999999</v>
      </c>
      <c r="FL23">
        <v>38.519799999999996</v>
      </c>
      <c r="FM23">
        <v>100.941</v>
      </c>
      <c r="FN23">
        <v>100.229</v>
      </c>
    </row>
    <row r="24" spans="1:170" x14ac:dyDescent="0.25">
      <c r="A24">
        <v>8</v>
      </c>
      <c r="B24">
        <v>1606242197.5999999</v>
      </c>
      <c r="C24">
        <v>830.59999990463302</v>
      </c>
      <c r="D24" t="s">
        <v>320</v>
      </c>
      <c r="E24" t="s">
        <v>321</v>
      </c>
      <c r="F24" t="s">
        <v>285</v>
      </c>
      <c r="G24" t="s">
        <v>286</v>
      </c>
      <c r="H24">
        <v>1606242189.5999999</v>
      </c>
      <c r="I24">
        <f t="shared" si="0"/>
        <v>2.3936840099967045E-3</v>
      </c>
      <c r="J24">
        <f t="shared" si="1"/>
        <v>5.8761058947199301</v>
      </c>
      <c r="K24">
        <f t="shared" si="2"/>
        <v>399.948451612903</v>
      </c>
      <c r="L24">
        <f t="shared" si="3"/>
        <v>211.59031635502311</v>
      </c>
      <c r="M24">
        <f t="shared" si="4"/>
        <v>21.585885850141395</v>
      </c>
      <c r="N24">
        <f t="shared" si="5"/>
        <v>40.801685876641834</v>
      </c>
      <c r="O24">
        <f t="shared" si="6"/>
        <v>5.6641481676704686E-2</v>
      </c>
      <c r="P24">
        <f t="shared" si="7"/>
        <v>2.9637606492295303</v>
      </c>
      <c r="Q24">
        <f t="shared" si="8"/>
        <v>5.6046909328685217E-2</v>
      </c>
      <c r="R24">
        <f t="shared" si="9"/>
        <v>3.5082218088758881E-2</v>
      </c>
      <c r="S24">
        <f t="shared" si="10"/>
        <v>231.2940952978642</v>
      </c>
      <c r="T24">
        <f t="shared" si="11"/>
        <v>40.33977130893679</v>
      </c>
      <c r="U24">
        <f t="shared" si="12"/>
        <v>40.003638709677404</v>
      </c>
      <c r="V24">
        <f t="shared" si="13"/>
        <v>7.4150947723224494</v>
      </c>
      <c r="W24">
        <f t="shared" si="14"/>
        <v>45.259725974818082</v>
      </c>
      <c r="X24">
        <f t="shared" si="15"/>
        <v>3.2866051484166618</v>
      </c>
      <c r="Y24">
        <f t="shared" si="16"/>
        <v>7.2616549871408544</v>
      </c>
      <c r="Z24">
        <f t="shared" si="17"/>
        <v>4.1284896239057876</v>
      </c>
      <c r="AA24">
        <f t="shared" si="18"/>
        <v>-105.56146484085467</v>
      </c>
      <c r="AB24">
        <f t="shared" si="19"/>
        <v>-62.45373277841977</v>
      </c>
      <c r="AC24">
        <f t="shared" si="20"/>
        <v>-5.155384462394994</v>
      </c>
      <c r="AD24">
        <f t="shared" si="21"/>
        <v>58.123513216194759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51740.269580515494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788.56542307692303</v>
      </c>
      <c r="AR24">
        <v>984.88</v>
      </c>
      <c r="AS24">
        <f t="shared" si="27"/>
        <v>0.19932842267390649</v>
      </c>
      <c r="AT24">
        <v>0.5</v>
      </c>
      <c r="AU24">
        <f t="shared" si="28"/>
        <v>1180.1995720479276</v>
      </c>
      <c r="AV24">
        <f t="shared" si="29"/>
        <v>5.8761058947199301</v>
      </c>
      <c r="AW24">
        <f t="shared" si="30"/>
        <v>117.62365956836643</v>
      </c>
      <c r="AX24">
        <f t="shared" si="31"/>
        <v>0.37310129152790189</v>
      </c>
      <c r="AY24">
        <f t="shared" si="32"/>
        <v>5.4684423951596407E-3</v>
      </c>
      <c r="AZ24">
        <f t="shared" si="33"/>
        <v>2.3121598570384205</v>
      </c>
      <c r="BA24" t="s">
        <v>323</v>
      </c>
      <c r="BB24">
        <v>617.41999999999996</v>
      </c>
      <c r="BC24">
        <f t="shared" si="34"/>
        <v>367.46000000000004</v>
      </c>
      <c r="BD24">
        <f t="shared" si="35"/>
        <v>0.5342474743457164</v>
      </c>
      <c r="BE24">
        <f t="shared" si="36"/>
        <v>0.86105586351364638</v>
      </c>
      <c r="BF24">
        <f t="shared" si="37"/>
        <v>0.72870205925350617</v>
      </c>
      <c r="BG24">
        <f t="shared" si="38"/>
        <v>0.89421080993564872</v>
      </c>
      <c r="BH24">
        <f t="shared" si="39"/>
        <v>1400.0170967741899</v>
      </c>
      <c r="BI24">
        <f t="shared" si="40"/>
        <v>1180.1995720479276</v>
      </c>
      <c r="BJ24">
        <f t="shared" si="41"/>
        <v>0.84298939974893972</v>
      </c>
      <c r="BK24">
        <f t="shared" si="42"/>
        <v>0.19597879949787966</v>
      </c>
      <c r="BL24">
        <v>6</v>
      </c>
      <c r="BM24">
        <v>0.5</v>
      </c>
      <c r="BN24" t="s">
        <v>290</v>
      </c>
      <c r="BO24">
        <v>2</v>
      </c>
      <c r="BP24">
        <v>1606242189.5999999</v>
      </c>
      <c r="BQ24">
        <v>399.948451612903</v>
      </c>
      <c r="BR24">
        <v>410.198193548387</v>
      </c>
      <c r="BS24">
        <v>32.216135483871</v>
      </c>
      <c r="BT24">
        <v>28.741432258064499</v>
      </c>
      <c r="BU24">
        <v>396.19045161290302</v>
      </c>
      <c r="BV24">
        <v>31.514812903225799</v>
      </c>
      <c r="BW24">
        <v>400.017258064516</v>
      </c>
      <c r="BX24">
        <v>101.974612903226</v>
      </c>
      <c r="BY24">
        <v>4.2748864516128998E-2</v>
      </c>
      <c r="BZ24">
        <v>39.612770967741902</v>
      </c>
      <c r="CA24">
        <v>40.003638709677404</v>
      </c>
      <c r="CB24">
        <v>999.9</v>
      </c>
      <c r="CC24">
        <v>0</v>
      </c>
      <c r="CD24">
        <v>0</v>
      </c>
      <c r="CE24">
        <v>9998.8925806451607</v>
      </c>
      <c r="CF24">
        <v>0</v>
      </c>
      <c r="CG24">
        <v>844.53735483871003</v>
      </c>
      <c r="CH24">
        <v>1400.0170967741899</v>
      </c>
      <c r="CI24">
        <v>0.89999519354838697</v>
      </c>
      <c r="CJ24">
        <v>0.100004877419355</v>
      </c>
      <c r="CK24">
        <v>0</v>
      </c>
      <c r="CL24">
        <v>788.47238709677401</v>
      </c>
      <c r="CM24">
        <v>4.9997499999999997</v>
      </c>
      <c r="CN24">
        <v>11040.1193548387</v>
      </c>
      <c r="CO24">
        <v>12178.2</v>
      </c>
      <c r="CP24">
        <v>48.186999999999998</v>
      </c>
      <c r="CQ24">
        <v>49.811999999999998</v>
      </c>
      <c r="CR24">
        <v>48.808</v>
      </c>
      <c r="CS24">
        <v>49.691064516129003</v>
      </c>
      <c r="CT24">
        <v>50.264000000000003</v>
      </c>
      <c r="CU24">
        <v>1255.51096774194</v>
      </c>
      <c r="CV24">
        <v>139.507096774194</v>
      </c>
      <c r="CW24">
        <v>0</v>
      </c>
      <c r="CX24">
        <v>120.10000014305101</v>
      </c>
      <c r="CY24">
        <v>0</v>
      </c>
      <c r="CZ24">
        <v>788.56542307692303</v>
      </c>
      <c r="DA24">
        <v>6.6079658163650903</v>
      </c>
      <c r="DB24">
        <v>66.475213824799596</v>
      </c>
      <c r="DC24">
        <v>11040.692307692299</v>
      </c>
      <c r="DD24">
        <v>15</v>
      </c>
      <c r="DE24">
        <v>1606240896.5</v>
      </c>
      <c r="DF24" t="s">
        <v>291</v>
      </c>
      <c r="DG24">
        <v>1606240896.5</v>
      </c>
      <c r="DH24">
        <v>1606240881.5</v>
      </c>
      <c r="DI24">
        <v>2</v>
      </c>
      <c r="DJ24">
        <v>1.524</v>
      </c>
      <c r="DK24">
        <v>-0.20300000000000001</v>
      </c>
      <c r="DL24">
        <v>3.758</v>
      </c>
      <c r="DM24">
        <v>0.70099999999999996</v>
      </c>
      <c r="DN24">
        <v>1449</v>
      </c>
      <c r="DO24">
        <v>39</v>
      </c>
      <c r="DP24">
        <v>0.01</v>
      </c>
      <c r="DQ24">
        <v>0.06</v>
      </c>
      <c r="DR24">
        <v>5.8793331795777304</v>
      </c>
      <c r="DS24">
        <v>-0.70262629619898997</v>
      </c>
      <c r="DT24">
        <v>5.7388871574075802E-2</v>
      </c>
      <c r="DU24">
        <v>0</v>
      </c>
      <c r="DV24">
        <v>-10.241566666666699</v>
      </c>
      <c r="DW24">
        <v>1.4247083426028699</v>
      </c>
      <c r="DX24">
        <v>0.11007164131701801</v>
      </c>
      <c r="DY24">
        <v>0</v>
      </c>
      <c r="DZ24">
        <v>3.47032133333333</v>
      </c>
      <c r="EA24">
        <v>-1.0066667853170099</v>
      </c>
      <c r="EB24">
        <v>7.26387110170756E-2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3.758</v>
      </c>
      <c r="EJ24">
        <v>0.70130000000000003</v>
      </c>
      <c r="EK24">
        <v>3.7579999999998099</v>
      </c>
      <c r="EL24">
        <v>0</v>
      </c>
      <c r="EM24">
        <v>0</v>
      </c>
      <c r="EN24">
        <v>0</v>
      </c>
      <c r="EO24">
        <v>0.70132499999999698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21.7</v>
      </c>
      <c r="EX24">
        <v>21.9</v>
      </c>
      <c r="EY24">
        <v>2</v>
      </c>
      <c r="EZ24">
        <v>394.61900000000003</v>
      </c>
      <c r="FA24">
        <v>620.322</v>
      </c>
      <c r="FB24">
        <v>38.565800000000003</v>
      </c>
      <c r="FC24">
        <v>35.841999999999999</v>
      </c>
      <c r="FD24">
        <v>29.999700000000001</v>
      </c>
      <c r="FE24">
        <v>35.5349</v>
      </c>
      <c r="FF24">
        <v>35.4499</v>
      </c>
      <c r="FG24">
        <v>22.22</v>
      </c>
      <c r="FH24">
        <v>0</v>
      </c>
      <c r="FI24">
        <v>100</v>
      </c>
      <c r="FJ24">
        <v>-999.9</v>
      </c>
      <c r="FK24">
        <v>410.03699999999998</v>
      </c>
      <c r="FL24">
        <v>33.627499999999998</v>
      </c>
      <c r="FM24">
        <v>100.98</v>
      </c>
      <c r="FN24">
        <v>100.265</v>
      </c>
    </row>
    <row r="25" spans="1:170" x14ac:dyDescent="0.25">
      <c r="A25">
        <v>9</v>
      </c>
      <c r="B25">
        <v>1606242318.0999999</v>
      </c>
      <c r="C25">
        <v>951.09999990463302</v>
      </c>
      <c r="D25" t="s">
        <v>324</v>
      </c>
      <c r="E25" t="s">
        <v>325</v>
      </c>
      <c r="F25" t="s">
        <v>285</v>
      </c>
      <c r="G25" t="s">
        <v>286</v>
      </c>
      <c r="H25">
        <v>1606242310.0999999</v>
      </c>
      <c r="I25">
        <f t="shared" si="0"/>
        <v>1.4393458984363816E-3</v>
      </c>
      <c r="J25">
        <f t="shared" si="1"/>
        <v>7.3715538561538176</v>
      </c>
      <c r="K25">
        <f t="shared" si="2"/>
        <v>500.00961290322601</v>
      </c>
      <c r="L25">
        <f t="shared" si="3"/>
        <v>150.69041316191465</v>
      </c>
      <c r="M25">
        <f t="shared" si="4"/>
        <v>15.373501066050386</v>
      </c>
      <c r="N25">
        <f t="shared" si="5"/>
        <v>51.01119676899237</v>
      </c>
      <c r="O25">
        <f t="shared" si="6"/>
        <v>3.6117196790274246E-2</v>
      </c>
      <c r="P25">
        <f t="shared" si="7"/>
        <v>2.9639101072936809</v>
      </c>
      <c r="Q25">
        <f t="shared" si="8"/>
        <v>3.587446429309029E-2</v>
      </c>
      <c r="R25">
        <f t="shared" si="9"/>
        <v>2.2443212594023675E-2</v>
      </c>
      <c r="S25">
        <f t="shared" si="10"/>
        <v>231.29311243643804</v>
      </c>
      <c r="T25">
        <f t="shared" si="11"/>
        <v>40.680760229477578</v>
      </c>
      <c r="U25">
        <f t="shared" si="12"/>
        <v>40.200522580645199</v>
      </c>
      <c r="V25">
        <f t="shared" si="13"/>
        <v>7.4934425125838793</v>
      </c>
      <c r="W25">
        <f t="shared" si="14"/>
        <v>49.63463568592806</v>
      </c>
      <c r="X25">
        <f t="shared" si="15"/>
        <v>3.6232151674150703</v>
      </c>
      <c r="Y25">
        <f t="shared" si="16"/>
        <v>7.2997718575826873</v>
      </c>
      <c r="Z25">
        <f t="shared" si="17"/>
        <v>3.870227345168809</v>
      </c>
      <c r="AA25">
        <f t="shared" si="18"/>
        <v>-63.475154121044426</v>
      </c>
      <c r="AB25">
        <f t="shared" si="19"/>
        <v>-78.295711277221457</v>
      </c>
      <c r="AC25">
        <f t="shared" si="20"/>
        <v>-6.4719074693641208</v>
      </c>
      <c r="AD25">
        <f t="shared" si="21"/>
        <v>83.050339568808042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51728.364134803742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795.80388461538496</v>
      </c>
      <c r="AR25">
        <v>1008.95</v>
      </c>
      <c r="AS25">
        <f t="shared" si="27"/>
        <v>0.21125537973597808</v>
      </c>
      <c r="AT25">
        <v>0.5</v>
      </c>
      <c r="AU25">
        <f t="shared" si="28"/>
        <v>1180.1966136505316</v>
      </c>
      <c r="AV25">
        <f t="shared" si="29"/>
        <v>7.3715538561538176</v>
      </c>
      <c r="AW25">
        <f t="shared" si="30"/>
        <v>124.66144188992924</v>
      </c>
      <c r="AX25">
        <f t="shared" si="31"/>
        <v>0.38790822141830616</v>
      </c>
      <c r="AY25">
        <f t="shared" si="32"/>
        <v>6.735573754428608E-3</v>
      </c>
      <c r="AZ25">
        <f t="shared" si="33"/>
        <v>2.2331433668665444</v>
      </c>
      <c r="BA25" t="s">
        <v>327</v>
      </c>
      <c r="BB25">
        <v>617.57000000000005</v>
      </c>
      <c r="BC25">
        <f t="shared" si="34"/>
        <v>391.38</v>
      </c>
      <c r="BD25">
        <f t="shared" si="35"/>
        <v>0.54460144970262936</v>
      </c>
      <c r="BE25">
        <f t="shared" si="36"/>
        <v>0.85200282850131037</v>
      </c>
      <c r="BF25">
        <f t="shared" si="37"/>
        <v>0.72628848144895863</v>
      </c>
      <c r="BG25">
        <f t="shared" si="38"/>
        <v>0.88475900324534884</v>
      </c>
      <c r="BH25">
        <f t="shared" si="39"/>
        <v>1400.0138709677401</v>
      </c>
      <c r="BI25">
        <f t="shared" si="40"/>
        <v>1180.1966136505316</v>
      </c>
      <c r="BJ25">
        <f t="shared" si="41"/>
        <v>0.84298922898152218</v>
      </c>
      <c r="BK25">
        <f t="shared" si="42"/>
        <v>0.19597845796304439</v>
      </c>
      <c r="BL25">
        <v>6</v>
      </c>
      <c r="BM25">
        <v>0.5</v>
      </c>
      <c r="BN25" t="s">
        <v>290</v>
      </c>
      <c r="BO25">
        <v>2</v>
      </c>
      <c r="BP25">
        <v>1606242310.0999999</v>
      </c>
      <c r="BQ25">
        <v>500.00961290322601</v>
      </c>
      <c r="BR25">
        <v>512.14587096774198</v>
      </c>
      <c r="BS25">
        <v>35.514603225806503</v>
      </c>
      <c r="BT25">
        <v>33.432364516128999</v>
      </c>
      <c r="BU25">
        <v>496.25161290322598</v>
      </c>
      <c r="BV25">
        <v>34.813277419354797</v>
      </c>
      <c r="BW25">
        <v>400.01987096774201</v>
      </c>
      <c r="BX25">
        <v>101.977903225806</v>
      </c>
      <c r="BY25">
        <v>4.2528887096774201E-2</v>
      </c>
      <c r="BZ25">
        <v>39.710532258064497</v>
      </c>
      <c r="CA25">
        <v>40.200522580645199</v>
      </c>
      <c r="CB25">
        <v>999.9</v>
      </c>
      <c r="CC25">
        <v>0</v>
      </c>
      <c r="CD25">
        <v>0</v>
      </c>
      <c r="CE25">
        <v>9999.4167741935507</v>
      </c>
      <c r="CF25">
        <v>0</v>
      </c>
      <c r="CG25">
        <v>880.565612903226</v>
      </c>
      <c r="CH25">
        <v>1400.0138709677401</v>
      </c>
      <c r="CI25">
        <v>0.90000374193548405</v>
      </c>
      <c r="CJ25">
        <v>9.9996358064516094E-2</v>
      </c>
      <c r="CK25">
        <v>0</v>
      </c>
      <c r="CL25">
        <v>795.781322580645</v>
      </c>
      <c r="CM25">
        <v>4.9997499999999997</v>
      </c>
      <c r="CN25">
        <v>11144.5483870968</v>
      </c>
      <c r="CO25">
        <v>12178.174193548401</v>
      </c>
      <c r="CP25">
        <v>48.25</v>
      </c>
      <c r="CQ25">
        <v>49.852645161290297</v>
      </c>
      <c r="CR25">
        <v>48.875</v>
      </c>
      <c r="CS25">
        <v>49.745935483871001</v>
      </c>
      <c r="CT25">
        <v>50.311999999999998</v>
      </c>
      <c r="CU25">
        <v>1255.5151612903201</v>
      </c>
      <c r="CV25">
        <v>139.49870967741899</v>
      </c>
      <c r="CW25">
        <v>0</v>
      </c>
      <c r="CX25">
        <v>120</v>
      </c>
      <c r="CY25">
        <v>0</v>
      </c>
      <c r="CZ25">
        <v>795.80388461538496</v>
      </c>
      <c r="DA25">
        <v>3.1741880198191601</v>
      </c>
      <c r="DB25">
        <v>40.967521364390002</v>
      </c>
      <c r="DC25">
        <v>11145.1653846154</v>
      </c>
      <c r="DD25">
        <v>15</v>
      </c>
      <c r="DE25">
        <v>1606240896.5</v>
      </c>
      <c r="DF25" t="s">
        <v>291</v>
      </c>
      <c r="DG25">
        <v>1606240896.5</v>
      </c>
      <c r="DH25">
        <v>1606240881.5</v>
      </c>
      <c r="DI25">
        <v>2</v>
      </c>
      <c r="DJ25">
        <v>1.524</v>
      </c>
      <c r="DK25">
        <v>-0.20300000000000001</v>
      </c>
      <c r="DL25">
        <v>3.758</v>
      </c>
      <c r="DM25">
        <v>0.70099999999999996</v>
      </c>
      <c r="DN25">
        <v>1449</v>
      </c>
      <c r="DO25">
        <v>39</v>
      </c>
      <c r="DP25">
        <v>0.01</v>
      </c>
      <c r="DQ25">
        <v>0.06</v>
      </c>
      <c r="DR25">
        <v>7.3824479960377998</v>
      </c>
      <c r="DS25">
        <v>-0.564821818721151</v>
      </c>
      <c r="DT25">
        <v>5.48873152870668E-2</v>
      </c>
      <c r="DU25">
        <v>0</v>
      </c>
      <c r="DV25">
        <v>-12.142303333333301</v>
      </c>
      <c r="DW25">
        <v>1.0546358175751001</v>
      </c>
      <c r="DX25">
        <v>9.3108891388285597E-2</v>
      </c>
      <c r="DY25">
        <v>0</v>
      </c>
      <c r="DZ25">
        <v>2.08325433333333</v>
      </c>
      <c r="EA25">
        <v>-0.27010678531701998</v>
      </c>
      <c r="EB25">
        <v>1.9573278329282399E-2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3.758</v>
      </c>
      <c r="EJ25">
        <v>0.70140000000000002</v>
      </c>
      <c r="EK25">
        <v>3.7579999999998099</v>
      </c>
      <c r="EL25">
        <v>0</v>
      </c>
      <c r="EM25">
        <v>0</v>
      </c>
      <c r="EN25">
        <v>0</v>
      </c>
      <c r="EO25">
        <v>0.70132499999999698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23.7</v>
      </c>
      <c r="EX25">
        <v>23.9</v>
      </c>
      <c r="EY25">
        <v>2</v>
      </c>
      <c r="EZ25">
        <v>394.82600000000002</v>
      </c>
      <c r="FA25">
        <v>627.28</v>
      </c>
      <c r="FB25">
        <v>38.607500000000002</v>
      </c>
      <c r="FC25">
        <v>35.796399999999998</v>
      </c>
      <c r="FD25">
        <v>30.000299999999999</v>
      </c>
      <c r="FE25">
        <v>35.512099999999997</v>
      </c>
      <c r="FF25">
        <v>35.438099999999999</v>
      </c>
      <c r="FG25">
        <v>26.368200000000002</v>
      </c>
      <c r="FH25">
        <v>0</v>
      </c>
      <c r="FI25">
        <v>100</v>
      </c>
      <c r="FJ25">
        <v>-999.9</v>
      </c>
      <c r="FK25">
        <v>511.90600000000001</v>
      </c>
      <c r="FL25">
        <v>48.781999999999996</v>
      </c>
      <c r="FM25">
        <v>100.977</v>
      </c>
      <c r="FN25">
        <v>100.26300000000001</v>
      </c>
    </row>
    <row r="26" spans="1:170" x14ac:dyDescent="0.25">
      <c r="A26">
        <v>10</v>
      </c>
      <c r="B26">
        <v>1606242438.5999999</v>
      </c>
      <c r="C26">
        <v>1071.5999999046301</v>
      </c>
      <c r="D26" t="s">
        <v>328</v>
      </c>
      <c r="E26" t="s">
        <v>329</v>
      </c>
      <c r="F26" t="s">
        <v>285</v>
      </c>
      <c r="G26" t="s">
        <v>286</v>
      </c>
      <c r="H26">
        <v>1606242430.5999999</v>
      </c>
      <c r="I26">
        <f t="shared" si="0"/>
        <v>1.9718315968926189E-3</v>
      </c>
      <c r="J26">
        <f t="shared" si="1"/>
        <v>8.2718036132863819</v>
      </c>
      <c r="K26">
        <f t="shared" si="2"/>
        <v>599.87625806451604</v>
      </c>
      <c r="L26">
        <f t="shared" si="3"/>
        <v>310.0399173568785</v>
      </c>
      <c r="M26">
        <f t="shared" si="4"/>
        <v>31.629546772328759</v>
      </c>
      <c r="N26">
        <f t="shared" si="5"/>
        <v>61.197971937984121</v>
      </c>
      <c r="O26">
        <f t="shared" si="6"/>
        <v>5.1029836060820497E-2</v>
      </c>
      <c r="P26">
        <f t="shared" si="7"/>
        <v>2.9643556197645391</v>
      </c>
      <c r="Q26">
        <f t="shared" si="8"/>
        <v>5.0546793828102447E-2</v>
      </c>
      <c r="R26">
        <f t="shared" si="9"/>
        <v>3.1634764376027635E-2</v>
      </c>
      <c r="S26">
        <f t="shared" si="10"/>
        <v>231.28784149998953</v>
      </c>
      <c r="T26">
        <f t="shared" si="11"/>
        <v>40.631704209012121</v>
      </c>
      <c r="U26">
        <f t="shared" si="12"/>
        <v>40.3464903225806</v>
      </c>
      <c r="V26">
        <f t="shared" si="13"/>
        <v>7.5519909196752915</v>
      </c>
      <c r="W26">
        <f t="shared" si="14"/>
        <v>51.727263308728098</v>
      </c>
      <c r="X26">
        <f t="shared" si="15"/>
        <v>3.793575050861008</v>
      </c>
      <c r="Y26">
        <f t="shared" si="16"/>
        <v>7.3338019609108267</v>
      </c>
      <c r="Z26">
        <f t="shared" si="17"/>
        <v>3.7584158688142835</v>
      </c>
      <c r="AA26">
        <f t="shared" si="18"/>
        <v>-86.957773422964493</v>
      </c>
      <c r="AB26">
        <f t="shared" si="19"/>
        <v>-87.746321236906581</v>
      </c>
      <c r="AC26">
        <f t="shared" si="20"/>
        <v>-7.2601014949579747</v>
      </c>
      <c r="AD26">
        <f t="shared" si="21"/>
        <v>49.323645345160472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51726.447931659706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798.67473076923102</v>
      </c>
      <c r="AR26">
        <v>1019.9</v>
      </c>
      <c r="AS26">
        <f t="shared" si="27"/>
        <v>0.21690878442079509</v>
      </c>
      <c r="AT26">
        <v>0.5</v>
      </c>
      <c r="AU26">
        <f t="shared" si="28"/>
        <v>1180.1716439801239</v>
      </c>
      <c r="AV26">
        <f t="shared" si="29"/>
        <v>8.2718036132863819</v>
      </c>
      <c r="AW26">
        <f t="shared" si="30"/>
        <v>127.99479835181002</v>
      </c>
      <c r="AX26">
        <f t="shared" si="31"/>
        <v>0.39100892244337676</v>
      </c>
      <c r="AY26">
        <f t="shared" si="32"/>
        <v>7.4985288269234559E-3</v>
      </c>
      <c r="AZ26">
        <f t="shared" si="33"/>
        <v>2.1984312187469359</v>
      </c>
      <c r="BA26" t="s">
        <v>331</v>
      </c>
      <c r="BB26">
        <v>621.11</v>
      </c>
      <c r="BC26">
        <f t="shared" si="34"/>
        <v>398.78999999999996</v>
      </c>
      <c r="BD26">
        <f t="shared" si="35"/>
        <v>0.55474126540477187</v>
      </c>
      <c r="BE26">
        <f t="shared" si="36"/>
        <v>0.84899866336989815</v>
      </c>
      <c r="BF26">
        <f t="shared" si="37"/>
        <v>0.72670334807327741</v>
      </c>
      <c r="BG26">
        <f t="shared" si="38"/>
        <v>0.88045915765919236</v>
      </c>
      <c r="BH26">
        <f t="shared" si="39"/>
        <v>1399.98451612903</v>
      </c>
      <c r="BI26">
        <f t="shared" si="40"/>
        <v>1180.1716439801239</v>
      </c>
      <c r="BJ26">
        <f t="shared" si="41"/>
        <v>0.84298906908149907</v>
      </c>
      <c r="BK26">
        <f t="shared" si="42"/>
        <v>0.19597813816299828</v>
      </c>
      <c r="BL26">
        <v>6</v>
      </c>
      <c r="BM26">
        <v>0.5</v>
      </c>
      <c r="BN26" t="s">
        <v>290</v>
      </c>
      <c r="BO26">
        <v>2</v>
      </c>
      <c r="BP26">
        <v>1606242430.5999999</v>
      </c>
      <c r="BQ26">
        <v>599.87625806451604</v>
      </c>
      <c r="BR26">
        <v>614.05816129032303</v>
      </c>
      <c r="BS26">
        <v>37.185474193548401</v>
      </c>
      <c r="BT26">
        <v>34.337729032258103</v>
      </c>
      <c r="BU26">
        <v>596.118258064516</v>
      </c>
      <c r="BV26">
        <v>36.484151612903197</v>
      </c>
      <c r="BW26">
        <v>400.00238709677399</v>
      </c>
      <c r="BX26">
        <v>101.974709677419</v>
      </c>
      <c r="BY26">
        <v>4.2949990322580602E-2</v>
      </c>
      <c r="BZ26">
        <v>39.797438709677401</v>
      </c>
      <c r="CA26">
        <v>40.3464903225806</v>
      </c>
      <c r="CB26">
        <v>999.9</v>
      </c>
      <c r="CC26">
        <v>0</v>
      </c>
      <c r="CD26">
        <v>0</v>
      </c>
      <c r="CE26">
        <v>10002.254516129</v>
      </c>
      <c r="CF26">
        <v>0</v>
      </c>
      <c r="CG26">
        <v>872.87803225806499</v>
      </c>
      <c r="CH26">
        <v>1399.98451612903</v>
      </c>
      <c r="CI26">
        <v>0.90000677419354802</v>
      </c>
      <c r="CJ26">
        <v>9.9993416129032203E-2</v>
      </c>
      <c r="CK26">
        <v>0</v>
      </c>
      <c r="CL26">
        <v>798.62361290322599</v>
      </c>
      <c r="CM26">
        <v>4.9997499999999997</v>
      </c>
      <c r="CN26">
        <v>11191.2322580645</v>
      </c>
      <c r="CO26">
        <v>12177.941935483899</v>
      </c>
      <c r="CP26">
        <v>48.433</v>
      </c>
      <c r="CQ26">
        <v>50.061999999999998</v>
      </c>
      <c r="CR26">
        <v>49.024000000000001</v>
      </c>
      <c r="CS26">
        <v>49.914999999999999</v>
      </c>
      <c r="CT26">
        <v>50.491870967741903</v>
      </c>
      <c r="CU26">
        <v>1255.49677419355</v>
      </c>
      <c r="CV26">
        <v>139.48838709677401</v>
      </c>
      <c r="CW26">
        <v>0</v>
      </c>
      <c r="CX26">
        <v>120</v>
      </c>
      <c r="CY26">
        <v>0</v>
      </c>
      <c r="CZ26">
        <v>798.67473076923102</v>
      </c>
      <c r="DA26">
        <v>0.78054703086190003</v>
      </c>
      <c r="DB26">
        <v>19.0188033810105</v>
      </c>
      <c r="DC26">
        <v>11191.5730769231</v>
      </c>
      <c r="DD26">
        <v>15</v>
      </c>
      <c r="DE26">
        <v>1606240896.5</v>
      </c>
      <c r="DF26" t="s">
        <v>291</v>
      </c>
      <c r="DG26">
        <v>1606240896.5</v>
      </c>
      <c r="DH26">
        <v>1606240881.5</v>
      </c>
      <c r="DI26">
        <v>2</v>
      </c>
      <c r="DJ26">
        <v>1.524</v>
      </c>
      <c r="DK26">
        <v>-0.20300000000000001</v>
      </c>
      <c r="DL26">
        <v>3.758</v>
      </c>
      <c r="DM26">
        <v>0.70099999999999996</v>
      </c>
      <c r="DN26">
        <v>1449</v>
      </c>
      <c r="DO26">
        <v>39</v>
      </c>
      <c r="DP26">
        <v>0.01</v>
      </c>
      <c r="DQ26">
        <v>0.06</v>
      </c>
      <c r="DR26">
        <v>8.2758837102440808</v>
      </c>
      <c r="DS26">
        <v>-0.61396372002741395</v>
      </c>
      <c r="DT26">
        <v>5.3777171115605399E-2</v>
      </c>
      <c r="DU26">
        <v>0</v>
      </c>
      <c r="DV26">
        <v>-14.17901</v>
      </c>
      <c r="DW26">
        <v>-3.6624694104539599E-2</v>
      </c>
      <c r="DX26">
        <v>4.4489297214798301E-2</v>
      </c>
      <c r="DY26">
        <v>1</v>
      </c>
      <c r="DZ26">
        <v>2.8539166666666702</v>
      </c>
      <c r="EA26">
        <v>1.5091765962180199</v>
      </c>
      <c r="EB26">
        <v>0.10889789444959699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3.758</v>
      </c>
      <c r="EJ26">
        <v>0.70140000000000002</v>
      </c>
      <c r="EK26">
        <v>3.7579999999998099</v>
      </c>
      <c r="EL26">
        <v>0</v>
      </c>
      <c r="EM26">
        <v>0</v>
      </c>
      <c r="EN26">
        <v>0</v>
      </c>
      <c r="EO26">
        <v>0.70132499999999698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25.7</v>
      </c>
      <c r="EX26">
        <v>26</v>
      </c>
      <c r="EY26">
        <v>2</v>
      </c>
      <c r="EZ26">
        <v>395.36200000000002</v>
      </c>
      <c r="FA26">
        <v>627.28800000000001</v>
      </c>
      <c r="FB26">
        <v>38.677199999999999</v>
      </c>
      <c r="FC26">
        <v>35.894599999999997</v>
      </c>
      <c r="FD26">
        <v>30.000499999999999</v>
      </c>
      <c r="FE26">
        <v>35.590400000000002</v>
      </c>
      <c r="FF26">
        <v>35.511499999999998</v>
      </c>
      <c r="FG26">
        <v>30.3385</v>
      </c>
      <c r="FH26">
        <v>0</v>
      </c>
      <c r="FI26">
        <v>100</v>
      </c>
      <c r="FJ26">
        <v>-999.9</v>
      </c>
      <c r="FK26">
        <v>613.803</v>
      </c>
      <c r="FL26">
        <v>49.564599999999999</v>
      </c>
      <c r="FM26">
        <v>100.952</v>
      </c>
      <c r="FN26">
        <v>100.23</v>
      </c>
    </row>
    <row r="27" spans="1:170" x14ac:dyDescent="0.25">
      <c r="A27">
        <v>11</v>
      </c>
      <c r="B27">
        <v>1606242554.0999999</v>
      </c>
      <c r="C27">
        <v>1187.0999999046301</v>
      </c>
      <c r="D27" t="s">
        <v>332</v>
      </c>
      <c r="E27" t="s">
        <v>333</v>
      </c>
      <c r="F27" t="s">
        <v>285</v>
      </c>
      <c r="G27" t="s">
        <v>286</v>
      </c>
      <c r="H27">
        <v>1606242546.0999999</v>
      </c>
      <c r="I27">
        <f t="shared" si="0"/>
        <v>2.3468464931520497E-3</v>
      </c>
      <c r="J27">
        <f t="shared" si="1"/>
        <v>8.8598244290686168</v>
      </c>
      <c r="K27">
        <f t="shared" si="2"/>
        <v>699.87538709677403</v>
      </c>
      <c r="L27">
        <f t="shared" si="3"/>
        <v>393.18445759021779</v>
      </c>
      <c r="M27">
        <f t="shared" si="4"/>
        <v>40.112598723208144</v>
      </c>
      <c r="N27">
        <f t="shared" si="5"/>
        <v>71.401145230724708</v>
      </c>
      <c r="O27">
        <f t="shared" si="6"/>
        <v>5.3365808349244925E-2</v>
      </c>
      <c r="P27">
        <f t="shared" si="7"/>
        <v>2.963947560342866</v>
      </c>
      <c r="Q27">
        <f t="shared" si="8"/>
        <v>5.2837704776219678E-2</v>
      </c>
      <c r="R27">
        <f t="shared" si="9"/>
        <v>3.3070577851916194E-2</v>
      </c>
      <c r="S27">
        <f t="shared" si="10"/>
        <v>231.28956119090543</v>
      </c>
      <c r="T27">
        <f t="shared" si="11"/>
        <v>40.523123526046177</v>
      </c>
      <c r="U27">
        <f t="shared" si="12"/>
        <v>40.279822580645202</v>
      </c>
      <c r="V27">
        <f t="shared" si="13"/>
        <v>7.5252011506174403</v>
      </c>
      <c r="W27">
        <f t="shared" si="14"/>
        <v>44.111588839732605</v>
      </c>
      <c r="X27">
        <f t="shared" si="15"/>
        <v>3.2327905067957947</v>
      </c>
      <c r="Y27">
        <f t="shared" si="16"/>
        <v>7.3286648516362778</v>
      </c>
      <c r="Z27">
        <f t="shared" si="17"/>
        <v>4.2924106438216452</v>
      </c>
      <c r="AA27">
        <f t="shared" si="18"/>
        <v>-103.49593034800539</v>
      </c>
      <c r="AB27">
        <f t="shared" si="19"/>
        <v>-79.174012147689936</v>
      </c>
      <c r="AC27">
        <f t="shared" si="20"/>
        <v>-6.5492288753835268</v>
      </c>
      <c r="AD27">
        <f t="shared" si="21"/>
        <v>42.070389819826573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51717.193449683997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799.48003846153802</v>
      </c>
      <c r="AR27">
        <v>1023.43</v>
      </c>
      <c r="AS27">
        <f t="shared" si="27"/>
        <v>0.21882294005301972</v>
      </c>
      <c r="AT27">
        <v>0.5</v>
      </c>
      <c r="AU27">
        <f t="shared" si="28"/>
        <v>1180.1764555860634</v>
      </c>
      <c r="AV27">
        <f t="shared" si="29"/>
        <v>8.8598244290686168</v>
      </c>
      <c r="AW27">
        <f t="shared" si="30"/>
        <v>129.12484089634722</v>
      </c>
      <c r="AX27">
        <f t="shared" si="31"/>
        <v>0.38875155115640536</v>
      </c>
      <c r="AY27">
        <f t="shared" si="32"/>
        <v>7.996746473135018E-3</v>
      </c>
      <c r="AZ27">
        <f t="shared" si="33"/>
        <v>2.1873992359027978</v>
      </c>
      <c r="BA27" t="s">
        <v>335</v>
      </c>
      <c r="BB27">
        <v>625.57000000000005</v>
      </c>
      <c r="BC27">
        <f t="shared" si="34"/>
        <v>397.8599999999999</v>
      </c>
      <c r="BD27">
        <f t="shared" si="35"/>
        <v>0.56288634579616448</v>
      </c>
      <c r="BE27">
        <f t="shared" si="36"/>
        <v>0.84909596398268938</v>
      </c>
      <c r="BF27">
        <f t="shared" si="37"/>
        <v>0.72722105515575663</v>
      </c>
      <c r="BG27">
        <f t="shared" si="38"/>
        <v>0.87907299739260503</v>
      </c>
      <c r="BH27">
        <f t="shared" si="39"/>
        <v>1399.9896774193601</v>
      </c>
      <c r="BI27">
        <f t="shared" si="40"/>
        <v>1180.1764555860634</v>
      </c>
      <c r="BJ27">
        <f t="shared" si="41"/>
        <v>0.8429893981515032</v>
      </c>
      <c r="BK27">
        <f t="shared" si="42"/>
        <v>0.1959787963030066</v>
      </c>
      <c r="BL27">
        <v>6</v>
      </c>
      <c r="BM27">
        <v>0.5</v>
      </c>
      <c r="BN27" t="s">
        <v>290</v>
      </c>
      <c r="BO27">
        <v>2</v>
      </c>
      <c r="BP27">
        <v>1606242546.0999999</v>
      </c>
      <c r="BQ27">
        <v>699.87538709677403</v>
      </c>
      <c r="BR27">
        <v>715.62848387096801</v>
      </c>
      <c r="BS27">
        <v>31.687874193548399</v>
      </c>
      <c r="BT27">
        <v>28.279238709677401</v>
      </c>
      <c r="BU27">
        <v>696.117387096774</v>
      </c>
      <c r="BV27">
        <v>30.9865483870968</v>
      </c>
      <c r="BW27">
        <v>400.009903225806</v>
      </c>
      <c r="BX27">
        <v>101.977096774194</v>
      </c>
      <c r="BY27">
        <v>4.27006741935484E-2</v>
      </c>
      <c r="BZ27">
        <v>39.784341935483901</v>
      </c>
      <c r="CA27">
        <v>40.279822580645202</v>
      </c>
      <c r="CB27">
        <v>999.9</v>
      </c>
      <c r="CC27">
        <v>0</v>
      </c>
      <c r="CD27">
        <v>0</v>
      </c>
      <c r="CE27">
        <v>9999.7080645161295</v>
      </c>
      <c r="CF27">
        <v>0</v>
      </c>
      <c r="CG27">
        <v>395.21819354838698</v>
      </c>
      <c r="CH27">
        <v>1399.9896774193601</v>
      </c>
      <c r="CI27">
        <v>0.89999548387096795</v>
      </c>
      <c r="CJ27">
        <v>0.100004541935484</v>
      </c>
      <c r="CK27">
        <v>0</v>
      </c>
      <c r="CL27">
        <v>799.48090322580697</v>
      </c>
      <c r="CM27">
        <v>4.9997499999999997</v>
      </c>
      <c r="CN27">
        <v>11202.154838709699</v>
      </c>
      <c r="CO27">
        <v>12177.9322580645</v>
      </c>
      <c r="CP27">
        <v>48.356709677419303</v>
      </c>
      <c r="CQ27">
        <v>50.066064516129003</v>
      </c>
      <c r="CR27">
        <v>49</v>
      </c>
      <c r="CS27">
        <v>49.875</v>
      </c>
      <c r="CT27">
        <v>50.445129032258002</v>
      </c>
      <c r="CU27">
        <v>1255.48548387097</v>
      </c>
      <c r="CV27">
        <v>139.50419354838701</v>
      </c>
      <c r="CW27">
        <v>0</v>
      </c>
      <c r="CX27">
        <v>114.90000009536701</v>
      </c>
      <c r="CY27">
        <v>0</v>
      </c>
      <c r="CZ27">
        <v>799.48003846153802</v>
      </c>
      <c r="DA27">
        <v>0.94841025763878395</v>
      </c>
      <c r="DB27">
        <v>18.041025631986301</v>
      </c>
      <c r="DC27">
        <v>11202.3807692308</v>
      </c>
      <c r="DD27">
        <v>15</v>
      </c>
      <c r="DE27">
        <v>1606240896.5</v>
      </c>
      <c r="DF27" t="s">
        <v>291</v>
      </c>
      <c r="DG27">
        <v>1606240896.5</v>
      </c>
      <c r="DH27">
        <v>1606240881.5</v>
      </c>
      <c r="DI27">
        <v>2</v>
      </c>
      <c r="DJ27">
        <v>1.524</v>
      </c>
      <c r="DK27">
        <v>-0.20300000000000001</v>
      </c>
      <c r="DL27">
        <v>3.758</v>
      </c>
      <c r="DM27">
        <v>0.70099999999999996</v>
      </c>
      <c r="DN27">
        <v>1449</v>
      </c>
      <c r="DO27">
        <v>39</v>
      </c>
      <c r="DP27">
        <v>0.01</v>
      </c>
      <c r="DQ27">
        <v>0.06</v>
      </c>
      <c r="DR27">
        <v>8.8659814864946593</v>
      </c>
      <c r="DS27">
        <v>-0.17028768488342</v>
      </c>
      <c r="DT27">
        <v>7.9147170148343896E-2</v>
      </c>
      <c r="DU27">
        <v>1</v>
      </c>
      <c r="DV27">
        <v>-15.7519733333333</v>
      </c>
      <c r="DW27">
        <v>4.9703225806434499E-2</v>
      </c>
      <c r="DX27">
        <v>0.11142979234577299</v>
      </c>
      <c r="DY27">
        <v>1</v>
      </c>
      <c r="DZ27">
        <v>3.4091056666666701</v>
      </c>
      <c r="EA27">
        <v>-0.15339577308121</v>
      </c>
      <c r="EB27">
        <v>1.12884010333125E-2</v>
      </c>
      <c r="EC27">
        <v>1</v>
      </c>
      <c r="ED27">
        <v>3</v>
      </c>
      <c r="EE27">
        <v>3</v>
      </c>
      <c r="EF27" t="s">
        <v>319</v>
      </c>
      <c r="EG27">
        <v>100</v>
      </c>
      <c r="EH27">
        <v>100</v>
      </c>
      <c r="EI27">
        <v>3.758</v>
      </c>
      <c r="EJ27">
        <v>0.70130000000000003</v>
      </c>
      <c r="EK27">
        <v>3.7579999999998099</v>
      </c>
      <c r="EL27">
        <v>0</v>
      </c>
      <c r="EM27">
        <v>0</v>
      </c>
      <c r="EN27">
        <v>0</v>
      </c>
      <c r="EO27">
        <v>0.70132499999999698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27.6</v>
      </c>
      <c r="EX27">
        <v>27.9</v>
      </c>
      <c r="EY27">
        <v>2</v>
      </c>
      <c r="EZ27">
        <v>393.82</v>
      </c>
      <c r="FA27">
        <v>620.35599999999999</v>
      </c>
      <c r="FB27">
        <v>38.706699999999998</v>
      </c>
      <c r="FC27">
        <v>35.899700000000003</v>
      </c>
      <c r="FD27">
        <v>29.999600000000001</v>
      </c>
      <c r="FE27">
        <v>35.582599999999999</v>
      </c>
      <c r="FF27">
        <v>35.497399999999999</v>
      </c>
      <c r="FG27">
        <v>34.099299999999999</v>
      </c>
      <c r="FH27">
        <v>0</v>
      </c>
      <c r="FI27">
        <v>100</v>
      </c>
      <c r="FJ27">
        <v>-999.9</v>
      </c>
      <c r="FK27">
        <v>715.48599999999999</v>
      </c>
      <c r="FL27">
        <v>49.564599999999999</v>
      </c>
      <c r="FM27">
        <v>100.97</v>
      </c>
      <c r="FN27">
        <v>100.253</v>
      </c>
    </row>
    <row r="28" spans="1:170" x14ac:dyDescent="0.25">
      <c r="A28">
        <v>12</v>
      </c>
      <c r="B28">
        <v>1606242674.5999999</v>
      </c>
      <c r="C28">
        <v>1307.5999999046301</v>
      </c>
      <c r="D28" t="s">
        <v>336</v>
      </c>
      <c r="E28" t="s">
        <v>337</v>
      </c>
      <c r="F28" t="s">
        <v>285</v>
      </c>
      <c r="G28" t="s">
        <v>286</v>
      </c>
      <c r="H28">
        <v>1606242666.8499999</v>
      </c>
      <c r="I28">
        <f t="shared" si="0"/>
        <v>1.3299045400733467E-3</v>
      </c>
      <c r="J28">
        <f t="shared" si="1"/>
        <v>9.6748022404764011</v>
      </c>
      <c r="K28">
        <f t="shared" si="2"/>
        <v>800.036566666667</v>
      </c>
      <c r="L28">
        <f t="shared" si="3"/>
        <v>230.81643923260711</v>
      </c>
      <c r="M28">
        <f t="shared" si="4"/>
        <v>23.548408561315313</v>
      </c>
      <c r="N28">
        <f t="shared" si="5"/>
        <v>81.621517074322867</v>
      </c>
      <c r="O28">
        <f t="shared" si="6"/>
        <v>2.9257996535155872E-2</v>
      </c>
      <c r="P28">
        <f t="shared" si="7"/>
        <v>2.9639890603422767</v>
      </c>
      <c r="Q28">
        <f t="shared" si="8"/>
        <v>2.909849083566899E-2</v>
      </c>
      <c r="R28">
        <f t="shared" si="9"/>
        <v>1.8200815093319792E-2</v>
      </c>
      <c r="S28">
        <f t="shared" si="10"/>
        <v>231.29042768836771</v>
      </c>
      <c r="T28">
        <f t="shared" si="11"/>
        <v>40.759827129157188</v>
      </c>
      <c r="U28">
        <f t="shared" si="12"/>
        <v>40.247973333333299</v>
      </c>
      <c r="V28">
        <f t="shared" si="13"/>
        <v>7.5124319449114445</v>
      </c>
      <c r="W28">
        <f t="shared" si="14"/>
        <v>42.24124086831965</v>
      </c>
      <c r="X28">
        <f t="shared" si="15"/>
        <v>3.0919827167428831</v>
      </c>
      <c r="Y28">
        <f t="shared" si="16"/>
        <v>7.3198198092277815</v>
      </c>
      <c r="Z28">
        <f t="shared" si="17"/>
        <v>4.420449228168561</v>
      </c>
      <c r="AA28">
        <f t="shared" si="18"/>
        <v>-58.648790217234591</v>
      </c>
      <c r="AB28">
        <f t="shared" si="19"/>
        <v>-77.692123931133693</v>
      </c>
      <c r="AC28">
        <f t="shared" si="20"/>
        <v>-6.424882146848887</v>
      </c>
      <c r="AD28">
        <f t="shared" si="21"/>
        <v>88.524631393150543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51722.149952874948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801.63242307692303</v>
      </c>
      <c r="AR28">
        <v>1029.73</v>
      </c>
      <c r="AS28">
        <f t="shared" si="27"/>
        <v>0.22151202443657758</v>
      </c>
      <c r="AT28">
        <v>0.5</v>
      </c>
      <c r="AU28">
        <f t="shared" si="28"/>
        <v>1180.1874807472152</v>
      </c>
      <c r="AV28">
        <f t="shared" si="29"/>
        <v>9.6748022404764011</v>
      </c>
      <c r="AW28">
        <f t="shared" si="30"/>
        <v>130.71285903751004</v>
      </c>
      <c r="AX28">
        <f t="shared" si="31"/>
        <v>0.39561826886659607</v>
      </c>
      <c r="AY28">
        <f t="shared" si="32"/>
        <v>8.687221214888163E-3</v>
      </c>
      <c r="AZ28">
        <f t="shared" si="33"/>
        <v>2.1678983811290338</v>
      </c>
      <c r="BA28" t="s">
        <v>339</v>
      </c>
      <c r="BB28">
        <v>622.35</v>
      </c>
      <c r="BC28">
        <f t="shared" si="34"/>
        <v>407.38</v>
      </c>
      <c r="BD28">
        <f t="shared" si="35"/>
        <v>0.559913537540078</v>
      </c>
      <c r="BE28">
        <f t="shared" si="36"/>
        <v>0.84567361055865553</v>
      </c>
      <c r="BF28">
        <f t="shared" si="37"/>
        <v>0.72584039321565896</v>
      </c>
      <c r="BG28">
        <f t="shared" si="38"/>
        <v>0.87659911363070675</v>
      </c>
      <c r="BH28">
        <f t="shared" si="39"/>
        <v>1400.0036666666699</v>
      </c>
      <c r="BI28">
        <f t="shared" si="40"/>
        <v>1180.1874807472152</v>
      </c>
      <c r="BJ28">
        <f t="shared" si="41"/>
        <v>0.8429888498486402</v>
      </c>
      <c r="BK28">
        <f t="shared" si="42"/>
        <v>0.19597769969728046</v>
      </c>
      <c r="BL28">
        <v>6</v>
      </c>
      <c r="BM28">
        <v>0.5</v>
      </c>
      <c r="BN28" t="s">
        <v>290</v>
      </c>
      <c r="BO28">
        <v>2</v>
      </c>
      <c r="BP28">
        <v>1606242666.8499999</v>
      </c>
      <c r="BQ28">
        <v>800.036566666667</v>
      </c>
      <c r="BR28">
        <v>816.14426666666702</v>
      </c>
      <c r="BS28">
        <v>30.306950000000001</v>
      </c>
      <c r="BT28">
        <v>28.372606666666702</v>
      </c>
      <c r="BU28">
        <v>796.27859999999998</v>
      </c>
      <c r="BV28">
        <v>29.605640000000001</v>
      </c>
      <c r="BW28">
        <v>400.01146666666699</v>
      </c>
      <c r="BX28">
        <v>101.9799</v>
      </c>
      <c r="BY28">
        <v>4.2333076666666698E-2</v>
      </c>
      <c r="BZ28">
        <v>39.761773333333302</v>
      </c>
      <c r="CA28">
        <v>40.247973333333299</v>
      </c>
      <c r="CB28">
        <v>999.9</v>
      </c>
      <c r="CC28">
        <v>0</v>
      </c>
      <c r="CD28">
        <v>0</v>
      </c>
      <c r="CE28">
        <v>9999.6683333333294</v>
      </c>
      <c r="CF28">
        <v>0</v>
      </c>
      <c r="CG28">
        <v>716.53589999999997</v>
      </c>
      <c r="CH28">
        <v>1400.0036666666699</v>
      </c>
      <c r="CI28">
        <v>0.90001600000000004</v>
      </c>
      <c r="CJ28">
        <v>9.9984400000000001E-2</v>
      </c>
      <c r="CK28">
        <v>0</v>
      </c>
      <c r="CL28">
        <v>801.62626666666699</v>
      </c>
      <c r="CM28">
        <v>4.9997499999999997</v>
      </c>
      <c r="CN28">
        <v>11229.3633333333</v>
      </c>
      <c r="CO28">
        <v>12178.1366666667</v>
      </c>
      <c r="CP28">
        <v>48.25</v>
      </c>
      <c r="CQ28">
        <v>49.875</v>
      </c>
      <c r="CR28">
        <v>48.875</v>
      </c>
      <c r="CS28">
        <v>49.686999999999998</v>
      </c>
      <c r="CT28">
        <v>50.328800000000001</v>
      </c>
      <c r="CU28">
        <v>1255.5236666666699</v>
      </c>
      <c r="CV28">
        <v>139.47999999999999</v>
      </c>
      <c r="CW28">
        <v>0</v>
      </c>
      <c r="CX28">
        <v>119.700000047684</v>
      </c>
      <c r="CY28">
        <v>0</v>
      </c>
      <c r="CZ28">
        <v>801.63242307692303</v>
      </c>
      <c r="DA28">
        <v>2.1963418606434599</v>
      </c>
      <c r="DB28">
        <v>32.215384647352501</v>
      </c>
      <c r="DC28">
        <v>11229.4346153846</v>
      </c>
      <c r="DD28">
        <v>15</v>
      </c>
      <c r="DE28">
        <v>1606240896.5</v>
      </c>
      <c r="DF28" t="s">
        <v>291</v>
      </c>
      <c r="DG28">
        <v>1606240896.5</v>
      </c>
      <c r="DH28">
        <v>1606240881.5</v>
      </c>
      <c r="DI28">
        <v>2</v>
      </c>
      <c r="DJ28">
        <v>1.524</v>
      </c>
      <c r="DK28">
        <v>-0.20300000000000001</v>
      </c>
      <c r="DL28">
        <v>3.758</v>
      </c>
      <c r="DM28">
        <v>0.70099999999999996</v>
      </c>
      <c r="DN28">
        <v>1449</v>
      </c>
      <c r="DO28">
        <v>39</v>
      </c>
      <c r="DP28">
        <v>0.01</v>
      </c>
      <c r="DQ28">
        <v>0.06</v>
      </c>
      <c r="DR28">
        <v>9.6787668596557008</v>
      </c>
      <c r="DS28">
        <v>-0.24425879930903599</v>
      </c>
      <c r="DT28">
        <v>3.4565279486836097E-2</v>
      </c>
      <c r="DU28">
        <v>1</v>
      </c>
      <c r="DV28">
        <v>-16.107583333333299</v>
      </c>
      <c r="DW28">
        <v>0.85571612903229899</v>
      </c>
      <c r="DX28">
        <v>7.4707286941919304E-2</v>
      </c>
      <c r="DY28">
        <v>0</v>
      </c>
      <c r="DZ28">
        <v>1.9343520000000001</v>
      </c>
      <c r="EA28">
        <v>-0.69559101223581699</v>
      </c>
      <c r="EB28">
        <v>5.0204224085230099E-2</v>
      </c>
      <c r="EC28">
        <v>0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3.758</v>
      </c>
      <c r="EJ28">
        <v>0.70130000000000003</v>
      </c>
      <c r="EK28">
        <v>3.7579999999998099</v>
      </c>
      <c r="EL28">
        <v>0</v>
      </c>
      <c r="EM28">
        <v>0</v>
      </c>
      <c r="EN28">
        <v>0</v>
      </c>
      <c r="EO28">
        <v>0.70132499999999698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29.6</v>
      </c>
      <c r="EX28">
        <v>29.9</v>
      </c>
      <c r="EY28">
        <v>2</v>
      </c>
      <c r="EZ28">
        <v>393.09</v>
      </c>
      <c r="FA28">
        <v>623.23099999999999</v>
      </c>
      <c r="FB28">
        <v>38.6982</v>
      </c>
      <c r="FC28">
        <v>35.754300000000001</v>
      </c>
      <c r="FD28">
        <v>29.999600000000001</v>
      </c>
      <c r="FE28">
        <v>35.468899999999998</v>
      </c>
      <c r="FF28">
        <v>35.390900000000002</v>
      </c>
      <c r="FG28">
        <v>37.871200000000002</v>
      </c>
      <c r="FH28">
        <v>0</v>
      </c>
      <c r="FI28">
        <v>100</v>
      </c>
      <c r="FJ28">
        <v>-999.9</v>
      </c>
      <c r="FK28">
        <v>816.24800000000005</v>
      </c>
      <c r="FL28">
        <v>49.564599999999999</v>
      </c>
      <c r="FM28">
        <v>101.008</v>
      </c>
      <c r="FN28">
        <v>100.29</v>
      </c>
    </row>
    <row r="29" spans="1:170" x14ac:dyDescent="0.25">
      <c r="A29">
        <v>13</v>
      </c>
      <c r="B29">
        <v>1606242795.0999999</v>
      </c>
      <c r="C29">
        <v>1428.0999999046301</v>
      </c>
      <c r="D29" t="s">
        <v>340</v>
      </c>
      <c r="E29" t="s">
        <v>341</v>
      </c>
      <c r="F29" t="s">
        <v>285</v>
      </c>
      <c r="G29" t="s">
        <v>286</v>
      </c>
      <c r="H29">
        <v>1606242787.0999999</v>
      </c>
      <c r="I29">
        <f t="shared" si="0"/>
        <v>8.4189396348343835E-4</v>
      </c>
      <c r="J29">
        <f t="shared" si="1"/>
        <v>10.476411313782993</v>
      </c>
      <c r="K29">
        <f t="shared" si="2"/>
        <v>899.93170967741901</v>
      </c>
      <c r="L29">
        <f t="shared" si="3"/>
        <v>21.711775938653425</v>
      </c>
      <c r="M29">
        <f t="shared" si="4"/>
        <v>2.2150207041709269</v>
      </c>
      <c r="N29">
        <f t="shared" si="5"/>
        <v>91.810424670357591</v>
      </c>
      <c r="O29">
        <f t="shared" si="6"/>
        <v>1.985650561131283E-2</v>
      </c>
      <c r="P29">
        <f t="shared" si="7"/>
        <v>2.9640918177326503</v>
      </c>
      <c r="Q29">
        <f t="shared" si="8"/>
        <v>1.9782901898352162E-2</v>
      </c>
      <c r="R29">
        <f t="shared" si="9"/>
        <v>1.2370903847562519E-2</v>
      </c>
      <c r="S29">
        <f t="shared" si="10"/>
        <v>231.29215405248567</v>
      </c>
      <c r="T29">
        <f t="shared" si="11"/>
        <v>40.948748887638644</v>
      </c>
      <c r="U29">
        <f t="shared" si="12"/>
        <v>40.386945161290299</v>
      </c>
      <c r="V29">
        <f t="shared" si="13"/>
        <v>7.5682875542216275</v>
      </c>
      <c r="W29">
        <f t="shared" si="14"/>
        <v>47.124661226725209</v>
      </c>
      <c r="X29">
        <f t="shared" si="15"/>
        <v>3.4613800764569032</v>
      </c>
      <c r="Y29">
        <f t="shared" si="16"/>
        <v>7.3451564135465759</v>
      </c>
      <c r="Z29">
        <f t="shared" si="17"/>
        <v>4.1069074777647243</v>
      </c>
      <c r="AA29">
        <f t="shared" si="18"/>
        <v>-37.12752378961963</v>
      </c>
      <c r="AB29">
        <f t="shared" si="19"/>
        <v>-89.581884257297517</v>
      </c>
      <c r="AC29">
        <f t="shared" si="20"/>
        <v>-7.4150994134336656</v>
      </c>
      <c r="AD29">
        <f t="shared" si="21"/>
        <v>97.167646592134858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51714.298077139589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803.96915384615397</v>
      </c>
      <c r="AR29">
        <v>1038.5899999999999</v>
      </c>
      <c r="AS29">
        <f t="shared" si="27"/>
        <v>0.2259032401177038</v>
      </c>
      <c r="AT29">
        <v>0.5</v>
      </c>
      <c r="AU29">
        <f t="shared" si="28"/>
        <v>1180.1885523602746</v>
      </c>
      <c r="AV29">
        <f t="shared" si="29"/>
        <v>10.476411313782993</v>
      </c>
      <c r="AW29">
        <f t="shared" si="30"/>
        <v>133.30420896400418</v>
      </c>
      <c r="AX29">
        <f t="shared" si="31"/>
        <v>0.39529554492148006</v>
      </c>
      <c r="AY29">
        <f t="shared" si="32"/>
        <v>9.3664345171725807E-3</v>
      </c>
      <c r="AZ29">
        <f t="shared" si="33"/>
        <v>2.1408736845145824</v>
      </c>
      <c r="BA29" t="s">
        <v>343</v>
      </c>
      <c r="BB29">
        <v>628.04</v>
      </c>
      <c r="BC29">
        <f t="shared" si="34"/>
        <v>410.54999999999995</v>
      </c>
      <c r="BD29">
        <f t="shared" si="35"/>
        <v>0.57147934759187913</v>
      </c>
      <c r="BE29">
        <f t="shared" si="36"/>
        <v>0.8441367632989627</v>
      </c>
      <c r="BF29">
        <f t="shared" si="37"/>
        <v>0.72612612398136323</v>
      </c>
      <c r="BG29">
        <f t="shared" si="38"/>
        <v>0.87311996916556101</v>
      </c>
      <c r="BH29">
        <f t="shared" si="39"/>
        <v>1400.0038709677401</v>
      </c>
      <c r="BI29">
        <f t="shared" si="40"/>
        <v>1180.1885523602746</v>
      </c>
      <c r="BJ29">
        <f t="shared" si="41"/>
        <v>0.84298949226796061</v>
      </c>
      <c r="BK29">
        <f t="shared" si="42"/>
        <v>0.19597898453592136</v>
      </c>
      <c r="BL29">
        <v>6</v>
      </c>
      <c r="BM29">
        <v>0.5</v>
      </c>
      <c r="BN29" t="s">
        <v>290</v>
      </c>
      <c r="BO29">
        <v>2</v>
      </c>
      <c r="BP29">
        <v>1606242787.0999999</v>
      </c>
      <c r="BQ29">
        <v>899.93170967741901</v>
      </c>
      <c r="BR29">
        <v>916.78216129032296</v>
      </c>
      <c r="BS29">
        <v>33.928670967741901</v>
      </c>
      <c r="BT29">
        <v>32.708722580645201</v>
      </c>
      <c r="BU29">
        <v>896.17370967741897</v>
      </c>
      <c r="BV29">
        <v>33.227351612903199</v>
      </c>
      <c r="BW29">
        <v>400.01509677419398</v>
      </c>
      <c r="BX29">
        <v>101.976935483871</v>
      </c>
      <c r="BY29">
        <v>4.23885193548387E-2</v>
      </c>
      <c r="BZ29">
        <v>39.8263580645161</v>
      </c>
      <c r="CA29">
        <v>40.386945161290299</v>
      </c>
      <c r="CB29">
        <v>999.9</v>
      </c>
      <c r="CC29">
        <v>0</v>
      </c>
      <c r="CD29">
        <v>0</v>
      </c>
      <c r="CE29">
        <v>10000.541290322601</v>
      </c>
      <c r="CF29">
        <v>0</v>
      </c>
      <c r="CG29">
        <v>818.74929032258103</v>
      </c>
      <c r="CH29">
        <v>1400.0038709677401</v>
      </c>
      <c r="CI29">
        <v>0.89999548387096795</v>
      </c>
      <c r="CJ29">
        <v>0.100004541935484</v>
      </c>
      <c r="CK29">
        <v>0</v>
      </c>
      <c r="CL29">
        <v>803.97270967741997</v>
      </c>
      <c r="CM29">
        <v>4.9997499999999997</v>
      </c>
      <c r="CN29">
        <v>11261.8</v>
      </c>
      <c r="CO29">
        <v>12178.058064516101</v>
      </c>
      <c r="CP29">
        <v>48.311999999999998</v>
      </c>
      <c r="CQ29">
        <v>49.822161290322597</v>
      </c>
      <c r="CR29">
        <v>48.875</v>
      </c>
      <c r="CS29">
        <v>49.686999999999998</v>
      </c>
      <c r="CT29">
        <v>50.375</v>
      </c>
      <c r="CU29">
        <v>1255.4938709677399</v>
      </c>
      <c r="CV29">
        <v>139.51</v>
      </c>
      <c r="CW29">
        <v>0</v>
      </c>
      <c r="CX29">
        <v>119.59999990463299</v>
      </c>
      <c r="CY29">
        <v>0</v>
      </c>
      <c r="CZ29">
        <v>803.96915384615397</v>
      </c>
      <c r="DA29">
        <v>1.86714529837478</v>
      </c>
      <c r="DB29">
        <v>29.4153845716035</v>
      </c>
      <c r="DC29">
        <v>11261.8230769231</v>
      </c>
      <c r="DD29">
        <v>15</v>
      </c>
      <c r="DE29">
        <v>1606240896.5</v>
      </c>
      <c r="DF29" t="s">
        <v>291</v>
      </c>
      <c r="DG29">
        <v>1606240896.5</v>
      </c>
      <c r="DH29">
        <v>1606240881.5</v>
      </c>
      <c r="DI29">
        <v>2</v>
      </c>
      <c r="DJ29">
        <v>1.524</v>
      </c>
      <c r="DK29">
        <v>-0.20300000000000001</v>
      </c>
      <c r="DL29">
        <v>3.758</v>
      </c>
      <c r="DM29">
        <v>0.70099999999999996</v>
      </c>
      <c r="DN29">
        <v>1449</v>
      </c>
      <c r="DO29">
        <v>39</v>
      </c>
      <c r="DP29">
        <v>0.01</v>
      </c>
      <c r="DQ29">
        <v>0.06</v>
      </c>
      <c r="DR29">
        <v>10.485404990222399</v>
      </c>
      <c r="DS29">
        <v>-0.84366098735783801</v>
      </c>
      <c r="DT29">
        <v>7.5883665257310301E-2</v>
      </c>
      <c r="DU29">
        <v>0</v>
      </c>
      <c r="DV29">
        <v>-16.849296666666699</v>
      </c>
      <c r="DW29">
        <v>1.11260956618462</v>
      </c>
      <c r="DX29">
        <v>0.105673180083164</v>
      </c>
      <c r="DY29">
        <v>0</v>
      </c>
      <c r="DZ29">
        <v>1.21912466666667</v>
      </c>
      <c r="EA29">
        <v>4.2456240266961702E-2</v>
      </c>
      <c r="EB29">
        <v>8.13143436847945E-3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3.758</v>
      </c>
      <c r="EJ29">
        <v>0.70130000000000003</v>
      </c>
      <c r="EK29">
        <v>3.7579999999998099</v>
      </c>
      <c r="EL29">
        <v>0</v>
      </c>
      <c r="EM29">
        <v>0</v>
      </c>
      <c r="EN29">
        <v>0</v>
      </c>
      <c r="EO29">
        <v>0.70132499999999698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31.6</v>
      </c>
      <c r="EX29">
        <v>31.9</v>
      </c>
      <c r="EY29">
        <v>2</v>
      </c>
      <c r="EZ29">
        <v>393.50700000000001</v>
      </c>
      <c r="FA29">
        <v>629.75699999999995</v>
      </c>
      <c r="FB29">
        <v>38.704799999999999</v>
      </c>
      <c r="FC29">
        <v>35.677799999999998</v>
      </c>
      <c r="FD29">
        <v>30.000299999999999</v>
      </c>
      <c r="FE29">
        <v>35.408099999999997</v>
      </c>
      <c r="FF29">
        <v>35.336399999999998</v>
      </c>
      <c r="FG29">
        <v>41.635199999999998</v>
      </c>
      <c r="FH29">
        <v>0</v>
      </c>
      <c r="FI29">
        <v>100</v>
      </c>
      <c r="FJ29">
        <v>-999.9</v>
      </c>
      <c r="FK29">
        <v>916.87800000000004</v>
      </c>
      <c r="FL29">
        <v>47.909700000000001</v>
      </c>
      <c r="FM29">
        <v>101.00700000000001</v>
      </c>
      <c r="FN29">
        <v>100.289</v>
      </c>
    </row>
    <row r="30" spans="1:170" x14ac:dyDescent="0.25">
      <c r="A30">
        <v>14</v>
      </c>
      <c r="B30">
        <v>1606242915.5999999</v>
      </c>
      <c r="C30">
        <v>1548.5999999046301</v>
      </c>
      <c r="D30" t="s">
        <v>344</v>
      </c>
      <c r="E30" t="s">
        <v>345</v>
      </c>
      <c r="F30" t="s">
        <v>285</v>
      </c>
      <c r="G30" t="s">
        <v>286</v>
      </c>
      <c r="H30">
        <v>1606242907.5999999</v>
      </c>
      <c r="I30">
        <f t="shared" si="0"/>
        <v>1.8415006677124973E-3</v>
      </c>
      <c r="J30">
        <f t="shared" si="1"/>
        <v>12.025753206911462</v>
      </c>
      <c r="K30">
        <f t="shared" si="2"/>
        <v>1199.6564516128999</v>
      </c>
      <c r="L30">
        <f t="shared" si="3"/>
        <v>674.35776819970908</v>
      </c>
      <c r="M30">
        <f t="shared" si="4"/>
        <v>68.795944969996654</v>
      </c>
      <c r="N30">
        <f t="shared" si="5"/>
        <v>122.38533182229324</v>
      </c>
      <c r="O30">
        <f t="shared" si="6"/>
        <v>4.2168022078201223E-2</v>
      </c>
      <c r="P30">
        <f t="shared" si="7"/>
        <v>2.964347620595984</v>
      </c>
      <c r="Q30">
        <f t="shared" si="8"/>
        <v>4.1837595193572275E-2</v>
      </c>
      <c r="R30">
        <f t="shared" si="9"/>
        <v>2.6177968572288969E-2</v>
      </c>
      <c r="S30">
        <f t="shared" si="10"/>
        <v>231.28972630512843</v>
      </c>
      <c r="T30">
        <f t="shared" si="11"/>
        <v>40.655091272471466</v>
      </c>
      <c r="U30">
        <f t="shared" si="12"/>
        <v>40.346096774193498</v>
      </c>
      <c r="V30">
        <f t="shared" si="13"/>
        <v>7.5518325339909724</v>
      </c>
      <c r="W30">
        <f t="shared" si="14"/>
        <v>45.025501907275441</v>
      </c>
      <c r="X30">
        <f t="shared" si="15"/>
        <v>3.3003405569518853</v>
      </c>
      <c r="Y30">
        <f t="shared" si="16"/>
        <v>7.3299361853834224</v>
      </c>
      <c r="Z30">
        <f t="shared" si="17"/>
        <v>4.2514919770390875</v>
      </c>
      <c r="AA30">
        <f t="shared" si="18"/>
        <v>-81.210179446121131</v>
      </c>
      <c r="AB30">
        <f t="shared" si="19"/>
        <v>-89.258130247649518</v>
      </c>
      <c r="AC30">
        <f t="shared" si="20"/>
        <v>-7.3848455715122574</v>
      </c>
      <c r="AD30">
        <f t="shared" si="21"/>
        <v>53.436571039845518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51727.858157249699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811.09792307692305</v>
      </c>
      <c r="AR30">
        <v>1057.69</v>
      </c>
      <c r="AS30">
        <f t="shared" si="27"/>
        <v>0.23314210867369167</v>
      </c>
      <c r="AT30">
        <v>0.5</v>
      </c>
      <c r="AU30">
        <f t="shared" si="28"/>
        <v>1180.1789794639249</v>
      </c>
      <c r="AV30">
        <f t="shared" si="29"/>
        <v>12.025753206911462</v>
      </c>
      <c r="AW30">
        <f t="shared" si="30"/>
        <v>137.57470794229246</v>
      </c>
      <c r="AX30">
        <f t="shared" si="31"/>
        <v>0.40422051829931271</v>
      </c>
      <c r="AY30">
        <f t="shared" si="32"/>
        <v>1.0679312973742847E-2</v>
      </c>
      <c r="AZ30">
        <f t="shared" si="33"/>
        <v>2.0841550927020203</v>
      </c>
      <c r="BA30" t="s">
        <v>347</v>
      </c>
      <c r="BB30">
        <v>630.15</v>
      </c>
      <c r="BC30">
        <f t="shared" si="34"/>
        <v>427.54000000000008</v>
      </c>
      <c r="BD30">
        <f t="shared" si="35"/>
        <v>0.57676960500322061</v>
      </c>
      <c r="BE30">
        <f t="shared" si="36"/>
        <v>0.83755646996690647</v>
      </c>
      <c r="BF30">
        <f t="shared" si="37"/>
        <v>0.72058052000890116</v>
      </c>
      <c r="BG30">
        <f t="shared" si="38"/>
        <v>0.86561978188742528</v>
      </c>
      <c r="BH30">
        <f t="shared" si="39"/>
        <v>1399.9929032258101</v>
      </c>
      <c r="BI30">
        <f t="shared" si="40"/>
        <v>1180.1789794639249</v>
      </c>
      <c r="BJ30">
        <f t="shared" si="41"/>
        <v>0.84298925854881235</v>
      </c>
      <c r="BK30">
        <f t="shared" si="42"/>
        <v>0.19597851709762501</v>
      </c>
      <c r="BL30">
        <v>6</v>
      </c>
      <c r="BM30">
        <v>0.5</v>
      </c>
      <c r="BN30" t="s">
        <v>290</v>
      </c>
      <c r="BO30">
        <v>2</v>
      </c>
      <c r="BP30">
        <v>1606242907.5999999</v>
      </c>
      <c r="BQ30">
        <v>1199.6564516128999</v>
      </c>
      <c r="BR30">
        <v>1221.00870967742</v>
      </c>
      <c r="BS30">
        <v>32.350893548387099</v>
      </c>
      <c r="BT30">
        <v>29.6780193548387</v>
      </c>
      <c r="BU30">
        <v>1195.8990322580601</v>
      </c>
      <c r="BV30">
        <v>31.649564516129001</v>
      </c>
      <c r="BW30">
        <v>400.002322580645</v>
      </c>
      <c r="BX30">
        <v>101.974967741935</v>
      </c>
      <c r="BY30">
        <v>4.2015251612903197E-2</v>
      </c>
      <c r="BZ30">
        <v>39.787583870967701</v>
      </c>
      <c r="CA30">
        <v>40.346096774193498</v>
      </c>
      <c r="CB30">
        <v>999.9</v>
      </c>
      <c r="CC30">
        <v>0</v>
      </c>
      <c r="CD30">
        <v>0</v>
      </c>
      <c r="CE30">
        <v>10002.183870967699</v>
      </c>
      <c r="CF30">
        <v>0</v>
      </c>
      <c r="CG30">
        <v>857.23425806451598</v>
      </c>
      <c r="CH30">
        <v>1399.9929032258101</v>
      </c>
      <c r="CI30">
        <v>0.90000206451612896</v>
      </c>
      <c r="CJ30">
        <v>9.9998022580645093E-2</v>
      </c>
      <c r="CK30">
        <v>0</v>
      </c>
      <c r="CL30">
        <v>811.07683870967696</v>
      </c>
      <c r="CM30">
        <v>4.9997499999999997</v>
      </c>
      <c r="CN30">
        <v>11358.0967741935</v>
      </c>
      <c r="CO30">
        <v>12178.0032258065</v>
      </c>
      <c r="CP30">
        <v>48.26</v>
      </c>
      <c r="CQ30">
        <v>49.875</v>
      </c>
      <c r="CR30">
        <v>48.870935483871001</v>
      </c>
      <c r="CS30">
        <v>49.691064516129003</v>
      </c>
      <c r="CT30">
        <v>50.358741935483799</v>
      </c>
      <c r="CU30">
        <v>1255.49548387097</v>
      </c>
      <c r="CV30">
        <v>139.49806451612901</v>
      </c>
      <c r="CW30">
        <v>0</v>
      </c>
      <c r="CX30">
        <v>119.60000014305101</v>
      </c>
      <c r="CY30">
        <v>0</v>
      </c>
      <c r="CZ30">
        <v>811.09792307692305</v>
      </c>
      <c r="DA30">
        <v>2.0417777740366501</v>
      </c>
      <c r="DB30">
        <v>25.9897436432055</v>
      </c>
      <c r="DC30">
        <v>11358.3615384615</v>
      </c>
      <c r="DD30">
        <v>15</v>
      </c>
      <c r="DE30">
        <v>1606240896.5</v>
      </c>
      <c r="DF30" t="s">
        <v>291</v>
      </c>
      <c r="DG30">
        <v>1606240896.5</v>
      </c>
      <c r="DH30">
        <v>1606240881.5</v>
      </c>
      <c r="DI30">
        <v>2</v>
      </c>
      <c r="DJ30">
        <v>1.524</v>
      </c>
      <c r="DK30">
        <v>-0.20300000000000001</v>
      </c>
      <c r="DL30">
        <v>3.758</v>
      </c>
      <c r="DM30">
        <v>0.70099999999999996</v>
      </c>
      <c r="DN30">
        <v>1449</v>
      </c>
      <c r="DO30">
        <v>39</v>
      </c>
      <c r="DP30">
        <v>0.01</v>
      </c>
      <c r="DQ30">
        <v>0.06</v>
      </c>
      <c r="DR30">
        <v>12.0289487335248</v>
      </c>
      <c r="DS30">
        <v>-1.6261709572139</v>
      </c>
      <c r="DT30">
        <v>0.131995079112322</v>
      </c>
      <c r="DU30">
        <v>0</v>
      </c>
      <c r="DV30">
        <v>-21.33803</v>
      </c>
      <c r="DW30">
        <v>1.8720667408231499</v>
      </c>
      <c r="DX30">
        <v>0.16266063270912601</v>
      </c>
      <c r="DY30">
        <v>0</v>
      </c>
      <c r="DZ30">
        <v>2.6743376666666698</v>
      </c>
      <c r="EA30">
        <v>0.259151679644054</v>
      </c>
      <c r="EB30">
        <v>1.9019189552192301E-2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3.76</v>
      </c>
      <c r="EJ30">
        <v>0.70130000000000003</v>
      </c>
      <c r="EK30">
        <v>3.7579999999998099</v>
      </c>
      <c r="EL30">
        <v>0</v>
      </c>
      <c r="EM30">
        <v>0</v>
      </c>
      <c r="EN30">
        <v>0</v>
      </c>
      <c r="EO30">
        <v>0.70132499999999698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33.700000000000003</v>
      </c>
      <c r="EX30">
        <v>33.9</v>
      </c>
      <c r="EY30">
        <v>2</v>
      </c>
      <c r="EZ30">
        <v>393.52100000000002</v>
      </c>
      <c r="FA30">
        <v>626.60900000000004</v>
      </c>
      <c r="FB30">
        <v>38.674300000000002</v>
      </c>
      <c r="FC30">
        <v>35.625999999999998</v>
      </c>
      <c r="FD30">
        <v>29.999700000000001</v>
      </c>
      <c r="FE30">
        <v>35.339300000000001</v>
      </c>
      <c r="FF30">
        <v>35.259399999999999</v>
      </c>
      <c r="FG30">
        <v>52.176099999999998</v>
      </c>
      <c r="FH30">
        <v>0</v>
      </c>
      <c r="FI30">
        <v>100</v>
      </c>
      <c r="FJ30">
        <v>-999.9</v>
      </c>
      <c r="FK30">
        <v>1220.67</v>
      </c>
      <c r="FL30">
        <v>33.894199999999998</v>
      </c>
      <c r="FM30">
        <v>101.02</v>
      </c>
      <c r="FN30">
        <v>100.30800000000001</v>
      </c>
    </row>
    <row r="31" spans="1:170" x14ac:dyDescent="0.25">
      <c r="A31">
        <v>15</v>
      </c>
      <c r="B31">
        <v>1606243036.0999999</v>
      </c>
      <c r="C31">
        <v>1669.0999999046301</v>
      </c>
      <c r="D31" t="s">
        <v>348</v>
      </c>
      <c r="E31" t="s">
        <v>349</v>
      </c>
      <c r="F31" t="s">
        <v>285</v>
      </c>
      <c r="G31" t="s">
        <v>286</v>
      </c>
      <c r="H31">
        <v>1606243028.0999999</v>
      </c>
      <c r="I31">
        <f t="shared" si="0"/>
        <v>1.5258789026741792E-3</v>
      </c>
      <c r="J31">
        <f t="shared" si="1"/>
        <v>11.962288076926193</v>
      </c>
      <c r="K31">
        <f t="shared" si="2"/>
        <v>1399.8164516129</v>
      </c>
      <c r="L31">
        <f t="shared" si="3"/>
        <v>727.75531944995987</v>
      </c>
      <c r="M31">
        <f t="shared" si="4"/>
        <v>74.238509278350534</v>
      </c>
      <c r="N31">
        <f t="shared" si="5"/>
        <v>142.79564003681259</v>
      </c>
      <c r="O31">
        <f t="shared" si="6"/>
        <v>3.2512180375167316E-2</v>
      </c>
      <c r="P31">
        <f t="shared" si="7"/>
        <v>2.9638693427362695</v>
      </c>
      <c r="Q31">
        <f t="shared" si="8"/>
        <v>3.2315340754785211E-2</v>
      </c>
      <c r="R31">
        <f t="shared" si="9"/>
        <v>2.0214673734959263E-2</v>
      </c>
      <c r="S31">
        <f t="shared" si="10"/>
        <v>231.29390430805103</v>
      </c>
      <c r="T31">
        <f t="shared" si="11"/>
        <v>40.637064800613572</v>
      </c>
      <c r="U31">
        <f t="shared" si="12"/>
        <v>40.223851612903204</v>
      </c>
      <c r="V31">
        <f t="shared" si="13"/>
        <v>7.5027734097998247</v>
      </c>
      <c r="W31">
        <f t="shared" si="14"/>
        <v>40.217424051430626</v>
      </c>
      <c r="X31">
        <f t="shared" si="15"/>
        <v>2.9323770590320493</v>
      </c>
      <c r="Y31">
        <f t="shared" si="16"/>
        <v>7.2913099936039734</v>
      </c>
      <c r="Z31">
        <f t="shared" si="17"/>
        <v>4.5703963507677754</v>
      </c>
      <c r="AA31">
        <f t="shared" si="18"/>
        <v>-67.291259607931295</v>
      </c>
      <c r="AB31">
        <f t="shared" si="19"/>
        <v>-85.484069115181597</v>
      </c>
      <c r="AC31">
        <f t="shared" si="20"/>
        <v>-7.0662500492528411</v>
      </c>
      <c r="AD31">
        <f t="shared" si="21"/>
        <v>71.452325535685304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51730.60539905724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810.83607692307703</v>
      </c>
      <c r="AR31">
        <v>1056.77</v>
      </c>
      <c r="AS31">
        <f t="shared" si="27"/>
        <v>0.23272227928207934</v>
      </c>
      <c r="AT31">
        <v>0.5</v>
      </c>
      <c r="AU31">
        <f t="shared" si="28"/>
        <v>1180.1977652634985</v>
      </c>
      <c r="AV31">
        <f t="shared" si="29"/>
        <v>11.962288076926193</v>
      </c>
      <c r="AW31">
        <f t="shared" si="30"/>
        <v>137.3291569678689</v>
      </c>
      <c r="AX31">
        <f t="shared" si="31"/>
        <v>0.40563225678245973</v>
      </c>
      <c r="AY31">
        <f t="shared" si="32"/>
        <v>1.0625367989866213E-2</v>
      </c>
      <c r="AZ31">
        <f t="shared" si="33"/>
        <v>2.0868400881932683</v>
      </c>
      <c r="BA31" t="s">
        <v>351</v>
      </c>
      <c r="BB31">
        <v>628.11</v>
      </c>
      <c r="BC31">
        <f t="shared" si="34"/>
        <v>428.65999999999997</v>
      </c>
      <c r="BD31">
        <f t="shared" si="35"/>
        <v>0.5737272502144426</v>
      </c>
      <c r="BE31">
        <f t="shared" si="36"/>
        <v>0.83725706822780821</v>
      </c>
      <c r="BF31">
        <f t="shared" si="37"/>
        <v>0.72059452624746101</v>
      </c>
      <c r="BG31">
        <f t="shared" si="38"/>
        <v>0.86598104745265481</v>
      </c>
      <c r="BH31">
        <f t="shared" si="39"/>
        <v>1400.0148387096799</v>
      </c>
      <c r="BI31">
        <f t="shared" si="40"/>
        <v>1180.1977652634985</v>
      </c>
      <c r="BJ31">
        <f t="shared" si="41"/>
        <v>0.84298946884821924</v>
      </c>
      <c r="BK31">
        <f t="shared" si="42"/>
        <v>0.19597893769643843</v>
      </c>
      <c r="BL31">
        <v>6</v>
      </c>
      <c r="BM31">
        <v>0.5</v>
      </c>
      <c r="BN31" t="s">
        <v>290</v>
      </c>
      <c r="BO31">
        <v>2</v>
      </c>
      <c r="BP31">
        <v>1606243028.0999999</v>
      </c>
      <c r="BQ31">
        <v>1399.8164516129</v>
      </c>
      <c r="BR31">
        <v>1420.9635483871</v>
      </c>
      <c r="BS31">
        <v>28.745903225806501</v>
      </c>
      <c r="BT31">
        <v>26.522906451612901</v>
      </c>
      <c r="BU31">
        <v>1396.0580645161299</v>
      </c>
      <c r="BV31">
        <v>28.0445806451613</v>
      </c>
      <c r="BW31">
        <v>400.00493548387101</v>
      </c>
      <c r="BX31">
        <v>101.968419354839</v>
      </c>
      <c r="BY31">
        <v>4.1840541935483901E-2</v>
      </c>
      <c r="BZ31">
        <v>39.688867741935503</v>
      </c>
      <c r="CA31">
        <v>40.223851612903204</v>
      </c>
      <c r="CB31">
        <v>999.9</v>
      </c>
      <c r="CC31">
        <v>0</v>
      </c>
      <c r="CD31">
        <v>0</v>
      </c>
      <c r="CE31">
        <v>10000.1158064516</v>
      </c>
      <c r="CF31">
        <v>0</v>
      </c>
      <c r="CG31">
        <v>858.31977419354803</v>
      </c>
      <c r="CH31">
        <v>1400.0148387096799</v>
      </c>
      <c r="CI31">
        <v>0.89999448387096703</v>
      </c>
      <c r="CJ31">
        <v>0.100005541935484</v>
      </c>
      <c r="CK31">
        <v>0</v>
      </c>
      <c r="CL31">
        <v>810.82225806451595</v>
      </c>
      <c r="CM31">
        <v>4.9997499999999997</v>
      </c>
      <c r="CN31">
        <v>11346.5516129032</v>
      </c>
      <c r="CO31">
        <v>12178.164516129</v>
      </c>
      <c r="CP31">
        <v>48.052</v>
      </c>
      <c r="CQ31">
        <v>49.737806451612897</v>
      </c>
      <c r="CR31">
        <v>48.673000000000002</v>
      </c>
      <c r="CS31">
        <v>49.543999999999997</v>
      </c>
      <c r="CT31">
        <v>50.173000000000002</v>
      </c>
      <c r="CU31">
        <v>1255.5048387096799</v>
      </c>
      <c r="CV31">
        <v>139.51</v>
      </c>
      <c r="CW31">
        <v>0</v>
      </c>
      <c r="CX31">
        <v>119.60000014305101</v>
      </c>
      <c r="CY31">
        <v>0</v>
      </c>
      <c r="CZ31">
        <v>810.83607692307703</v>
      </c>
      <c r="DA31">
        <v>1.9973333264567199</v>
      </c>
      <c r="DB31">
        <v>18.8615384982973</v>
      </c>
      <c r="DC31">
        <v>11346.55</v>
      </c>
      <c r="DD31">
        <v>15</v>
      </c>
      <c r="DE31">
        <v>1606240896.5</v>
      </c>
      <c r="DF31" t="s">
        <v>291</v>
      </c>
      <c r="DG31">
        <v>1606240896.5</v>
      </c>
      <c r="DH31">
        <v>1606240881.5</v>
      </c>
      <c r="DI31">
        <v>2</v>
      </c>
      <c r="DJ31">
        <v>1.524</v>
      </c>
      <c r="DK31">
        <v>-0.20300000000000001</v>
      </c>
      <c r="DL31">
        <v>3.758</v>
      </c>
      <c r="DM31">
        <v>0.70099999999999996</v>
      </c>
      <c r="DN31">
        <v>1449</v>
      </c>
      <c r="DO31">
        <v>39</v>
      </c>
      <c r="DP31">
        <v>0.01</v>
      </c>
      <c r="DQ31">
        <v>0.06</v>
      </c>
      <c r="DR31">
        <v>11.972747950346101</v>
      </c>
      <c r="DS31">
        <v>-0.27811569818626197</v>
      </c>
      <c r="DT31">
        <v>0.10319878347296001</v>
      </c>
      <c r="DU31">
        <v>1</v>
      </c>
      <c r="DV31">
        <v>-21.154789999999998</v>
      </c>
      <c r="DW31">
        <v>0.98227808676302897</v>
      </c>
      <c r="DX31">
        <v>0.17175075807692999</v>
      </c>
      <c r="DY31">
        <v>0</v>
      </c>
      <c r="DZ31">
        <v>2.2236356666666701</v>
      </c>
      <c r="EA31">
        <v>-0.15198193548386699</v>
      </c>
      <c r="EB31">
        <v>1.10544861732943E-2</v>
      </c>
      <c r="EC31">
        <v>1</v>
      </c>
      <c r="ED31">
        <v>2</v>
      </c>
      <c r="EE31">
        <v>3</v>
      </c>
      <c r="EF31" t="s">
        <v>306</v>
      </c>
      <c r="EG31">
        <v>100</v>
      </c>
      <c r="EH31">
        <v>100</v>
      </c>
      <c r="EI31">
        <v>3.76</v>
      </c>
      <c r="EJ31">
        <v>0.70130000000000003</v>
      </c>
      <c r="EK31">
        <v>3.7579999999998099</v>
      </c>
      <c r="EL31">
        <v>0</v>
      </c>
      <c r="EM31">
        <v>0</v>
      </c>
      <c r="EN31">
        <v>0</v>
      </c>
      <c r="EO31">
        <v>0.70132499999999698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35.700000000000003</v>
      </c>
      <c r="EX31">
        <v>35.9</v>
      </c>
      <c r="EY31">
        <v>2</v>
      </c>
      <c r="EZ31">
        <v>392.23099999999999</v>
      </c>
      <c r="FA31">
        <v>624.90200000000004</v>
      </c>
      <c r="FB31">
        <v>38.602200000000003</v>
      </c>
      <c r="FC31">
        <v>35.4818</v>
      </c>
      <c r="FD31">
        <v>29.999400000000001</v>
      </c>
      <c r="FE31">
        <v>35.200600000000001</v>
      </c>
      <c r="FF31">
        <v>35.120800000000003</v>
      </c>
      <c r="FG31">
        <v>58.812800000000003</v>
      </c>
      <c r="FH31">
        <v>0</v>
      </c>
      <c r="FI31">
        <v>100</v>
      </c>
      <c r="FJ31">
        <v>-999.9</v>
      </c>
      <c r="FK31">
        <v>1420.69</v>
      </c>
      <c r="FL31">
        <v>33.894199999999998</v>
      </c>
      <c r="FM31">
        <v>101.057</v>
      </c>
      <c r="FN31">
        <v>100.349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2020-11-24T10:37:55Z</dcterms:created>
  <dcterms:modified xsi:type="dcterms:W3CDTF">2021-05-04T23:09:42Z</dcterms:modified>
</cp:coreProperties>
</file>