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9E78539-0A06-47C2-B78B-9100FD5FD48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AU28" i="1" s="1"/>
  <c r="AW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W28" i="1" s="1"/>
  <c r="X28" i="1"/>
  <c r="S28" i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M27" i="1"/>
  <c r="AN27" i="1" s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S26" i="1"/>
  <c r="P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J25" i="1"/>
  <c r="AV25" i="1" s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AH24" i="1" s="1"/>
  <c r="Y24" i="1"/>
  <c r="X24" i="1"/>
  <c r="W24" i="1"/>
  <c r="P24" i="1"/>
  <c r="K24" i="1"/>
  <c r="J24" i="1"/>
  <c r="AV24" i="1" s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Y22" i="1"/>
  <c r="X22" i="1"/>
  <c r="W22" i="1" s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G21" i="1" s="1"/>
  <c r="Y21" i="1"/>
  <c r="X21" i="1"/>
  <c r="W21" i="1" s="1"/>
  <c r="P21" i="1"/>
  <c r="BK20" i="1"/>
  <c r="BJ20" i="1"/>
  <c r="BI20" i="1"/>
  <c r="AU20" i="1" s="1"/>
  <c r="AW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W20" i="1" s="1"/>
  <c r="X20" i="1"/>
  <c r="S20" i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M19" i="1"/>
  <c r="AN19" i="1" s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Y18" i="1"/>
  <c r="X18" i="1"/>
  <c r="W18" i="1"/>
  <c r="P18" i="1"/>
  <c r="I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J17" i="1"/>
  <c r="AV17" i="1" s="1"/>
  <c r="N27" i="1" l="1"/>
  <c r="K27" i="1"/>
  <c r="J27" i="1"/>
  <c r="AV27" i="1" s="1"/>
  <c r="AY27" i="1" s="1"/>
  <c r="I27" i="1"/>
  <c r="AH27" i="1"/>
  <c r="I21" i="1"/>
  <c r="AH21" i="1"/>
  <c r="N21" i="1"/>
  <c r="K21" i="1"/>
  <c r="J21" i="1"/>
  <c r="AV21" i="1" s="1"/>
  <c r="AY21" i="1" s="1"/>
  <c r="AU21" i="1"/>
  <c r="S21" i="1"/>
  <c r="AU22" i="1"/>
  <c r="S22" i="1"/>
  <c r="S23" i="1"/>
  <c r="AU23" i="1"/>
  <c r="AW23" i="1" s="1"/>
  <c r="K28" i="1"/>
  <c r="J28" i="1"/>
  <c r="AV28" i="1" s="1"/>
  <c r="AY28" i="1" s="1"/>
  <c r="I28" i="1"/>
  <c r="AH28" i="1"/>
  <c r="N28" i="1"/>
  <c r="K23" i="1"/>
  <c r="J23" i="1"/>
  <c r="AV23" i="1" s="1"/>
  <c r="AY23" i="1" s="1"/>
  <c r="I23" i="1"/>
  <c r="AH23" i="1"/>
  <c r="N23" i="1"/>
  <c r="AW21" i="1"/>
  <c r="AW22" i="1"/>
  <c r="I29" i="1"/>
  <c r="AH29" i="1"/>
  <c r="N29" i="1"/>
  <c r="K29" i="1"/>
  <c r="J29" i="1"/>
  <c r="AV29" i="1" s="1"/>
  <c r="N30" i="1"/>
  <c r="K30" i="1"/>
  <c r="J30" i="1"/>
  <c r="AV30" i="1" s="1"/>
  <c r="I30" i="1"/>
  <c r="AH30" i="1"/>
  <c r="K31" i="1"/>
  <c r="J31" i="1"/>
  <c r="AV31" i="1" s="1"/>
  <c r="AY31" i="1" s="1"/>
  <c r="I31" i="1"/>
  <c r="AH31" i="1"/>
  <c r="N31" i="1"/>
  <c r="AU17" i="1"/>
  <c r="S17" i="1"/>
  <c r="AY18" i="1"/>
  <c r="AY17" i="1"/>
  <c r="AW17" i="1"/>
  <c r="AU29" i="1"/>
  <c r="AW29" i="1" s="1"/>
  <c r="S29" i="1"/>
  <c r="AU30" i="1"/>
  <c r="AW30" i="1" s="1"/>
  <c r="S30" i="1"/>
  <c r="S31" i="1"/>
  <c r="AU31" i="1"/>
  <c r="N19" i="1"/>
  <c r="K19" i="1"/>
  <c r="J19" i="1"/>
  <c r="AV19" i="1" s="1"/>
  <c r="AY19" i="1" s="1"/>
  <c r="I19" i="1"/>
  <c r="AH19" i="1"/>
  <c r="AU24" i="1"/>
  <c r="AW24" i="1" s="1"/>
  <c r="S24" i="1"/>
  <c r="AW31" i="1"/>
  <c r="N22" i="1"/>
  <c r="K22" i="1"/>
  <c r="J22" i="1"/>
  <c r="AV22" i="1" s="1"/>
  <c r="AY22" i="1" s="1"/>
  <c r="I22" i="1"/>
  <c r="AH22" i="1"/>
  <c r="K20" i="1"/>
  <c r="J20" i="1"/>
  <c r="AV20" i="1" s="1"/>
  <c r="AY20" i="1" s="1"/>
  <c r="I20" i="1"/>
  <c r="AH20" i="1"/>
  <c r="N20" i="1"/>
  <c r="AU25" i="1"/>
  <c r="AW25" i="1" s="1"/>
  <c r="S25" i="1"/>
  <c r="AY26" i="1"/>
  <c r="T28" i="1"/>
  <c r="U28" i="1" s="1"/>
  <c r="N17" i="1"/>
  <c r="K18" i="1"/>
  <c r="S18" i="1"/>
  <c r="AA18" i="1"/>
  <c r="I24" i="1"/>
  <c r="N25" i="1"/>
  <c r="K26" i="1"/>
  <c r="AH17" i="1"/>
  <c r="AH25" i="1"/>
  <c r="I17" i="1"/>
  <c r="N18" i="1"/>
  <c r="S19" i="1"/>
  <c r="I25" i="1"/>
  <c r="N26" i="1"/>
  <c r="S27" i="1"/>
  <c r="AH18" i="1"/>
  <c r="N24" i="1"/>
  <c r="AH26" i="1"/>
  <c r="I26" i="1"/>
  <c r="AA21" i="1" l="1"/>
  <c r="AA17" i="1"/>
  <c r="T26" i="1"/>
  <c r="U26" i="1" s="1"/>
  <c r="AA26" i="1"/>
  <c r="T18" i="1"/>
  <c r="U18" i="1" s="1"/>
  <c r="T22" i="1"/>
  <c r="U22" i="1" s="1"/>
  <c r="AA20" i="1"/>
  <c r="AA19" i="1"/>
  <c r="T29" i="1"/>
  <c r="U29" i="1" s="1"/>
  <c r="AA31" i="1"/>
  <c r="AY29" i="1"/>
  <c r="AA28" i="1"/>
  <c r="Q28" i="1"/>
  <c r="O28" i="1" s="1"/>
  <c r="R28" i="1" s="1"/>
  <c r="L28" i="1" s="1"/>
  <c r="M28" i="1" s="1"/>
  <c r="T21" i="1"/>
  <c r="U21" i="1" s="1"/>
  <c r="AA27" i="1"/>
  <c r="V28" i="1"/>
  <c r="Z28" i="1" s="1"/>
  <c r="AC28" i="1"/>
  <c r="AY25" i="1"/>
  <c r="AA22" i="1"/>
  <c r="Q22" i="1"/>
  <c r="O22" i="1" s="1"/>
  <c r="R22" i="1" s="1"/>
  <c r="L22" i="1" s="1"/>
  <c r="M22" i="1" s="1"/>
  <c r="T27" i="1"/>
  <c r="U27" i="1" s="1"/>
  <c r="Q27" i="1" s="1"/>
  <c r="O27" i="1" s="1"/>
  <c r="R27" i="1" s="1"/>
  <c r="L27" i="1" s="1"/>
  <c r="M27" i="1" s="1"/>
  <c r="AY24" i="1"/>
  <c r="T20" i="1"/>
  <c r="U20" i="1" s="1"/>
  <c r="Q20" i="1" s="1"/>
  <c r="O20" i="1" s="1"/>
  <c r="R20" i="1" s="1"/>
  <c r="L20" i="1" s="1"/>
  <c r="M20" i="1" s="1"/>
  <c r="T30" i="1"/>
  <c r="U30" i="1" s="1"/>
  <c r="T25" i="1"/>
  <c r="U25" i="1" s="1"/>
  <c r="AA23" i="1"/>
  <c r="AA25" i="1"/>
  <c r="AA24" i="1"/>
  <c r="Q24" i="1"/>
  <c r="O24" i="1" s="1"/>
  <c r="R24" i="1" s="1"/>
  <c r="L24" i="1" s="1"/>
  <c r="M24" i="1" s="1"/>
  <c r="AB28" i="1"/>
  <c r="T17" i="1"/>
  <c r="U17" i="1" s="1"/>
  <c r="AA30" i="1"/>
  <c r="Q29" i="1"/>
  <c r="O29" i="1" s="1"/>
  <c r="R29" i="1" s="1"/>
  <c r="L29" i="1" s="1"/>
  <c r="M29" i="1" s="1"/>
  <c r="AA29" i="1"/>
  <c r="T23" i="1"/>
  <c r="U23" i="1" s="1"/>
  <c r="T19" i="1"/>
  <c r="U19" i="1" s="1"/>
  <c r="T24" i="1"/>
  <c r="U24" i="1" s="1"/>
  <c r="T31" i="1"/>
  <c r="U31" i="1" s="1"/>
  <c r="AY30" i="1"/>
  <c r="V19" i="1" l="1"/>
  <c r="Z19" i="1" s="1"/>
  <c r="AC19" i="1"/>
  <c r="AD19" i="1" s="1"/>
  <c r="AB19" i="1"/>
  <c r="AC17" i="1"/>
  <c r="AD17" i="1" s="1"/>
  <c r="AB17" i="1"/>
  <c r="V17" i="1"/>
  <c r="Z17" i="1" s="1"/>
  <c r="Q19" i="1"/>
  <c r="O19" i="1" s="1"/>
  <c r="R19" i="1" s="1"/>
  <c r="L19" i="1" s="1"/>
  <c r="M19" i="1" s="1"/>
  <c r="AC25" i="1"/>
  <c r="AD25" i="1" s="1"/>
  <c r="V25" i="1"/>
  <c r="Z25" i="1" s="1"/>
  <c r="AB25" i="1"/>
  <c r="V26" i="1"/>
  <c r="Z26" i="1" s="1"/>
  <c r="AC26" i="1"/>
  <c r="AD26" i="1" s="1"/>
  <c r="AB26" i="1"/>
  <c r="V23" i="1"/>
  <c r="Z23" i="1" s="1"/>
  <c r="AC23" i="1"/>
  <c r="AB23" i="1"/>
  <c r="V30" i="1"/>
  <c r="Z30" i="1" s="1"/>
  <c r="AC30" i="1"/>
  <c r="AD30" i="1" s="1"/>
  <c r="AB30" i="1"/>
  <c r="Q26" i="1"/>
  <c r="O26" i="1" s="1"/>
  <c r="R26" i="1" s="1"/>
  <c r="L26" i="1" s="1"/>
  <c r="M26" i="1" s="1"/>
  <c r="V31" i="1"/>
  <c r="Z31" i="1" s="1"/>
  <c r="AC31" i="1"/>
  <c r="AB31" i="1"/>
  <c r="AD28" i="1"/>
  <c r="Q17" i="1"/>
  <c r="O17" i="1" s="1"/>
  <c r="R17" i="1" s="1"/>
  <c r="L17" i="1" s="1"/>
  <c r="M17" i="1" s="1"/>
  <c r="Q25" i="1"/>
  <c r="O25" i="1" s="1"/>
  <c r="R25" i="1" s="1"/>
  <c r="L25" i="1" s="1"/>
  <c r="M25" i="1" s="1"/>
  <c r="V20" i="1"/>
  <c r="Z20" i="1" s="1"/>
  <c r="AC20" i="1"/>
  <c r="AD20" i="1" s="1"/>
  <c r="AB20" i="1"/>
  <c r="Q31" i="1"/>
  <c r="O31" i="1" s="1"/>
  <c r="R31" i="1" s="1"/>
  <c r="L31" i="1" s="1"/>
  <c r="M31" i="1" s="1"/>
  <c r="V22" i="1"/>
  <c r="Z22" i="1" s="1"/>
  <c r="AC22" i="1"/>
  <c r="AD22" i="1" s="1"/>
  <c r="AB22" i="1"/>
  <c r="V24" i="1"/>
  <c r="Z24" i="1" s="1"/>
  <c r="AC24" i="1"/>
  <c r="AB24" i="1"/>
  <c r="Q30" i="1"/>
  <c r="O30" i="1" s="1"/>
  <c r="R30" i="1" s="1"/>
  <c r="L30" i="1" s="1"/>
  <c r="M30" i="1" s="1"/>
  <c r="V21" i="1"/>
  <c r="Z21" i="1" s="1"/>
  <c r="AC21" i="1"/>
  <c r="AB21" i="1"/>
  <c r="Q23" i="1"/>
  <c r="O23" i="1" s="1"/>
  <c r="R23" i="1" s="1"/>
  <c r="L23" i="1" s="1"/>
  <c r="M23" i="1" s="1"/>
  <c r="V27" i="1"/>
  <c r="Z27" i="1" s="1"/>
  <c r="AC27" i="1"/>
  <c r="AB27" i="1"/>
  <c r="V29" i="1"/>
  <c r="Z29" i="1" s="1"/>
  <c r="AC29" i="1"/>
  <c r="AD29" i="1" s="1"/>
  <c r="AB29" i="1"/>
  <c r="V18" i="1"/>
  <c r="Z18" i="1" s="1"/>
  <c r="AC18" i="1"/>
  <c r="AB18" i="1"/>
  <c r="Q18" i="1"/>
  <c r="O18" i="1" s="1"/>
  <c r="R18" i="1" s="1"/>
  <c r="L18" i="1" s="1"/>
  <c r="M18" i="1" s="1"/>
  <c r="Q21" i="1"/>
  <c r="O21" i="1" s="1"/>
  <c r="R21" i="1" s="1"/>
  <c r="L21" i="1" s="1"/>
  <c r="M21" i="1" s="1"/>
  <c r="AD21" i="1" l="1"/>
  <c r="AD23" i="1"/>
  <c r="AD31" i="1"/>
  <c r="AD27" i="1"/>
  <c r="AD24" i="1"/>
  <c r="AD18" i="1"/>
</calcChain>
</file>

<file path=xl/sharedStrings.xml><?xml version="1.0" encoding="utf-8"?>
<sst xmlns="http://schemas.openxmlformats.org/spreadsheetml/2006/main" count="693" uniqueCount="352">
  <si>
    <t>File opened</t>
  </si>
  <si>
    <t>2020-11-24 09:26:51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</si>
  <si>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</si>
  <si>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</si>
  <si>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</si>
  <si>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</si>
  <si>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</si>
  <si>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</si>
  <si>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</si>
  <si>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</si>
  <si>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</si>
  <si>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</si>
  <si>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</si>
  <si>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</si>
  <si>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</si>
  <si>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</si>
  <si>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</si>
  <si>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</si>
  <si>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</si>
  <si>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</si>
  <si>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</si>
  <si>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</si>
  <si>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</si>
  <si>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09:26:51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</si>
  <si>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</si>
  <si>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</si>
  <si>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</si>
  <si>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</si>
  <si>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</si>
  <si>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</si>
  <si>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</si>
  <si>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</si>
  <si>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</si>
  <si>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</si>
  <si>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</si>
  <si>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</si>
  <si>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</si>
  <si>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</si>
  <si>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</si>
  <si>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</si>
  <si>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</si>
  <si>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</si>
  <si>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</si>
  <si>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</si>
  <si>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</si>
  <si>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</si>
  <si>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</si>
  <si>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</si>
  <si>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</si>
  <si>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</si>
  <si>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</si>
  <si>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</si>
  <si>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</si>
  <si>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</si>
  <si>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</si>
  <si>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</si>
  <si>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</si>
  <si>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</si>
  <si>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</si>
  <si>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</si>
  <si>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</si>
  <si>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</si>
  <si>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</si>
  <si>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</si>
  <si>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</si>
  <si>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</si>
  <si>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</si>
  <si>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</si>
  <si>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</si>
  <si>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</si>
  <si>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</si>
  <si>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</si>
  <si>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</si>
  <si>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</si>
  <si>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</si>
  <si>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</si>
  <si>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</si>
  <si>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</si>
  <si>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</si>
  <si>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</si>
  <si>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</si>
  <si>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</si>
  <si>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</si>
  <si>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</si>
  <si>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</si>
  <si>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</si>
  <si>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</si>
  <si>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</si>
  <si>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</si>
  <si>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</si>
  <si>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</si>
  <si>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</si>
  <si>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</si>
  <si>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</si>
  <si>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</si>
  <si>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</si>
  <si>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</si>
  <si>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</si>
  <si>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</si>
  <si>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</si>
  <si>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</si>
  <si>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</si>
  <si>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</si>
  <si>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</si>
  <si>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</si>
  <si>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</si>
  <si>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</si>
  <si>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</si>
  <si>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</si>
  <si>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</si>
  <si>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</si>
  <si>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</si>
  <si>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</si>
  <si>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</si>
  <si>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</si>
  <si>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</si>
  <si>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</si>
  <si>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</si>
  <si>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</si>
  <si>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</si>
  <si>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</si>
  <si>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</si>
  <si>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</si>
  <si>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</si>
  <si>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</si>
  <si>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</si>
  <si>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</si>
  <si>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</si>
  <si>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</si>
  <si>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</si>
  <si>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</si>
  <si>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</si>
  <si>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</si>
  <si>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</si>
  <si>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</si>
  <si>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</si>
  <si>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</si>
  <si>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</si>
  <si>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</si>
  <si>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</si>
  <si>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</si>
  <si>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</si>
  <si>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</si>
  <si>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</si>
  <si>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</si>
  <si>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</si>
  <si>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</si>
  <si>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</si>
  <si>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</si>
  <si>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</si>
  <si>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</si>
  <si>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</si>
  <si>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</si>
  <si>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</si>
  <si>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</si>
  <si>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</si>
  <si>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</si>
  <si>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</si>
  <si>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</si>
  <si>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</si>
  <si>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</si>
  <si>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</si>
  <si>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</si>
  <si>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</si>
  <si>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</si>
  <si>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</si>
  <si>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</si>
  <si>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</si>
  <si>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</si>
  <si>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</si>
  <si>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</si>
  <si>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</si>
  <si>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</si>
  <si>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</si>
  <si>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</si>
  <si>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</si>
  <si>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</si>
  <si>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</si>
  <si>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</si>
  <si>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</si>
  <si>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</si>
  <si>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</si>
  <si>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</si>
  <si>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</si>
  <si>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</si>
  <si>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</si>
  <si>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</si>
  <si>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</si>
  <si>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</si>
  <si>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</si>
  <si>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</si>
  <si>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</si>
  <si>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</si>
  <si>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</si>
  <si>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</si>
  <si>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</si>
  <si>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</si>
  <si>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</si>
  <si>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</si>
  <si>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</si>
  <si>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</si>
  <si>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</si>
  <si>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</si>
  <si>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</si>
  <si>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</si>
  <si>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</si>
  <si>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</si>
  <si>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</si>
  <si>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</si>
  <si>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</si>
  <si>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</si>
  <si>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</si>
  <si>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</si>
  <si>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</si>
  <si>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</si>
  <si>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</si>
  <si>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</si>
  <si>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</si>
  <si>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</si>
  <si>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</si>
  <si>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</si>
  <si>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</si>
  <si>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</si>
  <si>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</si>
  <si>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</si>
  <si>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</si>
  <si>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</si>
  <si>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</si>
  <si>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</si>
  <si>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</si>
  <si>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</si>
  <si>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</si>
  <si>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</si>
  <si>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</si>
  <si>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</si>
  <si>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</si>
  <si>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</si>
  <si>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</si>
  <si>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</si>
  <si>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</si>
  <si>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</si>
  <si>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</si>
  <si>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</si>
  <si>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</si>
  <si>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</si>
  <si>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</si>
  <si>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</si>
  <si>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</si>
  <si>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</si>
  <si>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</si>
  <si>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</si>
  <si>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</si>
  <si>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</si>
  <si>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</si>
  <si>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</si>
  <si>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</si>
  <si>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</si>
  <si>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</si>
  <si>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</si>
  <si>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</si>
  <si>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</si>
  <si>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</si>
  <si>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</si>
  <si>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</si>
  <si>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</si>
  <si>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</si>
  <si>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</si>
  <si>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</si>
  <si>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</si>
  <si>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</si>
  <si>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</si>
  <si>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</si>
  <si>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</si>
  <si>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</si>
  <si>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</si>
  <si>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</si>
  <si>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</si>
  <si>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</si>
  <si>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</si>
  <si>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</si>
  <si>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</si>
  <si>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</si>
  <si>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</si>
  <si>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09:32:38</t>
  </si>
  <si>
    <t>09:32:38</t>
  </si>
  <si>
    <t>1149</t>
  </si>
  <si>
    <t>_1</t>
  </si>
  <si>
    <t>RECT-4143-20200907-06_33_50</t>
  </si>
  <si>
    <t>RECT-5889-20201124-09_32_46</t>
  </si>
  <si>
    <t>DARK-5890-20201124-09_32_48</t>
  </si>
  <si>
    <t>0: Broadleaf</t>
  </si>
  <si>
    <t>09:25:14</t>
  </si>
  <si>
    <t>3/3</t>
  </si>
  <si>
    <t>20201124 09:34:39</t>
  </si>
  <si>
    <t>09:34:39</t>
  </si>
  <si>
    <t>RECT-5891-20201124-09_34_46</t>
  </si>
  <si>
    <t>DARK-5892-20201124-09_34_48</t>
  </si>
  <si>
    <t>0/3</t>
  </si>
  <si>
    <t>20201124 09:36:39</t>
  </si>
  <si>
    <t>09:36:39</t>
  </si>
  <si>
    <t>RECT-5893-20201124-09_36_47</t>
  </si>
  <si>
    <t>DARK-5894-20201124-09_36_49</t>
  </si>
  <si>
    <t>2/3</t>
  </si>
  <si>
    <t>20201124 09:38:40</t>
  </si>
  <si>
    <t>09:38:40</t>
  </si>
  <si>
    <t>RECT-5895-20201124-09_38_47</t>
  </si>
  <si>
    <t>DARK-5896-20201124-09_38_49</t>
  </si>
  <si>
    <t>20201124 09:40:40</t>
  </si>
  <si>
    <t>09:40:40</t>
  </si>
  <si>
    <t>RECT-5897-20201124-09_40_48</t>
  </si>
  <si>
    <t>DARK-5898-20201124-09_40_50</t>
  </si>
  <si>
    <t>20201124 09:42:01</t>
  </si>
  <si>
    <t>09:42:01</t>
  </si>
  <si>
    <t>RECT-5899-20201124-09_42_09</t>
  </si>
  <si>
    <t>DARK-5900-20201124-09_42_11</t>
  </si>
  <si>
    <t>20201124 09:44:02</t>
  </si>
  <si>
    <t>09:44:02</t>
  </si>
  <si>
    <t>RECT-5901-20201124-09_44_09</t>
  </si>
  <si>
    <t>DARK-5902-20201124-09_44_11</t>
  </si>
  <si>
    <t>1/3</t>
  </si>
  <si>
    <t>20201124 09:46:02</t>
  </si>
  <si>
    <t>09:46:02</t>
  </si>
  <si>
    <t>RECT-5903-20201124-09_46_10</t>
  </si>
  <si>
    <t>DARK-5904-20201124-09_46_12</t>
  </si>
  <si>
    <t>20201124 09:48:03</t>
  </si>
  <si>
    <t>09:48:03</t>
  </si>
  <si>
    <t>RECT-5905-20201124-09_48_10</t>
  </si>
  <si>
    <t>DARK-5906-20201124-09_48_12</t>
  </si>
  <si>
    <t>20201124 09:49:43</t>
  </si>
  <si>
    <t>09:49:43</t>
  </si>
  <si>
    <t>RECT-5907-20201124-09_49_51</t>
  </si>
  <si>
    <t>DARK-5908-20201124-09_49_53</t>
  </si>
  <si>
    <t>20201124 09:51:44</t>
  </si>
  <si>
    <t>09:51:44</t>
  </si>
  <si>
    <t>RECT-5909-20201124-09_51_51</t>
  </si>
  <si>
    <t>DARK-5910-20201124-09_51_53</t>
  </si>
  <si>
    <t>20201124 09:53:44</t>
  </si>
  <si>
    <t>09:53:44</t>
  </si>
  <si>
    <t>RECT-5911-20201124-09_53_52</t>
  </si>
  <si>
    <t>DARK-5912-20201124-09_53_54</t>
  </si>
  <si>
    <t>20201124 09:55:45</t>
  </si>
  <si>
    <t>09:55:45</t>
  </si>
  <si>
    <t>RECT-5913-20201124-09_55_52</t>
  </si>
  <si>
    <t>DARK-5914-20201124-09_55_54</t>
  </si>
  <si>
    <t>20201124 09:57:45</t>
  </si>
  <si>
    <t>09:57:45</t>
  </si>
  <si>
    <t>RECT-5915-20201124-09_57_53</t>
  </si>
  <si>
    <t>DARK-5916-20201124-09_57_55</t>
  </si>
  <si>
    <t>20201124 09:59:46</t>
  </si>
  <si>
    <t>09:59:46</t>
  </si>
  <si>
    <t>RECT-5917-20201124-09_59_53</t>
  </si>
  <si>
    <t>DARK-5918-20201124-09_59_55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</si>
</sst>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1606239158.5999999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1606239150.5999999</v>
      </c>
      <c r="I17">
        <f t="shared" ref="I17:I31" si="0">BW17*AG17*(BS17-BT17)/(100*BL17*(1000-AG17*BS17))</f>
        <v>3.1381030589772651E-3</v>
      </c>
      <c r="J17">
        <f t="shared" ref="J17:J31" si="1">BW17*AG17*(BR17-BQ17*(1000-AG17*BT17)/(1000-AG17*BS17))/(100*BL17)</f>
        <v>11.302024986523747</v>
      </c>
      <c r="K17">
        <f t="shared" ref="K17:K31" si="2">BQ17 - IF(AG17&gt;1, J17*BL17*100/(AI17*CE17), 0)</f>
        <v>400.01061290322599</v>
      </c>
      <c r="L17">
        <f t="shared" ref="L17:L31" si="3">((R17-I17/2)*K17-J17)/(R17+I17/2)</f>
        <v>236.22673333316905</v>
      </c>
      <c r="M17">
        <f t="shared" ref="M17:M31" si="4">L17*(BX17+BY17)/1000</f>
        <v>24.094244700404147</v>
      </c>
      <c r="N17">
        <f t="shared" ref="N17:N31" si="5">(BQ17 - IF(AG17&gt;1, J17*BL17*100/(AI17*CE17), 0))*(BX17+BY17)/1000</f>
        <v>40.799588827466906</v>
      </c>
      <c r="O17">
        <f t="shared" ref="O17:O31" si="6">2/((1/Q17-1/P17)+SIGN(Q17)*SQRT((1/Q17-1/P17)*(1/Q17-1/P17) + 4*BM17/((BM17+1)*(BM17+1))*(2*1/Q17*1/P17-1/P17*1/P17)))</f>
        <v>0.12252085060722198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2.9636145527454087</v>
      </c>
      <c r="Q17">
        <f t="shared" ref="Q17:Q31" si="8">I17*(1000-(1000*0.61365*EXP(17.502*U17/(240.97+U17))/(BX17+BY17)+BS17)/2)/(1000*0.61365*EXP(17.502*U17/(240.97+U17))/(BX17+BY17)-BS17)</f>
        <v>0.11977487163714372</v>
      </c>
      <c r="R17">
        <f t="shared" ref="R17:R31" si="9">1/((BM17+1)/(O17/1.6)+1/(P17/1.37)) + BM17/((BM17+1)/(O17/1.6) + BM17/(P17/1.37))</f>
        <v>7.5100884165418824E-2</v>
      </c>
      <c r="S17">
        <f t="shared" ref="S17:S31" si="10">(BI17*BK17)</f>
        <v>231.28974740340385</v>
      </c>
      <c r="T17">
        <f t="shared" ref="T17:T31" si="11">(BZ17+(S17+2*0.95*0.0000000567*(((BZ17+$B$7)+273)^4-(BZ17+273)^4)-44100*I17)/(1.84*29.3*P17+8*0.95*0.0000000567*(BZ17+273)^3))</f>
        <v>38.709246157331066</v>
      </c>
      <c r="U17">
        <f t="shared" ref="U17:U31" si="12">($C$7*CA17+$D$7*CB17+$E$7*T17)</f>
        <v>38.580622580645198</v>
      </c>
      <c r="V17">
        <f t="shared" ref="V17:V31" si="13">0.61365*EXP(17.502*U17/(240.97+U17))</f>
        <v>6.8696319367303333</v>
      </c>
      <c r="W17">
        <f t="shared" ref="W17:W31" si="14">(X17/Y17*100)</f>
        <v>64.652037015695839</v>
      </c>
      <c r="X17">
        <f t="shared" ref="X17:X31" si="15">BS17*(BX17+BY17)/1000</f>
        <v>4.3442302205744419</v>
      </c>
      <c r="Y17">
        <f t="shared" ref="Y17:Y31" si="16">0.61365*EXP(17.502*BZ17/(240.97+BZ17))</f>
        <v>6.7194019262220239</v>
      </c>
      <c r="Z17">
        <f t="shared" ref="Z17:Z31" si="17">(V17-BS17*(BX17+BY17)/1000)</f>
        <v>2.5254017161558915</v>
      </c>
      <c r="AA17">
        <f t="shared" ref="AA17:AA31" si="18">(-I17*44100)</f>
        <v>-138.39034490089739</v>
      </c>
      <c r="AB17">
        <f t="shared" ref="AB17:AB31" si="19">2*29.3*P17*0.92*(BZ17-U17)</f>
        <v>-65.36679444323326</v>
      </c>
      <c r="AC17">
        <f t="shared" ref="AC17:AC31" si="20">2*0.95*0.0000000567*(((BZ17+$B$7)+273)^4-(U17+273)^4)</f>
        <v>-5.3223390072428201</v>
      </c>
      <c r="AD17">
        <f t="shared" ref="AD17:AD31" si="21">S17+AC17+AA17+AB17</f>
        <v>22.210269052030384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51975.278836310557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757.77440000000001</v>
      </c>
      <c r="AR17">
        <v>980.78</v>
      </c>
      <c r="AS17">
        <f t="shared" ref="AS17:AS31" si="27">1-AQ17/AR17</f>
        <v>0.22737576214849398</v>
      </c>
      <c r="AT17">
        <v>0.5</v>
      </c>
      <c r="AU17">
        <f t="shared" ref="AU17:AU31" si="28">BI17</f>
        <v>1180.1804523601918</v>
      </c>
      <c r="AV17">
        <f t="shared" ref="AV17:AV31" si="29">J17</f>
        <v>11.302024986523747</v>
      </c>
      <c r="AW17">
        <f t="shared" ref="AW17:AW31" si="30">AS17*AT17*AU17</f>
        <v>134.17221491407651</v>
      </c>
      <c r="AX17">
        <f t="shared" ref="AX17:AX31" si="31">BC17/AR17</f>
        <v>0.38054405677114139</v>
      </c>
      <c r="AY17">
        <f t="shared" ref="AY17:AY31" si="32">(AV17-AO17)/AU17</f>
        <v>1.0066064424793792E-2</v>
      </c>
      <c r="AZ17">
        <f t="shared" ref="AZ17:AZ31" si="33">(AL17-AR17)/AR17</f>
        <v>2.3260058320928243</v>
      </c>
      <c r="BA17" t="s">
        <v>289</v>
      </c>
      <c r="BB17">
        <v>607.54999999999995</v>
      </c>
      <c r="BC17">
        <f t="shared" ref="BC17:BC31" si="34">AR17-BB17</f>
        <v>373.23</v>
      </c>
      <c r="BD17">
        <f t="shared" ref="BD17:BD31" si="35">(AR17-AQ17)/(AR17-BB17)</f>
        <v>0.5975018085362912</v>
      </c>
      <c r="BE17">
        <f t="shared" ref="BE17:BE31" si="36">(AL17-AR17)/(AL17-BB17)</f>
        <v>0.85939883896584346</v>
      </c>
      <c r="BF17">
        <f t="shared" ref="BF17:BF31" si="37">(AR17-AQ17)/(AR17-AK17)</f>
        <v>0.84056921836854182</v>
      </c>
      <c r="BG17">
        <f t="shared" ref="BG17:BG31" si="38">(AL17-AR17)/(AL17-AK17)</f>
        <v>0.89582079778069368</v>
      </c>
      <c r="BH17">
        <f t="shared" ref="BH17:BH31" si="39">$B$11*CF17+$C$11*CG17+$F$11*CH17*(1-CK17)</f>
        <v>1399.9948387096799</v>
      </c>
      <c r="BI17">
        <f t="shared" ref="BI17:BI31" si="40">BH17*BJ17</f>
        <v>1180.1804523601918</v>
      </c>
      <c r="BJ17">
        <f t="shared" ref="BJ17:BJ31" si="41">($B$11*$D$9+$C$11*$D$9+$F$11*((CU17+CM17)/MAX(CU17+CM17+CV17, 0.1)*$I$9+CV17/MAX(CU17+CM17+CV17, 0.1)*$J$9))/($B$11+$C$11+$F$11)</f>
        <v>0.84298914519421908</v>
      </c>
      <c r="BK17">
        <f t="shared" ref="BK17:BK31" si="42">($B$11*$K$9+$C$11*$K$9+$F$11*((CU17+CM17)/MAX(CU17+CM17+CV17, 0.1)*$P$9+CV17/MAX(CU17+CM17+CV17, 0.1)*$Q$9))/($B$11+$C$11+$F$11)</f>
        <v>0.19597829038843806</v>
      </c>
      <c r="BL17">
        <v>6</v>
      </c>
      <c r="BM17">
        <v>0.5</v>
      </c>
      <c r="BN17" t="s">
        <v>290</v>
      </c>
      <c r="BO17">
        <v>2</v>
      </c>
      <c r="BP17">
        <v>1606239150.5999999</v>
      </c>
      <c r="BQ17">
        <v>400.01061290322599</v>
      </c>
      <c r="BR17">
        <v>418.845741935484</v>
      </c>
      <c r="BS17">
        <v>42.592051612903198</v>
      </c>
      <c r="BT17">
        <v>38.085580645161301</v>
      </c>
      <c r="BU17">
        <v>397.77670967741898</v>
      </c>
      <c r="BV17">
        <v>41.688209677419401</v>
      </c>
      <c r="BW17">
        <v>400.01741935483898</v>
      </c>
      <c r="BX17">
        <v>101.950064516129</v>
      </c>
      <c r="BY17">
        <v>4.6201361290322603E-2</v>
      </c>
      <c r="BZ17">
        <v>38.171503225806497</v>
      </c>
      <c r="CA17">
        <v>38.580622580645198</v>
      </c>
      <c r="CB17">
        <v>999.9</v>
      </c>
      <c r="CC17">
        <v>0</v>
      </c>
      <c r="CD17">
        <v>0</v>
      </c>
      <c r="CE17">
        <v>10000.472258064499</v>
      </c>
      <c r="CF17">
        <v>0</v>
      </c>
      <c r="CG17">
        <v>572.36251612903197</v>
      </c>
      <c r="CH17">
        <v>1399.9948387096799</v>
      </c>
      <c r="CI17">
        <v>0.90000409677419302</v>
      </c>
      <c r="CJ17">
        <v>9.9996148387096806E-2</v>
      </c>
      <c r="CK17">
        <v>0</v>
      </c>
      <c r="CL17">
        <v>757.75777419354802</v>
      </c>
      <c r="CM17">
        <v>4.9997499999999997</v>
      </c>
      <c r="CN17">
        <v>10638.0935483871</v>
      </c>
      <c r="CO17">
        <v>12178.0193548387</v>
      </c>
      <c r="CP17">
        <v>49.247967741935497</v>
      </c>
      <c r="CQ17">
        <v>50.883000000000003</v>
      </c>
      <c r="CR17">
        <v>49.936999999999998</v>
      </c>
      <c r="CS17">
        <v>50.625</v>
      </c>
      <c r="CT17">
        <v>51.061999999999998</v>
      </c>
      <c r="CU17">
        <v>1255.5019354838701</v>
      </c>
      <c r="CV17">
        <v>139.492903225806</v>
      </c>
      <c r="CW17">
        <v>0</v>
      </c>
      <c r="CX17">
        <v>1606239165.4000001</v>
      </c>
      <c r="CY17">
        <v>0</v>
      </c>
      <c r="CZ17">
        <v>757.77440000000001</v>
      </c>
      <c r="DA17">
        <v>0.75738462898651304</v>
      </c>
      <c r="DB17">
        <v>1.6230769591096701</v>
      </c>
      <c r="DC17">
        <v>10638.255999999999</v>
      </c>
      <c r="DD17">
        <v>15</v>
      </c>
      <c r="DE17">
        <v>1606238714</v>
      </c>
      <c r="DF17" t="s">
        <v>291</v>
      </c>
      <c r="DG17">
        <v>1606238714</v>
      </c>
      <c r="DH17">
        <v>1606238703</v>
      </c>
      <c r="DI17">
        <v>1</v>
      </c>
      <c r="DJ17">
        <v>-2.7010000000000001</v>
      </c>
      <c r="DK17">
        <v>0.96</v>
      </c>
      <c r="DL17">
        <v>2.234</v>
      </c>
      <c r="DM17">
        <v>0.90400000000000003</v>
      </c>
      <c r="DN17">
        <v>397</v>
      </c>
      <c r="DO17">
        <v>41</v>
      </c>
      <c r="DP17">
        <v>0.37</v>
      </c>
      <c r="DQ17">
        <v>0.02</v>
      </c>
      <c r="DR17">
        <v>11.3014207052193</v>
      </c>
      <c r="DS17">
        <v>5.5230890501924798E-2</v>
      </c>
      <c r="DT17">
        <v>5.0380153188620699E-2</v>
      </c>
      <c r="DU17">
        <v>1</v>
      </c>
      <c r="DV17">
        <v>-18.8375387096774</v>
      </c>
      <c r="DW17">
        <v>-0.16734677419354799</v>
      </c>
      <c r="DX17">
        <v>7.5333390949056597E-2</v>
      </c>
      <c r="DY17">
        <v>1</v>
      </c>
      <c r="DZ17">
        <v>4.5058954838709697</v>
      </c>
      <c r="EA17">
        <v>2.7652258064493802E-2</v>
      </c>
      <c r="EB17">
        <v>3.98982240587035E-3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2.234</v>
      </c>
      <c r="EJ17">
        <v>0.90390000000000004</v>
      </c>
      <c r="EK17">
        <v>2.2338500000000199</v>
      </c>
      <c r="EL17">
        <v>0</v>
      </c>
      <c r="EM17">
        <v>0</v>
      </c>
      <c r="EN17">
        <v>0</v>
      </c>
      <c r="EO17">
        <v>0.90384999999999804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7.4</v>
      </c>
      <c r="EX17">
        <v>7.6</v>
      </c>
      <c r="EY17">
        <v>2</v>
      </c>
      <c r="EZ17">
        <v>397.17</v>
      </c>
      <c r="FA17">
        <v>657.00599999999997</v>
      </c>
      <c r="FB17">
        <v>36.733699999999999</v>
      </c>
      <c r="FC17">
        <v>35.464500000000001</v>
      </c>
      <c r="FD17">
        <v>30.000900000000001</v>
      </c>
      <c r="FE17">
        <v>35.1982</v>
      </c>
      <c r="FF17">
        <v>35.120899999999999</v>
      </c>
      <c r="FG17">
        <v>21.811499999999999</v>
      </c>
      <c r="FH17">
        <v>20.577200000000001</v>
      </c>
      <c r="FI17">
        <v>100</v>
      </c>
      <c r="FJ17">
        <v>-999.9</v>
      </c>
      <c r="FK17">
        <v>419.36799999999999</v>
      </c>
      <c r="FL17">
        <v>38.078899999999997</v>
      </c>
      <c r="FM17">
        <v>100.84699999999999</v>
      </c>
      <c r="FN17">
        <v>100.13</v>
      </c>
    </row>
    <row r="18" spans="1:170" x14ac:dyDescent="0.25">
      <c r="A18">
        <v>2</v>
      </c>
      <c r="B18">
        <v>1606239279.0999999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1606239271.3499999</v>
      </c>
      <c r="I18">
        <f t="shared" si="0"/>
        <v>2.0210578660001385E-3</v>
      </c>
      <c r="J18">
        <f t="shared" si="1"/>
        <v>-1.4525876804428095</v>
      </c>
      <c r="K18">
        <f t="shared" si="2"/>
        <v>49.076246666666698</v>
      </c>
      <c r="L18">
        <f t="shared" si="3"/>
        <v>73.166508708005637</v>
      </c>
      <c r="M18">
        <f t="shared" si="4"/>
        <v>7.4616544847027262</v>
      </c>
      <c r="N18">
        <f t="shared" si="5"/>
        <v>5.0048854660280311</v>
      </c>
      <c r="O18">
        <f t="shared" si="6"/>
        <v>8.9539116382499437E-2</v>
      </c>
      <c r="P18">
        <f t="shared" si="7"/>
        <v>2.9635285378376421</v>
      </c>
      <c r="Q18">
        <f t="shared" si="8"/>
        <v>8.806290565030428E-2</v>
      </c>
      <c r="R18">
        <f t="shared" si="9"/>
        <v>5.5169920402127086E-2</v>
      </c>
      <c r="S18">
        <f t="shared" si="10"/>
        <v>231.29185547947819</v>
      </c>
      <c r="T18">
        <f t="shared" si="11"/>
        <v>39.326001085600033</v>
      </c>
      <c r="U18">
        <f t="shared" si="12"/>
        <v>38.968710000000002</v>
      </c>
      <c r="V18">
        <f t="shared" si="13"/>
        <v>7.014822974265436</v>
      </c>
      <c r="W18">
        <f t="shared" si="14"/>
        <v>70.311490325527984</v>
      </c>
      <c r="X18">
        <f t="shared" si="15"/>
        <v>4.8100145051564303</v>
      </c>
      <c r="Y18">
        <f t="shared" si="16"/>
        <v>6.8410077540485004</v>
      </c>
      <c r="Z18">
        <f t="shared" si="17"/>
        <v>2.2048084691090057</v>
      </c>
      <c r="AA18">
        <f t="shared" si="18"/>
        <v>-89.128651890606108</v>
      </c>
      <c r="AB18">
        <f t="shared" si="19"/>
        <v>-74.362700121739849</v>
      </c>
      <c r="AC18">
        <f t="shared" si="20"/>
        <v>-6.0760078673550248</v>
      </c>
      <c r="AD18">
        <f t="shared" si="21"/>
        <v>61.7244955997772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51917.195676860465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717.49350000000004</v>
      </c>
      <c r="AR18">
        <v>841.73</v>
      </c>
      <c r="AS18">
        <f t="shared" si="27"/>
        <v>0.14759661649222433</v>
      </c>
      <c r="AT18">
        <v>0.5</v>
      </c>
      <c r="AU18">
        <f t="shared" si="28"/>
        <v>1180.186980747374</v>
      </c>
      <c r="AV18">
        <f t="shared" si="29"/>
        <v>-1.4525876804428095</v>
      </c>
      <c r="AW18">
        <f t="shared" si="30"/>
        <v>87.09580259324315</v>
      </c>
      <c r="AX18">
        <f t="shared" si="31"/>
        <v>0.26750858351252788</v>
      </c>
      <c r="AY18">
        <f t="shared" si="32"/>
        <v>-7.4127253977380656E-4</v>
      </c>
      <c r="AZ18">
        <f t="shared" si="33"/>
        <v>2.8754469960676223</v>
      </c>
      <c r="BA18" t="s">
        <v>296</v>
      </c>
      <c r="BB18">
        <v>616.55999999999995</v>
      </c>
      <c r="BC18">
        <f t="shared" si="34"/>
        <v>225.17000000000007</v>
      </c>
      <c r="BD18">
        <f t="shared" si="35"/>
        <v>0.5517453479593194</v>
      </c>
      <c r="BE18">
        <f t="shared" si="36"/>
        <v>0.91488629834588286</v>
      </c>
      <c r="BF18">
        <f t="shared" si="37"/>
        <v>0.98402750275697648</v>
      </c>
      <c r="BG18">
        <f t="shared" si="38"/>
        <v>0.95042294652544679</v>
      </c>
      <c r="BH18">
        <f t="shared" si="39"/>
        <v>1400.002</v>
      </c>
      <c r="BI18">
        <f t="shared" si="40"/>
        <v>1180.186980747374</v>
      </c>
      <c r="BJ18">
        <f t="shared" si="41"/>
        <v>0.84298949626312969</v>
      </c>
      <c r="BK18">
        <f t="shared" si="42"/>
        <v>0.19597899252625933</v>
      </c>
      <c r="BL18">
        <v>6</v>
      </c>
      <c r="BM18">
        <v>0.5</v>
      </c>
      <c r="BN18" t="s">
        <v>290</v>
      </c>
      <c r="BO18">
        <v>2</v>
      </c>
      <c r="BP18">
        <v>1606239271.3499999</v>
      </c>
      <c r="BQ18">
        <v>49.076246666666698</v>
      </c>
      <c r="BR18">
        <v>47.046163333333297</v>
      </c>
      <c r="BS18">
        <v>47.165406666666698</v>
      </c>
      <c r="BT18">
        <v>44.2768333333333</v>
      </c>
      <c r="BU18">
        <v>46.842406666666697</v>
      </c>
      <c r="BV18">
        <v>46.261560000000003</v>
      </c>
      <c r="BW18">
        <v>400.00380000000001</v>
      </c>
      <c r="BX18">
        <v>101.9357</v>
      </c>
      <c r="BY18">
        <v>4.6130436666666698E-2</v>
      </c>
      <c r="BZ18">
        <v>38.503273333333297</v>
      </c>
      <c r="CA18">
        <v>38.968710000000002</v>
      </c>
      <c r="CB18">
        <v>999.9</v>
      </c>
      <c r="CC18">
        <v>0</v>
      </c>
      <c r="CD18">
        <v>0</v>
      </c>
      <c r="CE18">
        <v>10001.394</v>
      </c>
      <c r="CF18">
        <v>0</v>
      </c>
      <c r="CG18">
        <v>489.89713333333299</v>
      </c>
      <c r="CH18">
        <v>1400.002</v>
      </c>
      <c r="CI18">
        <v>0.8999933</v>
      </c>
      <c r="CJ18">
        <v>0.10000674</v>
      </c>
      <c r="CK18">
        <v>0</v>
      </c>
      <c r="CL18">
        <v>717.48883333333299</v>
      </c>
      <c r="CM18">
        <v>4.9997499999999997</v>
      </c>
      <c r="CN18">
        <v>10069.3966666667</v>
      </c>
      <c r="CO18">
        <v>12178.04</v>
      </c>
      <c r="CP18">
        <v>49.268599999999999</v>
      </c>
      <c r="CQ18">
        <v>50.875</v>
      </c>
      <c r="CR18">
        <v>49.932866666666598</v>
      </c>
      <c r="CS18">
        <v>50.625</v>
      </c>
      <c r="CT18">
        <v>51.120800000000003</v>
      </c>
      <c r="CU18">
        <v>1255.492</v>
      </c>
      <c r="CV18">
        <v>139.51</v>
      </c>
      <c r="CW18">
        <v>0</v>
      </c>
      <c r="CX18">
        <v>119.700000047684</v>
      </c>
      <c r="CY18">
        <v>0</v>
      </c>
      <c r="CZ18">
        <v>717.49350000000004</v>
      </c>
      <c r="DA18">
        <v>2.4109059769084</v>
      </c>
      <c r="DB18">
        <v>29.186324794881799</v>
      </c>
      <c r="DC18">
        <v>10069.419230769199</v>
      </c>
      <c r="DD18">
        <v>15</v>
      </c>
      <c r="DE18">
        <v>1606238714</v>
      </c>
      <c r="DF18" t="s">
        <v>291</v>
      </c>
      <c r="DG18">
        <v>1606238714</v>
      </c>
      <c r="DH18">
        <v>1606238703</v>
      </c>
      <c r="DI18">
        <v>1</v>
      </c>
      <c r="DJ18">
        <v>-2.7010000000000001</v>
      </c>
      <c r="DK18">
        <v>0.96</v>
      </c>
      <c r="DL18">
        <v>2.234</v>
      </c>
      <c r="DM18">
        <v>0.90400000000000003</v>
      </c>
      <c r="DN18">
        <v>397</v>
      </c>
      <c r="DO18">
        <v>41</v>
      </c>
      <c r="DP18">
        <v>0.37</v>
      </c>
      <c r="DQ18">
        <v>0.02</v>
      </c>
      <c r="DR18">
        <v>-1.2883174797072401</v>
      </c>
      <c r="DS18">
        <v>-14.301611901376701</v>
      </c>
      <c r="DT18">
        <v>1.0700832766611501</v>
      </c>
      <c r="DU18">
        <v>0</v>
      </c>
      <c r="DV18">
        <v>1.94305339354839</v>
      </c>
      <c r="DW18">
        <v>21.1255715322581</v>
      </c>
      <c r="DX18">
        <v>1.58271756160449</v>
      </c>
      <c r="DY18">
        <v>0</v>
      </c>
      <c r="DZ18">
        <v>2.8856322580645202</v>
      </c>
      <c r="EA18">
        <v>0.72112499999998803</v>
      </c>
      <c r="EB18">
        <v>5.3821506236920003E-2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2.234</v>
      </c>
      <c r="EJ18">
        <v>0.90390000000000004</v>
      </c>
      <c r="EK18">
        <v>2.2338500000000199</v>
      </c>
      <c r="EL18">
        <v>0</v>
      </c>
      <c r="EM18">
        <v>0</v>
      </c>
      <c r="EN18">
        <v>0</v>
      </c>
      <c r="EO18">
        <v>0.90384999999999804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9.4</v>
      </c>
      <c r="EX18">
        <v>9.6</v>
      </c>
      <c r="EY18">
        <v>2</v>
      </c>
      <c r="EZ18">
        <v>398.38299999999998</v>
      </c>
      <c r="FA18">
        <v>662.52200000000005</v>
      </c>
      <c r="FB18">
        <v>37.073500000000003</v>
      </c>
      <c r="FC18">
        <v>35.775500000000001</v>
      </c>
      <c r="FD18">
        <v>30.000900000000001</v>
      </c>
      <c r="FE18">
        <v>35.513300000000001</v>
      </c>
      <c r="FF18">
        <v>35.433799999999998</v>
      </c>
      <c r="FG18">
        <v>6.4670100000000001</v>
      </c>
      <c r="FH18">
        <v>0</v>
      </c>
      <c r="FI18">
        <v>100</v>
      </c>
      <c r="FJ18">
        <v>-999.9</v>
      </c>
      <c r="FK18">
        <v>44.932299999999998</v>
      </c>
      <c r="FL18">
        <v>45.025799999999997</v>
      </c>
      <c r="FM18">
        <v>100.78400000000001</v>
      </c>
      <c r="FN18">
        <v>100.07</v>
      </c>
    </row>
    <row r="19" spans="1:170" x14ac:dyDescent="0.25">
      <c r="A19">
        <v>3</v>
      </c>
      <c r="B19">
        <v>1606239399.5999999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1606239391.5999999</v>
      </c>
      <c r="I19">
        <f t="shared" si="0"/>
        <v>4.2418363773725487E-3</v>
      </c>
      <c r="J19">
        <f t="shared" si="1"/>
        <v>-1.4139549934164199</v>
      </c>
      <c r="K19">
        <f t="shared" si="2"/>
        <v>79.866835483871</v>
      </c>
      <c r="L19">
        <f t="shared" si="3"/>
        <v>89.336629068651746</v>
      </c>
      <c r="M19">
        <f t="shared" si="4"/>
        <v>9.1108074317067889</v>
      </c>
      <c r="N19">
        <f t="shared" si="5"/>
        <v>8.145050533686284</v>
      </c>
      <c r="O19">
        <f t="shared" si="6"/>
        <v>0.18350497831618318</v>
      </c>
      <c r="P19">
        <f t="shared" si="7"/>
        <v>2.963385458553109</v>
      </c>
      <c r="Q19">
        <f t="shared" si="8"/>
        <v>0.17741775172793164</v>
      </c>
      <c r="R19">
        <f t="shared" si="9"/>
        <v>0.11141618646829987</v>
      </c>
      <c r="S19">
        <f t="shared" si="10"/>
        <v>231.29629500559409</v>
      </c>
      <c r="T19">
        <f t="shared" si="11"/>
        <v>38.937299189802964</v>
      </c>
      <c r="U19">
        <f t="shared" si="12"/>
        <v>38.972477419354803</v>
      </c>
      <c r="V19">
        <f t="shared" si="13"/>
        <v>7.0162453803661506</v>
      </c>
      <c r="W19">
        <f t="shared" si="14"/>
        <v>68.310390101600433</v>
      </c>
      <c r="X19">
        <f t="shared" si="15"/>
        <v>4.7182406136223172</v>
      </c>
      <c r="Y19">
        <f t="shared" si="16"/>
        <v>6.9070614391232619</v>
      </c>
      <c r="Z19">
        <f t="shared" si="17"/>
        <v>2.2980047667438335</v>
      </c>
      <c r="AA19">
        <f t="shared" si="18"/>
        <v>-187.06498424212938</v>
      </c>
      <c r="AB19">
        <f t="shared" si="19"/>
        <v>-46.511882538654262</v>
      </c>
      <c r="AC19">
        <f t="shared" si="20"/>
        <v>-3.8038891583944165</v>
      </c>
      <c r="AD19">
        <f t="shared" si="21"/>
        <v>-6.0844609335839692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51883.507429443453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714.47611538461501</v>
      </c>
      <c r="AR19">
        <v>819.73</v>
      </c>
      <c r="AS19">
        <f t="shared" si="27"/>
        <v>0.12840067414317524</v>
      </c>
      <c r="AT19">
        <v>0.5</v>
      </c>
      <c r="AU19">
        <f t="shared" si="28"/>
        <v>1180.2134088292573</v>
      </c>
      <c r="AV19">
        <f t="shared" si="29"/>
        <v>-1.4139549934164199</v>
      </c>
      <c r="AW19">
        <f t="shared" si="30"/>
        <v>75.770098663245761</v>
      </c>
      <c r="AX19">
        <f t="shared" si="31"/>
        <v>0.25052151318116944</v>
      </c>
      <c r="AY19">
        <f t="shared" si="32"/>
        <v>-7.0852229549712899E-4</v>
      </c>
      <c r="AZ19">
        <f t="shared" si="33"/>
        <v>2.9794566503604845</v>
      </c>
      <c r="BA19" t="s">
        <v>301</v>
      </c>
      <c r="BB19">
        <v>614.37</v>
      </c>
      <c r="BC19">
        <f t="shared" si="34"/>
        <v>205.36</v>
      </c>
      <c r="BD19">
        <f t="shared" si="35"/>
        <v>0.51253352461718449</v>
      </c>
      <c r="BE19">
        <f t="shared" si="36"/>
        <v>0.92243863565118533</v>
      </c>
      <c r="BF19">
        <f t="shared" si="37"/>
        <v>1.0095997904507545</v>
      </c>
      <c r="BG19">
        <f t="shared" si="38"/>
        <v>0.9590619056939802</v>
      </c>
      <c r="BH19">
        <f t="shared" si="39"/>
        <v>1400.0338709677401</v>
      </c>
      <c r="BI19">
        <f t="shared" si="40"/>
        <v>1180.2134088292573</v>
      </c>
      <c r="BJ19">
        <f t="shared" si="41"/>
        <v>0.8429891828356002</v>
      </c>
      <c r="BK19">
        <f t="shared" si="42"/>
        <v>0.19597836567120036</v>
      </c>
      <c r="BL19">
        <v>6</v>
      </c>
      <c r="BM19">
        <v>0.5</v>
      </c>
      <c r="BN19" t="s">
        <v>290</v>
      </c>
      <c r="BO19">
        <v>2</v>
      </c>
      <c r="BP19">
        <v>1606239391.5999999</v>
      </c>
      <c r="BQ19">
        <v>79.866835483871</v>
      </c>
      <c r="BR19">
        <v>78.254067741935501</v>
      </c>
      <c r="BS19">
        <v>46.265022580645201</v>
      </c>
      <c r="BT19">
        <v>40.196609677419403</v>
      </c>
      <c r="BU19">
        <v>77.633009677419395</v>
      </c>
      <c r="BV19">
        <v>45.361174193548401</v>
      </c>
      <c r="BW19">
        <v>399.997935483871</v>
      </c>
      <c r="BX19">
        <v>101.936096774194</v>
      </c>
      <c r="BY19">
        <v>4.67911709677419E-2</v>
      </c>
      <c r="BZ19">
        <v>38.681345161290302</v>
      </c>
      <c r="CA19">
        <v>38.972477419354803</v>
      </c>
      <c r="CB19">
        <v>999.9</v>
      </c>
      <c r="CC19">
        <v>0</v>
      </c>
      <c r="CD19">
        <v>0</v>
      </c>
      <c r="CE19">
        <v>10000.5441935484</v>
      </c>
      <c r="CF19">
        <v>0</v>
      </c>
      <c r="CG19">
        <v>524.17474193548401</v>
      </c>
      <c r="CH19">
        <v>1400.0338709677401</v>
      </c>
      <c r="CI19">
        <v>0.90000335483870997</v>
      </c>
      <c r="CJ19">
        <v>9.9996877419354799E-2</v>
      </c>
      <c r="CK19">
        <v>0</v>
      </c>
      <c r="CL19">
        <v>714.45909677419297</v>
      </c>
      <c r="CM19">
        <v>4.9997499999999997</v>
      </c>
      <c r="CN19">
        <v>10013.609677419399</v>
      </c>
      <c r="CO19">
        <v>12178.341935483901</v>
      </c>
      <c r="CP19">
        <v>49.180999999999997</v>
      </c>
      <c r="CQ19">
        <v>50.7398387096774</v>
      </c>
      <c r="CR19">
        <v>49.8</v>
      </c>
      <c r="CS19">
        <v>50.56</v>
      </c>
      <c r="CT19">
        <v>51.061999999999998</v>
      </c>
      <c r="CU19">
        <v>1255.5367741935499</v>
      </c>
      <c r="CV19">
        <v>139.49870967741899</v>
      </c>
      <c r="CW19">
        <v>0</v>
      </c>
      <c r="CX19">
        <v>119.59999990463299</v>
      </c>
      <c r="CY19">
        <v>0</v>
      </c>
      <c r="CZ19">
        <v>714.47611538461501</v>
      </c>
      <c r="DA19">
        <v>2.88981196862149</v>
      </c>
      <c r="DB19">
        <v>37.223931634163797</v>
      </c>
      <c r="DC19">
        <v>10013.746153846199</v>
      </c>
      <c r="DD19">
        <v>15</v>
      </c>
      <c r="DE19">
        <v>1606238714</v>
      </c>
      <c r="DF19" t="s">
        <v>291</v>
      </c>
      <c r="DG19">
        <v>1606238714</v>
      </c>
      <c r="DH19">
        <v>1606238703</v>
      </c>
      <c r="DI19">
        <v>1</v>
      </c>
      <c r="DJ19">
        <v>-2.7010000000000001</v>
      </c>
      <c r="DK19">
        <v>0.96</v>
      </c>
      <c r="DL19">
        <v>2.234</v>
      </c>
      <c r="DM19">
        <v>0.90400000000000003</v>
      </c>
      <c r="DN19">
        <v>397</v>
      </c>
      <c r="DO19">
        <v>41</v>
      </c>
      <c r="DP19">
        <v>0.37</v>
      </c>
      <c r="DQ19">
        <v>0.02</v>
      </c>
      <c r="DR19">
        <v>-1.4147123618856701</v>
      </c>
      <c r="DS19">
        <v>1.1751522936712101E-2</v>
      </c>
      <c r="DT19">
        <v>1.3365439710667301E-2</v>
      </c>
      <c r="DU19">
        <v>1</v>
      </c>
      <c r="DV19">
        <v>1.61376419354839</v>
      </c>
      <c r="DW19">
        <v>-3.7395967741937097E-2</v>
      </c>
      <c r="DX19">
        <v>2.0100074269513501E-2</v>
      </c>
      <c r="DY19">
        <v>1</v>
      </c>
      <c r="DZ19">
        <v>6.0661841935483896</v>
      </c>
      <c r="EA19">
        <v>0.26595387096772899</v>
      </c>
      <c r="EB19">
        <v>2.0069407592747501E-2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2.234</v>
      </c>
      <c r="EJ19">
        <v>0.90380000000000005</v>
      </c>
      <c r="EK19">
        <v>2.2338500000000199</v>
      </c>
      <c r="EL19">
        <v>0</v>
      </c>
      <c r="EM19">
        <v>0</v>
      </c>
      <c r="EN19">
        <v>0</v>
      </c>
      <c r="EO19">
        <v>0.90384999999999804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11.4</v>
      </c>
      <c r="EX19">
        <v>11.6</v>
      </c>
      <c r="EY19">
        <v>2</v>
      </c>
      <c r="EZ19">
        <v>399.59</v>
      </c>
      <c r="FA19">
        <v>655.24</v>
      </c>
      <c r="FB19">
        <v>37.3476</v>
      </c>
      <c r="FC19">
        <v>35.992600000000003</v>
      </c>
      <c r="FD19">
        <v>30</v>
      </c>
      <c r="FE19">
        <v>35.710900000000002</v>
      </c>
      <c r="FF19">
        <v>35.626399999999997</v>
      </c>
      <c r="FG19">
        <v>7.8280399999999997</v>
      </c>
      <c r="FH19">
        <v>0</v>
      </c>
      <c r="FI19">
        <v>100</v>
      </c>
      <c r="FJ19">
        <v>-999.9</v>
      </c>
      <c r="FK19">
        <v>78.250100000000003</v>
      </c>
      <c r="FL19">
        <v>46.983600000000003</v>
      </c>
      <c r="FM19">
        <v>100.78</v>
      </c>
      <c r="FN19">
        <v>100.06</v>
      </c>
    </row>
    <row r="20" spans="1:170" x14ac:dyDescent="0.25">
      <c r="A20">
        <v>4</v>
      </c>
      <c r="B20">
        <v>1606239520.0999999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1606239512.0999999</v>
      </c>
      <c r="I20">
        <f t="shared" si="0"/>
        <v>2.8567309145648779E-3</v>
      </c>
      <c r="J20">
        <f t="shared" si="1"/>
        <v>-0.60485395112001594</v>
      </c>
      <c r="K20">
        <f t="shared" si="2"/>
        <v>99.967196774193596</v>
      </c>
      <c r="L20">
        <f t="shared" si="3"/>
        <v>104.10369105156327</v>
      </c>
      <c r="M20">
        <f t="shared" si="4"/>
        <v>10.617592681185208</v>
      </c>
      <c r="N20">
        <f t="shared" si="5"/>
        <v>10.195709355805217</v>
      </c>
      <c r="O20">
        <f t="shared" si="6"/>
        <v>0.12361171475711556</v>
      </c>
      <c r="P20">
        <f t="shared" si="7"/>
        <v>2.9633719764899329</v>
      </c>
      <c r="Q20">
        <f t="shared" si="8"/>
        <v>0.12081699809159097</v>
      </c>
      <c r="R20">
        <f t="shared" si="9"/>
        <v>7.5756455370224685E-2</v>
      </c>
      <c r="S20">
        <f t="shared" si="10"/>
        <v>231.29236962747322</v>
      </c>
      <c r="T20">
        <f t="shared" si="11"/>
        <v>39.399817668827474</v>
      </c>
      <c r="U20">
        <f t="shared" si="12"/>
        <v>38.952399999999997</v>
      </c>
      <c r="V20">
        <f t="shared" si="13"/>
        <v>7.0086679449997042</v>
      </c>
      <c r="W20">
        <f t="shared" si="14"/>
        <v>68.164529610617578</v>
      </c>
      <c r="X20">
        <f t="shared" si="15"/>
        <v>4.7359417056231186</v>
      </c>
      <c r="Y20">
        <f t="shared" si="16"/>
        <v>6.9478095611847799</v>
      </c>
      <c r="Z20">
        <f t="shared" si="17"/>
        <v>2.2727262393765857</v>
      </c>
      <c r="AA20">
        <f t="shared" si="18"/>
        <v>-125.98183333231111</v>
      </c>
      <c r="AB20">
        <f t="shared" si="19"/>
        <v>-25.871540397208495</v>
      </c>
      <c r="AC20">
        <f t="shared" si="20"/>
        <v>-2.11677224531438</v>
      </c>
      <c r="AD20">
        <f t="shared" si="21"/>
        <v>77.322223652639224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51865.145658428097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710.80583999999999</v>
      </c>
      <c r="AR20">
        <v>810.05</v>
      </c>
      <c r="AS20">
        <f t="shared" si="27"/>
        <v>0.122516091599284</v>
      </c>
      <c r="AT20">
        <v>0.5</v>
      </c>
      <c r="AU20">
        <f t="shared" si="28"/>
        <v>1180.1945136505014</v>
      </c>
      <c r="AV20">
        <f t="shared" si="29"/>
        <v>-0.60485395112001594</v>
      </c>
      <c r="AW20">
        <f t="shared" si="30"/>
        <v>72.296409569688635</v>
      </c>
      <c r="AX20">
        <f t="shared" si="31"/>
        <v>0.25183630640083948</v>
      </c>
      <c r="AY20">
        <f t="shared" si="32"/>
        <v>-2.296779979085733E-5</v>
      </c>
      <c r="AZ20">
        <f t="shared" si="33"/>
        <v>3.027010678353188</v>
      </c>
      <c r="BA20" t="s">
        <v>306</v>
      </c>
      <c r="BB20">
        <v>606.04999999999995</v>
      </c>
      <c r="BC20">
        <f t="shared" si="34"/>
        <v>204</v>
      </c>
      <c r="BD20">
        <f t="shared" si="35"/>
        <v>0.48649098039215671</v>
      </c>
      <c r="BE20">
        <f t="shared" si="36"/>
        <v>0.92319363862606973</v>
      </c>
      <c r="BF20">
        <f t="shared" si="37"/>
        <v>1.0493912562527947</v>
      </c>
      <c r="BG20">
        <f t="shared" si="38"/>
        <v>0.96286304772813491</v>
      </c>
      <c r="BH20">
        <f t="shared" si="39"/>
        <v>1400.0116129032299</v>
      </c>
      <c r="BI20">
        <f t="shared" si="40"/>
        <v>1180.1945136505014</v>
      </c>
      <c r="BJ20">
        <f t="shared" si="41"/>
        <v>0.84298908864270794</v>
      </c>
      <c r="BK20">
        <f t="shared" si="42"/>
        <v>0.19597817728541594</v>
      </c>
      <c r="BL20">
        <v>6</v>
      </c>
      <c r="BM20">
        <v>0.5</v>
      </c>
      <c r="BN20" t="s">
        <v>290</v>
      </c>
      <c r="BO20">
        <v>2</v>
      </c>
      <c r="BP20">
        <v>1606239512.0999999</v>
      </c>
      <c r="BQ20">
        <v>99.967196774193596</v>
      </c>
      <c r="BR20">
        <v>99.488303225806504</v>
      </c>
      <c r="BS20">
        <v>46.4351032258065</v>
      </c>
      <c r="BT20">
        <v>42.3491419354839</v>
      </c>
      <c r="BU20">
        <v>97.733335483871002</v>
      </c>
      <c r="BV20">
        <v>45.531270967741897</v>
      </c>
      <c r="BW20">
        <v>400.015290322581</v>
      </c>
      <c r="BX20">
        <v>101.944548387097</v>
      </c>
      <c r="BY20">
        <v>4.6001361290322597E-2</v>
      </c>
      <c r="BZ20">
        <v>38.790461290322597</v>
      </c>
      <c r="CA20">
        <v>38.952399999999997</v>
      </c>
      <c r="CB20">
        <v>999.9</v>
      </c>
      <c r="CC20">
        <v>0</v>
      </c>
      <c r="CD20">
        <v>0</v>
      </c>
      <c r="CE20">
        <v>9999.6387096774197</v>
      </c>
      <c r="CF20">
        <v>0</v>
      </c>
      <c r="CG20">
        <v>468.95183870967799</v>
      </c>
      <c r="CH20">
        <v>1400.0116129032299</v>
      </c>
      <c r="CI20">
        <v>0.90000825806451601</v>
      </c>
      <c r="CJ20">
        <v>9.9992045161290302E-2</v>
      </c>
      <c r="CK20">
        <v>0</v>
      </c>
      <c r="CL20">
        <v>710.81048387096803</v>
      </c>
      <c r="CM20">
        <v>4.9997499999999997</v>
      </c>
      <c r="CN20">
        <v>9944.4851612903203</v>
      </c>
      <c r="CO20">
        <v>12178.177419354801</v>
      </c>
      <c r="CP20">
        <v>48.9031290322581</v>
      </c>
      <c r="CQ20">
        <v>50.475612903225802</v>
      </c>
      <c r="CR20">
        <v>49.556129032257999</v>
      </c>
      <c r="CS20">
        <v>50.320129032258002</v>
      </c>
      <c r="CT20">
        <v>50.852645161290297</v>
      </c>
      <c r="CU20">
        <v>1255.51967741935</v>
      </c>
      <c r="CV20">
        <v>139.491935483871</v>
      </c>
      <c r="CW20">
        <v>0</v>
      </c>
      <c r="CX20">
        <v>119.59999990463299</v>
      </c>
      <c r="CY20">
        <v>0</v>
      </c>
      <c r="CZ20">
        <v>710.80583999999999</v>
      </c>
      <c r="DA20">
        <v>4.18092306560371</v>
      </c>
      <c r="DB20">
        <v>35.092307775658099</v>
      </c>
      <c r="DC20">
        <v>9944.7847999999994</v>
      </c>
      <c r="DD20">
        <v>15</v>
      </c>
      <c r="DE20">
        <v>1606238714</v>
      </c>
      <c r="DF20" t="s">
        <v>291</v>
      </c>
      <c r="DG20">
        <v>1606238714</v>
      </c>
      <c r="DH20">
        <v>1606238703</v>
      </c>
      <c r="DI20">
        <v>1</v>
      </c>
      <c r="DJ20">
        <v>-2.7010000000000001</v>
      </c>
      <c r="DK20">
        <v>0.96</v>
      </c>
      <c r="DL20">
        <v>2.234</v>
      </c>
      <c r="DM20">
        <v>0.90400000000000003</v>
      </c>
      <c r="DN20">
        <v>397</v>
      </c>
      <c r="DO20">
        <v>41</v>
      </c>
      <c r="DP20">
        <v>0.37</v>
      </c>
      <c r="DQ20">
        <v>0.02</v>
      </c>
      <c r="DR20">
        <v>-0.60456505388610204</v>
      </c>
      <c r="DS20">
        <v>0.124651122492335</v>
      </c>
      <c r="DT20">
        <v>1.39369840409223E-2</v>
      </c>
      <c r="DU20">
        <v>1</v>
      </c>
      <c r="DV20">
        <v>0.478893193548387</v>
      </c>
      <c r="DW20">
        <v>-0.11709764516129099</v>
      </c>
      <c r="DX20">
        <v>1.8936653303834799E-2</v>
      </c>
      <c r="DY20">
        <v>1</v>
      </c>
      <c r="DZ20">
        <v>4.0859667741935501</v>
      </c>
      <c r="EA20">
        <v>-0.41298774193548099</v>
      </c>
      <c r="EB20">
        <v>3.0885776806630801E-2</v>
      </c>
      <c r="EC20">
        <v>0</v>
      </c>
      <c r="ED20">
        <v>2</v>
      </c>
      <c r="EE20">
        <v>3</v>
      </c>
      <c r="EF20" t="s">
        <v>302</v>
      </c>
      <c r="EG20">
        <v>100</v>
      </c>
      <c r="EH20">
        <v>100</v>
      </c>
      <c r="EI20">
        <v>2.234</v>
      </c>
      <c r="EJ20">
        <v>0.90380000000000005</v>
      </c>
      <c r="EK20">
        <v>2.2338500000000199</v>
      </c>
      <c r="EL20">
        <v>0</v>
      </c>
      <c r="EM20">
        <v>0</v>
      </c>
      <c r="EN20">
        <v>0</v>
      </c>
      <c r="EO20">
        <v>0.90384999999999804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13.4</v>
      </c>
      <c r="EX20">
        <v>13.6</v>
      </c>
      <c r="EY20">
        <v>2</v>
      </c>
      <c r="EZ20">
        <v>398.702</v>
      </c>
      <c r="FA20">
        <v>659.83</v>
      </c>
      <c r="FB20">
        <v>37.557099999999998</v>
      </c>
      <c r="FC20">
        <v>35.924599999999998</v>
      </c>
      <c r="FD20">
        <v>29.999500000000001</v>
      </c>
      <c r="FE20">
        <v>35.692100000000003</v>
      </c>
      <c r="FF20">
        <v>35.612499999999997</v>
      </c>
      <c r="FG20">
        <v>8.8184400000000007</v>
      </c>
      <c r="FH20">
        <v>0</v>
      </c>
      <c r="FI20">
        <v>100</v>
      </c>
      <c r="FJ20">
        <v>-999.9</v>
      </c>
      <c r="FK20">
        <v>99.513300000000001</v>
      </c>
      <c r="FL20">
        <v>45.957299999999996</v>
      </c>
      <c r="FM20">
        <v>100.816</v>
      </c>
      <c r="FN20">
        <v>100.10299999999999</v>
      </c>
    </row>
    <row r="21" spans="1:170" x14ac:dyDescent="0.25">
      <c r="A21">
        <v>5</v>
      </c>
      <c r="B21">
        <v>1606239640.5999999</v>
      </c>
      <c r="C21">
        <v>482</v>
      </c>
      <c r="D21" t="s">
        <v>307</v>
      </c>
      <c r="E21" t="s">
        <v>308</v>
      </c>
      <c r="F21" t="s">
        <v>285</v>
      </c>
      <c r="G21" t="s">
        <v>286</v>
      </c>
      <c r="H21">
        <v>1606239632.5999999</v>
      </c>
      <c r="I21">
        <f t="shared" si="0"/>
        <v>3.4423842488457462E-3</v>
      </c>
      <c r="J21">
        <f t="shared" si="1"/>
        <v>1.1828492100713361</v>
      </c>
      <c r="K21">
        <f t="shared" si="2"/>
        <v>149.862258064516</v>
      </c>
      <c r="L21">
        <f t="shared" si="3"/>
        <v>132.53305287419192</v>
      </c>
      <c r="M21">
        <f t="shared" si="4"/>
        <v>13.518146002327496</v>
      </c>
      <c r="N21">
        <f t="shared" si="5"/>
        <v>15.285695461023391</v>
      </c>
      <c r="O21">
        <f t="shared" si="6"/>
        <v>0.15798968422632279</v>
      </c>
      <c r="P21">
        <f t="shared" si="7"/>
        <v>2.9633634976689005</v>
      </c>
      <c r="Q21">
        <f t="shared" si="8"/>
        <v>0.15345501140824869</v>
      </c>
      <c r="R21">
        <f t="shared" si="9"/>
        <v>9.6305963078147122E-2</v>
      </c>
      <c r="S21">
        <f t="shared" si="10"/>
        <v>231.28936810058656</v>
      </c>
      <c r="T21">
        <f t="shared" si="11"/>
        <v>39.518832067444229</v>
      </c>
      <c r="U21">
        <f t="shared" si="12"/>
        <v>39.208380645161299</v>
      </c>
      <c r="V21">
        <f t="shared" si="13"/>
        <v>7.1058113946747286</v>
      </c>
      <c r="W21">
        <f t="shared" si="14"/>
        <v>70.265177596263428</v>
      </c>
      <c r="X21">
        <f t="shared" si="15"/>
        <v>4.9529860888077923</v>
      </c>
      <c r="Y21">
        <f t="shared" si="16"/>
        <v>7.0489910624963432</v>
      </c>
      <c r="Z21">
        <f t="shared" si="17"/>
        <v>2.1528253058669362</v>
      </c>
      <c r="AA21">
        <f t="shared" si="18"/>
        <v>-151.8091453740974</v>
      </c>
      <c r="AB21">
        <f t="shared" si="19"/>
        <v>-23.861056414960959</v>
      </c>
      <c r="AC21">
        <f t="shared" si="20"/>
        <v>-1.9572124429046602</v>
      </c>
      <c r="AD21">
        <f t="shared" si="21"/>
        <v>53.661953868623556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51820.441430221414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706.76300000000003</v>
      </c>
      <c r="AR21">
        <v>825.41</v>
      </c>
      <c r="AS21">
        <f t="shared" si="27"/>
        <v>0.14374310948498314</v>
      </c>
      <c r="AT21">
        <v>0.5</v>
      </c>
      <c r="AU21">
        <f t="shared" si="28"/>
        <v>1180.1800071988664</v>
      </c>
      <c r="AV21">
        <f t="shared" si="29"/>
        <v>1.1828492100713361</v>
      </c>
      <c r="AW21">
        <f t="shared" si="30"/>
        <v>84.82137199338743</v>
      </c>
      <c r="AX21">
        <f t="shared" si="31"/>
        <v>0.25102676245744532</v>
      </c>
      <c r="AY21">
        <f t="shared" si="32"/>
        <v>1.4918035207750215E-3</v>
      </c>
      <c r="AZ21">
        <f t="shared" si="33"/>
        <v>2.9520723034613106</v>
      </c>
      <c r="BA21" t="s">
        <v>310</v>
      </c>
      <c r="BB21">
        <v>618.21</v>
      </c>
      <c r="BC21">
        <f t="shared" si="34"/>
        <v>207.19999999999993</v>
      </c>
      <c r="BD21">
        <f t="shared" si="35"/>
        <v>0.57262065637065629</v>
      </c>
      <c r="BE21">
        <f t="shared" si="36"/>
        <v>0.92163003475965166</v>
      </c>
      <c r="BF21">
        <f t="shared" si="37"/>
        <v>1.0792657071085192</v>
      </c>
      <c r="BG21">
        <f t="shared" si="38"/>
        <v>0.95683148350864988</v>
      </c>
      <c r="BH21">
        <f t="shared" si="39"/>
        <v>1399.99451612903</v>
      </c>
      <c r="BI21">
        <f t="shared" si="40"/>
        <v>1180.1800071988664</v>
      </c>
      <c r="BJ21">
        <f t="shared" si="41"/>
        <v>0.8429890214584923</v>
      </c>
      <c r="BK21">
        <f t="shared" si="42"/>
        <v>0.19597804291698454</v>
      </c>
      <c r="BL21">
        <v>6</v>
      </c>
      <c r="BM21">
        <v>0.5</v>
      </c>
      <c r="BN21" t="s">
        <v>290</v>
      </c>
      <c r="BO21">
        <v>2</v>
      </c>
      <c r="BP21">
        <v>1606239632.5999999</v>
      </c>
      <c r="BQ21">
        <v>149.862258064516</v>
      </c>
      <c r="BR21">
        <v>152.410387096774</v>
      </c>
      <c r="BS21">
        <v>48.559496774193597</v>
      </c>
      <c r="BT21">
        <v>43.646603225806501</v>
      </c>
      <c r="BU21">
        <v>147.62838709677399</v>
      </c>
      <c r="BV21">
        <v>47.655648387096797</v>
      </c>
      <c r="BW21">
        <v>399.99529032258101</v>
      </c>
      <c r="BX21">
        <v>101.952774193548</v>
      </c>
      <c r="BY21">
        <v>4.5525167741935497E-2</v>
      </c>
      <c r="BZ21">
        <v>39.059025806451601</v>
      </c>
      <c r="CA21">
        <v>39.208380645161299</v>
      </c>
      <c r="CB21">
        <v>999.9</v>
      </c>
      <c r="CC21">
        <v>0</v>
      </c>
      <c r="CD21">
        <v>0</v>
      </c>
      <c r="CE21">
        <v>9998.7838709677399</v>
      </c>
      <c r="CF21">
        <v>0</v>
      </c>
      <c r="CG21">
        <v>466.50577419354801</v>
      </c>
      <c r="CH21">
        <v>1399.99451612903</v>
      </c>
      <c r="CI21">
        <v>0.900008387096774</v>
      </c>
      <c r="CJ21">
        <v>9.9991961290322603E-2</v>
      </c>
      <c r="CK21">
        <v>0</v>
      </c>
      <c r="CL21">
        <v>706.75864516129002</v>
      </c>
      <c r="CM21">
        <v>4.9997499999999997</v>
      </c>
      <c r="CN21">
        <v>9903.57</v>
      </c>
      <c r="CO21">
        <v>12178.0258064516</v>
      </c>
      <c r="CP21">
        <v>48.811999999999998</v>
      </c>
      <c r="CQ21">
        <v>50.436999999999998</v>
      </c>
      <c r="CR21">
        <v>49.5</v>
      </c>
      <c r="CS21">
        <v>50.245935483871001</v>
      </c>
      <c r="CT21">
        <v>50.75</v>
      </c>
      <c r="CU21">
        <v>1255.5074193548401</v>
      </c>
      <c r="CV21">
        <v>139.48709677419399</v>
      </c>
      <c r="CW21">
        <v>0</v>
      </c>
      <c r="CX21">
        <v>119.59999990463299</v>
      </c>
      <c r="CY21">
        <v>0</v>
      </c>
      <c r="CZ21">
        <v>706.76300000000003</v>
      </c>
      <c r="DA21">
        <v>4.3936410070893501</v>
      </c>
      <c r="DB21">
        <v>95.006837643664397</v>
      </c>
      <c r="DC21">
        <v>9904.0403846153804</v>
      </c>
      <c r="DD21">
        <v>15</v>
      </c>
      <c r="DE21">
        <v>1606238714</v>
      </c>
      <c r="DF21" t="s">
        <v>291</v>
      </c>
      <c r="DG21">
        <v>1606238714</v>
      </c>
      <c r="DH21">
        <v>1606238703</v>
      </c>
      <c r="DI21">
        <v>1</v>
      </c>
      <c r="DJ21">
        <v>-2.7010000000000001</v>
      </c>
      <c r="DK21">
        <v>0.96</v>
      </c>
      <c r="DL21">
        <v>2.234</v>
      </c>
      <c r="DM21">
        <v>0.90400000000000003</v>
      </c>
      <c r="DN21">
        <v>397</v>
      </c>
      <c r="DO21">
        <v>41</v>
      </c>
      <c r="DP21">
        <v>0.37</v>
      </c>
      <c r="DQ21">
        <v>0.02</v>
      </c>
      <c r="DR21">
        <v>1.18146554914877</v>
      </c>
      <c r="DS21">
        <v>6.3334054598642299E-5</v>
      </c>
      <c r="DT21">
        <v>5.6195714167129396E-3</v>
      </c>
      <c r="DU21">
        <v>1</v>
      </c>
      <c r="DV21">
        <v>-2.5455045161290299</v>
      </c>
      <c r="DW21">
        <v>-0.14811532258064</v>
      </c>
      <c r="DX21">
        <v>1.4210119029423599E-2</v>
      </c>
      <c r="DY21">
        <v>1</v>
      </c>
      <c r="DZ21">
        <v>4.9058551612903196</v>
      </c>
      <c r="EA21">
        <v>0.82994999999999697</v>
      </c>
      <c r="EB21">
        <v>6.2182294382335301E-2</v>
      </c>
      <c r="EC21">
        <v>0</v>
      </c>
      <c r="ED21">
        <v>2</v>
      </c>
      <c r="EE21">
        <v>3</v>
      </c>
      <c r="EF21" t="s">
        <v>302</v>
      </c>
      <c r="EG21">
        <v>100</v>
      </c>
      <c r="EH21">
        <v>100</v>
      </c>
      <c r="EI21">
        <v>2.234</v>
      </c>
      <c r="EJ21">
        <v>0.90380000000000005</v>
      </c>
      <c r="EK21">
        <v>2.2338500000000199</v>
      </c>
      <c r="EL21">
        <v>0</v>
      </c>
      <c r="EM21">
        <v>0</v>
      </c>
      <c r="EN21">
        <v>0</v>
      </c>
      <c r="EO21">
        <v>0.90384999999999804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15.4</v>
      </c>
      <c r="EX21">
        <v>15.6</v>
      </c>
      <c r="EY21">
        <v>2</v>
      </c>
      <c r="EZ21">
        <v>399.858</v>
      </c>
      <c r="FA21">
        <v>661.11199999999997</v>
      </c>
      <c r="FB21">
        <v>37.800699999999999</v>
      </c>
      <c r="FC21">
        <v>35.886099999999999</v>
      </c>
      <c r="FD21">
        <v>30.0002</v>
      </c>
      <c r="FE21">
        <v>35.665700000000001</v>
      </c>
      <c r="FF21">
        <v>35.598599999999998</v>
      </c>
      <c r="FG21">
        <v>11.285299999999999</v>
      </c>
      <c r="FH21">
        <v>0</v>
      </c>
      <c r="FI21">
        <v>100</v>
      </c>
      <c r="FJ21">
        <v>-999.9</v>
      </c>
      <c r="FK21">
        <v>152.49100000000001</v>
      </c>
      <c r="FL21">
        <v>46.207599999999999</v>
      </c>
      <c r="FM21">
        <v>100.819</v>
      </c>
      <c r="FN21">
        <v>100.114</v>
      </c>
    </row>
    <row r="22" spans="1:170" x14ac:dyDescent="0.25">
      <c r="A22">
        <v>6</v>
      </c>
      <c r="B22">
        <v>1606239721.5999999</v>
      </c>
      <c r="C22">
        <v>563</v>
      </c>
      <c r="D22" t="s">
        <v>311</v>
      </c>
      <c r="E22" t="s">
        <v>312</v>
      </c>
      <c r="F22" t="s">
        <v>285</v>
      </c>
      <c r="G22" t="s">
        <v>286</v>
      </c>
      <c r="H22">
        <v>1606239713.8499999</v>
      </c>
      <c r="I22">
        <f t="shared" si="0"/>
        <v>3.5143234335080833E-3</v>
      </c>
      <c r="J22">
        <f t="shared" si="1"/>
        <v>3.2950316455730313</v>
      </c>
      <c r="K22">
        <f t="shared" si="2"/>
        <v>199.278966666667</v>
      </c>
      <c r="L22">
        <f t="shared" si="3"/>
        <v>158.53514897910958</v>
      </c>
      <c r="M22">
        <f t="shared" si="4"/>
        <v>16.169671920851101</v>
      </c>
      <c r="N22">
        <f t="shared" si="5"/>
        <v>20.325306611663969</v>
      </c>
      <c r="O22">
        <f t="shared" si="6"/>
        <v>0.15798536824880882</v>
      </c>
      <c r="P22">
        <f t="shared" si="7"/>
        <v>2.9633898980147149</v>
      </c>
      <c r="Q22">
        <f t="shared" si="8"/>
        <v>0.15345097850463621</v>
      </c>
      <c r="R22">
        <f t="shared" si="9"/>
        <v>9.6303418137919164E-2</v>
      </c>
      <c r="S22">
        <f t="shared" si="10"/>
        <v>231.2870885627654</v>
      </c>
      <c r="T22">
        <f t="shared" si="11"/>
        <v>39.774607671842318</v>
      </c>
      <c r="U22">
        <f t="shared" si="12"/>
        <v>39.475783333333297</v>
      </c>
      <c r="V22">
        <f t="shared" si="13"/>
        <v>7.2085342158831773</v>
      </c>
      <c r="W22">
        <f t="shared" si="14"/>
        <v>70.070956694571677</v>
      </c>
      <c r="X22">
        <f t="shared" si="15"/>
        <v>5.0126133038967051</v>
      </c>
      <c r="Y22">
        <f t="shared" si="16"/>
        <v>7.1536247546125304</v>
      </c>
      <c r="Z22">
        <f t="shared" si="17"/>
        <v>2.1959209119864722</v>
      </c>
      <c r="AA22">
        <f t="shared" si="18"/>
        <v>-154.98166341770647</v>
      </c>
      <c r="AB22">
        <f t="shared" si="19"/>
        <v>-22.769852142340092</v>
      </c>
      <c r="AC22">
        <f t="shared" si="20"/>
        <v>-1.8725549815130675</v>
      </c>
      <c r="AD22">
        <f t="shared" si="21"/>
        <v>51.663018021205765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51775.596436957079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704.38130769230804</v>
      </c>
      <c r="AR22">
        <v>841.8</v>
      </c>
      <c r="AS22">
        <f t="shared" si="27"/>
        <v>0.16324387301935372</v>
      </c>
      <c r="AT22">
        <v>0.5</v>
      </c>
      <c r="AU22">
        <f t="shared" si="28"/>
        <v>1180.1645607473372</v>
      </c>
      <c r="AV22">
        <f t="shared" si="29"/>
        <v>3.2950316455730313</v>
      </c>
      <c r="AW22">
        <f t="shared" si="30"/>
        <v>96.32731684828984</v>
      </c>
      <c r="AX22">
        <f t="shared" si="31"/>
        <v>0.25782846281777139</v>
      </c>
      <c r="AY22">
        <f t="shared" si="32"/>
        <v>3.2815585675075882E-3</v>
      </c>
      <c r="AZ22">
        <f t="shared" si="33"/>
        <v>2.8751247327156091</v>
      </c>
      <c r="BA22" t="s">
        <v>314</v>
      </c>
      <c r="BB22">
        <v>624.76</v>
      </c>
      <c r="BC22">
        <f t="shared" si="34"/>
        <v>217.03999999999996</v>
      </c>
      <c r="BD22">
        <f t="shared" si="35"/>
        <v>0.63314915364767754</v>
      </c>
      <c r="BE22">
        <f t="shared" si="36"/>
        <v>0.91770433622010228</v>
      </c>
      <c r="BF22">
        <f t="shared" si="37"/>
        <v>1.087835221044936</v>
      </c>
      <c r="BG22">
        <f t="shared" si="38"/>
        <v>0.9503954589280923</v>
      </c>
      <c r="BH22">
        <f t="shared" si="39"/>
        <v>1399.9756666666699</v>
      </c>
      <c r="BI22">
        <f t="shared" si="40"/>
        <v>1180.1645607473372</v>
      </c>
      <c r="BJ22">
        <f t="shared" si="41"/>
        <v>0.84298933820564104</v>
      </c>
      <c r="BK22">
        <f t="shared" si="42"/>
        <v>0.19597867641128222</v>
      </c>
      <c r="BL22">
        <v>6</v>
      </c>
      <c r="BM22">
        <v>0.5</v>
      </c>
      <c r="BN22" t="s">
        <v>290</v>
      </c>
      <c r="BO22">
        <v>2</v>
      </c>
      <c r="BP22">
        <v>1606239713.8499999</v>
      </c>
      <c r="BQ22">
        <v>199.278966666667</v>
      </c>
      <c r="BR22">
        <v>205.27180000000001</v>
      </c>
      <c r="BS22">
        <v>49.146043333333303</v>
      </c>
      <c r="BT22">
        <v>44.1338066666667</v>
      </c>
      <c r="BU22">
        <v>197.04509999999999</v>
      </c>
      <c r="BV22">
        <v>48.242186666666697</v>
      </c>
      <c r="BW22">
        <v>400.01403333333297</v>
      </c>
      <c r="BX22">
        <v>101.9485</v>
      </c>
      <c r="BY22">
        <v>4.5739290000000002E-2</v>
      </c>
      <c r="BZ22">
        <v>39.333260000000003</v>
      </c>
      <c r="CA22">
        <v>39.475783333333297</v>
      </c>
      <c r="CB22">
        <v>999.9</v>
      </c>
      <c r="CC22">
        <v>0</v>
      </c>
      <c r="CD22">
        <v>0</v>
      </c>
      <c r="CE22">
        <v>9999.3526666666694</v>
      </c>
      <c r="CF22">
        <v>0</v>
      </c>
      <c r="CG22">
        <v>441.27733333333299</v>
      </c>
      <c r="CH22">
        <v>1399.9756666666699</v>
      </c>
      <c r="CI22">
        <v>0.89999613333333295</v>
      </c>
      <c r="CJ22">
        <v>0.100003973333333</v>
      </c>
      <c r="CK22">
        <v>0</v>
      </c>
      <c r="CL22">
        <v>704.38883333333297</v>
      </c>
      <c r="CM22">
        <v>4.9997499999999997</v>
      </c>
      <c r="CN22">
        <v>9907.2456666666694</v>
      </c>
      <c r="CO22">
        <v>12177.823333333299</v>
      </c>
      <c r="CP22">
        <v>49</v>
      </c>
      <c r="CQ22">
        <v>50.603999999999999</v>
      </c>
      <c r="CR22">
        <v>49.625</v>
      </c>
      <c r="CS22">
        <v>50.3791333333333</v>
      </c>
      <c r="CT22">
        <v>50.903933333333299</v>
      </c>
      <c r="CU22">
        <v>1255.4756666666699</v>
      </c>
      <c r="CV22">
        <v>139.5</v>
      </c>
      <c r="CW22">
        <v>0</v>
      </c>
      <c r="CX22">
        <v>80</v>
      </c>
      <c r="CY22">
        <v>0</v>
      </c>
      <c r="CZ22">
        <v>704.38130769230804</v>
      </c>
      <c r="DA22">
        <v>9.4153846081721397</v>
      </c>
      <c r="DB22">
        <v>128.80170922568499</v>
      </c>
      <c r="DC22">
        <v>9907.0257692307696</v>
      </c>
      <c r="DD22">
        <v>15</v>
      </c>
      <c r="DE22">
        <v>1606238714</v>
      </c>
      <c r="DF22" t="s">
        <v>291</v>
      </c>
      <c r="DG22">
        <v>1606238714</v>
      </c>
      <c r="DH22">
        <v>1606238703</v>
      </c>
      <c r="DI22">
        <v>1</v>
      </c>
      <c r="DJ22">
        <v>-2.7010000000000001</v>
      </c>
      <c r="DK22">
        <v>0.96</v>
      </c>
      <c r="DL22">
        <v>2.234</v>
      </c>
      <c r="DM22">
        <v>0.90400000000000003</v>
      </c>
      <c r="DN22">
        <v>397</v>
      </c>
      <c r="DO22">
        <v>41</v>
      </c>
      <c r="DP22">
        <v>0.37</v>
      </c>
      <c r="DQ22">
        <v>0.02</v>
      </c>
      <c r="DR22">
        <v>3.29827723933247</v>
      </c>
      <c r="DS22">
        <v>-0.15071374419101499</v>
      </c>
      <c r="DT22">
        <v>2.56251192339297E-2</v>
      </c>
      <c r="DU22">
        <v>1</v>
      </c>
      <c r="DV22">
        <v>-5.9982445161290299</v>
      </c>
      <c r="DW22">
        <v>0.15586451612904401</v>
      </c>
      <c r="DX22">
        <v>3.7396243112903897E-2</v>
      </c>
      <c r="DY22">
        <v>1</v>
      </c>
      <c r="DZ22">
        <v>5.01118806451613</v>
      </c>
      <c r="EA22">
        <v>9.7060161290314806E-2</v>
      </c>
      <c r="EB22">
        <v>7.4904728389251904E-3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2.234</v>
      </c>
      <c r="EJ22">
        <v>0.90390000000000004</v>
      </c>
      <c r="EK22">
        <v>2.2338500000000199</v>
      </c>
      <c r="EL22">
        <v>0</v>
      </c>
      <c r="EM22">
        <v>0</v>
      </c>
      <c r="EN22">
        <v>0</v>
      </c>
      <c r="EO22">
        <v>0.90384999999999804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16.8</v>
      </c>
      <c r="EX22">
        <v>17</v>
      </c>
      <c r="EY22">
        <v>2</v>
      </c>
      <c r="EZ22">
        <v>400.233</v>
      </c>
      <c r="FA22">
        <v>660.72500000000002</v>
      </c>
      <c r="FB22">
        <v>38.013599999999997</v>
      </c>
      <c r="FC22">
        <v>35.974600000000002</v>
      </c>
      <c r="FD22">
        <v>30.000699999999998</v>
      </c>
      <c r="FE22">
        <v>35.734900000000003</v>
      </c>
      <c r="FF22">
        <v>35.668799999999997</v>
      </c>
      <c r="FG22">
        <v>13.722200000000001</v>
      </c>
      <c r="FH22">
        <v>0</v>
      </c>
      <c r="FI22">
        <v>100</v>
      </c>
      <c r="FJ22">
        <v>-999.9</v>
      </c>
      <c r="FK22">
        <v>205.68600000000001</v>
      </c>
      <c r="FL22">
        <v>48.357100000000003</v>
      </c>
      <c r="FM22">
        <v>100.795</v>
      </c>
      <c r="FN22">
        <v>100.09399999999999</v>
      </c>
    </row>
    <row r="23" spans="1:170" x14ac:dyDescent="0.25">
      <c r="A23">
        <v>7</v>
      </c>
      <c r="B23">
        <v>1606239842.0999999</v>
      </c>
      <c r="C23">
        <v>683.5</v>
      </c>
      <c r="D23" t="s">
        <v>315</v>
      </c>
      <c r="E23" t="s">
        <v>316</v>
      </c>
      <c r="F23" t="s">
        <v>285</v>
      </c>
      <c r="G23" t="s">
        <v>286</v>
      </c>
      <c r="H23">
        <v>1606239834.0999999</v>
      </c>
      <c r="I23">
        <f t="shared" si="0"/>
        <v>4.8407222400953503E-3</v>
      </c>
      <c r="J23">
        <f t="shared" si="1"/>
        <v>5.2915788847199376</v>
      </c>
      <c r="K23">
        <f t="shared" si="2"/>
        <v>249.757483870968</v>
      </c>
      <c r="L23">
        <f t="shared" si="3"/>
        <v>199.16362744335106</v>
      </c>
      <c r="M23">
        <f t="shared" si="4"/>
        <v>20.315262969849201</v>
      </c>
      <c r="N23">
        <f t="shared" si="5"/>
        <v>25.475981878115636</v>
      </c>
      <c r="O23">
        <f t="shared" si="6"/>
        <v>0.20843483217166248</v>
      </c>
      <c r="P23">
        <f t="shared" si="7"/>
        <v>2.9637629461640707</v>
      </c>
      <c r="Q23">
        <f t="shared" si="8"/>
        <v>0.2006201631793651</v>
      </c>
      <c r="R23">
        <f t="shared" si="9"/>
        <v>0.12606530790232801</v>
      </c>
      <c r="S23">
        <f t="shared" si="10"/>
        <v>231.28636052871926</v>
      </c>
      <c r="T23">
        <f t="shared" si="11"/>
        <v>39.851633379369687</v>
      </c>
      <c r="U23">
        <f t="shared" si="12"/>
        <v>39.915535483870997</v>
      </c>
      <c r="V23">
        <f t="shared" si="13"/>
        <v>7.3802656710575185</v>
      </c>
      <c r="W23">
        <f t="shared" si="14"/>
        <v>69.302440916597774</v>
      </c>
      <c r="X23">
        <f t="shared" si="15"/>
        <v>5.0692553988238629</v>
      </c>
      <c r="Y23">
        <f t="shared" si="16"/>
        <v>7.3146852142256771</v>
      </c>
      <c r="Z23">
        <f t="shared" si="17"/>
        <v>2.3110102722336556</v>
      </c>
      <c r="AA23">
        <f t="shared" si="18"/>
        <v>-213.47585078820495</v>
      </c>
      <c r="AB23">
        <f t="shared" si="19"/>
        <v>-26.663557132993354</v>
      </c>
      <c r="AC23">
        <f t="shared" si="20"/>
        <v>-2.2015055537206103</v>
      </c>
      <c r="AD23">
        <f t="shared" si="21"/>
        <v>-11.054552946199657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51717.484400606249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714.30430769230804</v>
      </c>
      <c r="AR23">
        <v>882.2</v>
      </c>
      <c r="AS23">
        <f t="shared" si="27"/>
        <v>0.19031477250928586</v>
      </c>
      <c r="AT23">
        <v>0.5</v>
      </c>
      <c r="AU23">
        <f t="shared" si="28"/>
        <v>1180.1642794640006</v>
      </c>
      <c r="AV23">
        <f t="shared" si="29"/>
        <v>5.2915788847199376</v>
      </c>
      <c r="AW23">
        <f t="shared" si="30"/>
        <v>112.30134818488827</v>
      </c>
      <c r="AX23">
        <f t="shared" si="31"/>
        <v>0.29564724552255728</v>
      </c>
      <c r="AY23">
        <f t="shared" si="32"/>
        <v>4.9733130096107072E-3</v>
      </c>
      <c r="AZ23">
        <f t="shared" si="33"/>
        <v>2.697664928587622</v>
      </c>
      <c r="BA23" t="s">
        <v>318</v>
      </c>
      <c r="BB23">
        <v>621.38</v>
      </c>
      <c r="BC23">
        <f t="shared" si="34"/>
        <v>260.82000000000005</v>
      </c>
      <c r="BD23">
        <f t="shared" si="35"/>
        <v>0.64372246111376419</v>
      </c>
      <c r="BE23">
        <f t="shared" si="36"/>
        <v>0.901230734275003</v>
      </c>
      <c r="BF23">
        <f t="shared" si="37"/>
        <v>1.0070333118021564</v>
      </c>
      <c r="BG23">
        <f t="shared" si="38"/>
        <v>0.93453118845496752</v>
      </c>
      <c r="BH23">
        <f t="shared" si="39"/>
        <v>1399.97580645161</v>
      </c>
      <c r="BI23">
        <f t="shared" si="40"/>
        <v>1180.1642794640006</v>
      </c>
      <c r="BJ23">
        <f t="shared" si="41"/>
        <v>0.8429890531146067</v>
      </c>
      <c r="BK23">
        <f t="shared" si="42"/>
        <v>0.19597810622921361</v>
      </c>
      <c r="BL23">
        <v>6</v>
      </c>
      <c r="BM23">
        <v>0.5</v>
      </c>
      <c r="BN23" t="s">
        <v>290</v>
      </c>
      <c r="BO23">
        <v>2</v>
      </c>
      <c r="BP23">
        <v>1606239834.0999999</v>
      </c>
      <c r="BQ23">
        <v>249.757483870968</v>
      </c>
      <c r="BR23">
        <v>259.50874193548401</v>
      </c>
      <c r="BS23">
        <v>49.697180645161303</v>
      </c>
      <c r="BT23">
        <v>42.796683870967698</v>
      </c>
      <c r="BU23">
        <v>247.52370967741899</v>
      </c>
      <c r="BV23">
        <v>48.793319354838701</v>
      </c>
      <c r="BW23">
        <v>399.98441935483902</v>
      </c>
      <c r="BX23">
        <v>101.956838709677</v>
      </c>
      <c r="BY23">
        <v>4.6038174193548401E-2</v>
      </c>
      <c r="BZ23">
        <v>39.748661290322602</v>
      </c>
      <c r="CA23">
        <v>39.915535483870997</v>
      </c>
      <c r="CB23">
        <v>999.9</v>
      </c>
      <c r="CC23">
        <v>0</v>
      </c>
      <c r="CD23">
        <v>0</v>
      </c>
      <c r="CE23">
        <v>10000.6487096774</v>
      </c>
      <c r="CF23">
        <v>0</v>
      </c>
      <c r="CG23">
        <v>460.77483870967802</v>
      </c>
      <c r="CH23">
        <v>1399.97580645161</v>
      </c>
      <c r="CI23">
        <v>0.90000651612903204</v>
      </c>
      <c r="CJ23">
        <v>9.9993748387096806E-2</v>
      </c>
      <c r="CK23">
        <v>0</v>
      </c>
      <c r="CL23">
        <v>714.24583870967695</v>
      </c>
      <c r="CM23">
        <v>4.9997499999999997</v>
      </c>
      <c r="CN23">
        <v>10062.796774193501</v>
      </c>
      <c r="CO23">
        <v>12177.867741935501</v>
      </c>
      <c r="CP23">
        <v>49.3</v>
      </c>
      <c r="CQ23">
        <v>51</v>
      </c>
      <c r="CR23">
        <v>49.9736451612903</v>
      </c>
      <c r="CS23">
        <v>50.715451612903202</v>
      </c>
      <c r="CT23">
        <v>51.2296774193548</v>
      </c>
      <c r="CU23">
        <v>1255.4896774193501</v>
      </c>
      <c r="CV23">
        <v>139.486774193548</v>
      </c>
      <c r="CW23">
        <v>0</v>
      </c>
      <c r="CX23">
        <v>119.59999990463299</v>
      </c>
      <c r="CY23">
        <v>0</v>
      </c>
      <c r="CZ23">
        <v>714.30430769230804</v>
      </c>
      <c r="DA23">
        <v>10.2981196605337</v>
      </c>
      <c r="DB23">
        <v>161.09743592507601</v>
      </c>
      <c r="DC23">
        <v>10063.7961538462</v>
      </c>
      <c r="DD23">
        <v>15</v>
      </c>
      <c r="DE23">
        <v>1606238714</v>
      </c>
      <c r="DF23" t="s">
        <v>291</v>
      </c>
      <c r="DG23">
        <v>1606238714</v>
      </c>
      <c r="DH23">
        <v>1606238703</v>
      </c>
      <c r="DI23">
        <v>1</v>
      </c>
      <c r="DJ23">
        <v>-2.7010000000000001</v>
      </c>
      <c r="DK23">
        <v>0.96</v>
      </c>
      <c r="DL23">
        <v>2.234</v>
      </c>
      <c r="DM23">
        <v>0.90400000000000003</v>
      </c>
      <c r="DN23">
        <v>397</v>
      </c>
      <c r="DO23">
        <v>41</v>
      </c>
      <c r="DP23">
        <v>0.37</v>
      </c>
      <c r="DQ23">
        <v>0.02</v>
      </c>
      <c r="DR23">
        <v>5.2909515310996902</v>
      </c>
      <c r="DS23">
        <v>-0.14775861680296201</v>
      </c>
      <c r="DT23">
        <v>1.47552942725633E-2</v>
      </c>
      <c r="DU23">
        <v>1</v>
      </c>
      <c r="DV23">
        <v>-9.7510641935483804</v>
      </c>
      <c r="DW23">
        <v>-0.53494645161288701</v>
      </c>
      <c r="DX23">
        <v>4.2653186907684701E-2</v>
      </c>
      <c r="DY23">
        <v>0</v>
      </c>
      <c r="DZ23">
        <v>6.9004954838709702</v>
      </c>
      <c r="EA23">
        <v>2.7427519354838599</v>
      </c>
      <c r="EB23">
        <v>0.20623088639237599</v>
      </c>
      <c r="EC23">
        <v>0</v>
      </c>
      <c r="ED23">
        <v>1</v>
      </c>
      <c r="EE23">
        <v>3</v>
      </c>
      <c r="EF23" t="s">
        <v>319</v>
      </c>
      <c r="EG23">
        <v>100</v>
      </c>
      <c r="EH23">
        <v>100</v>
      </c>
      <c r="EI23">
        <v>2.234</v>
      </c>
      <c r="EJ23">
        <v>0.90380000000000005</v>
      </c>
      <c r="EK23">
        <v>2.2338500000000199</v>
      </c>
      <c r="EL23">
        <v>0</v>
      </c>
      <c r="EM23">
        <v>0</v>
      </c>
      <c r="EN23">
        <v>0</v>
      </c>
      <c r="EO23">
        <v>0.90384999999999804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18.8</v>
      </c>
      <c r="EX23">
        <v>19</v>
      </c>
      <c r="EY23">
        <v>2</v>
      </c>
      <c r="EZ23">
        <v>401.33100000000002</v>
      </c>
      <c r="FA23">
        <v>655.35599999999999</v>
      </c>
      <c r="FB23">
        <v>38.3855</v>
      </c>
      <c r="FC23">
        <v>36.196399999999997</v>
      </c>
      <c r="FD23">
        <v>30.000699999999998</v>
      </c>
      <c r="FE23">
        <v>35.909799999999997</v>
      </c>
      <c r="FF23">
        <v>35.834200000000003</v>
      </c>
      <c r="FG23">
        <v>16.148700000000002</v>
      </c>
      <c r="FH23">
        <v>0</v>
      </c>
      <c r="FI23">
        <v>100</v>
      </c>
      <c r="FJ23">
        <v>-999.9</v>
      </c>
      <c r="FK23">
        <v>259.68</v>
      </c>
      <c r="FL23">
        <v>48.903399999999998</v>
      </c>
      <c r="FM23">
        <v>100.754</v>
      </c>
      <c r="FN23">
        <v>100.05</v>
      </c>
    </row>
    <row r="24" spans="1:170" x14ac:dyDescent="0.25">
      <c r="A24">
        <v>8</v>
      </c>
      <c r="B24">
        <v>1606239962.5999999</v>
      </c>
      <c r="C24">
        <v>804</v>
      </c>
      <c r="D24" t="s">
        <v>320</v>
      </c>
      <c r="E24" t="s">
        <v>321</v>
      </c>
      <c r="F24" t="s">
        <v>285</v>
      </c>
      <c r="G24" t="s">
        <v>286</v>
      </c>
      <c r="H24">
        <v>1606239954.5999999</v>
      </c>
      <c r="I24">
        <f t="shared" si="0"/>
        <v>5.6721744714746062E-3</v>
      </c>
      <c r="J24">
        <f t="shared" si="1"/>
        <v>11.715140079580562</v>
      </c>
      <c r="K24">
        <f t="shared" si="2"/>
        <v>399.53632258064499</v>
      </c>
      <c r="L24">
        <f t="shared" si="3"/>
        <v>290.61586889191454</v>
      </c>
      <c r="M24">
        <f t="shared" si="4"/>
        <v>29.644349690744463</v>
      </c>
      <c r="N24">
        <f t="shared" si="5"/>
        <v>40.754809797188763</v>
      </c>
      <c r="O24">
        <f t="shared" si="6"/>
        <v>0.20751540301063667</v>
      </c>
      <c r="P24">
        <f t="shared" si="7"/>
        <v>2.9638186413804775</v>
      </c>
      <c r="Q24">
        <f t="shared" si="8"/>
        <v>0.19976828620546699</v>
      </c>
      <c r="R24">
        <f t="shared" si="9"/>
        <v>0.1255271295472638</v>
      </c>
      <c r="S24">
        <f t="shared" si="10"/>
        <v>231.29284012381618</v>
      </c>
      <c r="T24">
        <f t="shared" si="11"/>
        <v>40.000300007253166</v>
      </c>
      <c r="U24">
        <f t="shared" si="12"/>
        <v>40.125509677419402</v>
      </c>
      <c r="V24">
        <f t="shared" si="13"/>
        <v>7.4635077781223034</v>
      </c>
      <c r="W24">
        <f t="shared" si="14"/>
        <v>63.57021204085359</v>
      </c>
      <c r="X24">
        <f t="shared" si="15"/>
        <v>4.7404520078429435</v>
      </c>
      <c r="Y24">
        <f t="shared" si="16"/>
        <v>7.4570334998984702</v>
      </c>
      <c r="Z24">
        <f t="shared" si="17"/>
        <v>2.7230557702793599</v>
      </c>
      <c r="AA24">
        <f t="shared" si="18"/>
        <v>-250.14289419203013</v>
      </c>
      <c r="AB24">
        <f t="shared" si="19"/>
        <v>-2.5978011890253137</v>
      </c>
      <c r="AC24">
        <f t="shared" si="20"/>
        <v>-0.21507355806868511</v>
      </c>
      <c r="AD24">
        <f t="shared" si="21"/>
        <v>-21.662928815307961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51659.535393242266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738.86996153846098</v>
      </c>
      <c r="AR24">
        <v>947.78</v>
      </c>
      <c r="AS24">
        <f t="shared" si="27"/>
        <v>0.22042039129496194</v>
      </c>
      <c r="AT24">
        <v>0.5</v>
      </c>
      <c r="AU24">
        <f t="shared" si="28"/>
        <v>1180.1959817255167</v>
      </c>
      <c r="AV24">
        <f t="shared" si="29"/>
        <v>11.715140079580562</v>
      </c>
      <c r="AW24">
        <f t="shared" si="30"/>
        <v>130.06963004834006</v>
      </c>
      <c r="AX24">
        <f t="shared" si="31"/>
        <v>0.36463103251809487</v>
      </c>
      <c r="AY24">
        <f t="shared" si="32"/>
        <v>1.0415971372334154E-2</v>
      </c>
      <c r="AZ24">
        <f t="shared" si="33"/>
        <v>2.4418113908290957</v>
      </c>
      <c r="BA24" t="s">
        <v>323</v>
      </c>
      <c r="BB24">
        <v>602.19000000000005</v>
      </c>
      <c r="BC24">
        <f t="shared" si="34"/>
        <v>345.58999999999992</v>
      </c>
      <c r="BD24">
        <f t="shared" si="35"/>
        <v>0.60450255638629313</v>
      </c>
      <c r="BE24">
        <f t="shared" si="36"/>
        <v>0.87007357447112488</v>
      </c>
      <c r="BF24">
        <f t="shared" si="37"/>
        <v>0.89929948939383098</v>
      </c>
      <c r="BG24">
        <f t="shared" si="38"/>
        <v>0.90877923653349379</v>
      </c>
      <c r="BH24">
        <f t="shared" si="39"/>
        <v>1400.01322580645</v>
      </c>
      <c r="BI24">
        <f t="shared" si="40"/>
        <v>1180.1959817255167</v>
      </c>
      <c r="BJ24">
        <f t="shared" si="41"/>
        <v>0.84298916608140473</v>
      </c>
      <c r="BK24">
        <f t="shared" si="42"/>
        <v>0.19597833216280933</v>
      </c>
      <c r="BL24">
        <v>6</v>
      </c>
      <c r="BM24">
        <v>0.5</v>
      </c>
      <c r="BN24" t="s">
        <v>290</v>
      </c>
      <c r="BO24">
        <v>2</v>
      </c>
      <c r="BP24">
        <v>1606239954.5999999</v>
      </c>
      <c r="BQ24">
        <v>399.53632258064499</v>
      </c>
      <c r="BR24">
        <v>420.50841935483902</v>
      </c>
      <c r="BS24">
        <v>46.472619354838699</v>
      </c>
      <c r="BT24">
        <v>38.359748387096801</v>
      </c>
      <c r="BU24">
        <v>397.302419354839</v>
      </c>
      <c r="BV24">
        <v>45.568767741935503</v>
      </c>
      <c r="BW24">
        <v>399.99948387096799</v>
      </c>
      <c r="BX24">
        <v>101.95912903225801</v>
      </c>
      <c r="BY24">
        <v>4.6139309677419298E-2</v>
      </c>
      <c r="BZ24">
        <v>40.109251612903201</v>
      </c>
      <c r="CA24">
        <v>40.125509677419402</v>
      </c>
      <c r="CB24">
        <v>999.9</v>
      </c>
      <c r="CC24">
        <v>0</v>
      </c>
      <c r="CD24">
        <v>0</v>
      </c>
      <c r="CE24">
        <v>10000.7396774194</v>
      </c>
      <c r="CF24">
        <v>0</v>
      </c>
      <c r="CG24">
        <v>421.13296774193498</v>
      </c>
      <c r="CH24">
        <v>1400.01322580645</v>
      </c>
      <c r="CI24">
        <v>0.90000509677419405</v>
      </c>
      <c r="CJ24">
        <v>9.9995187096774199E-2</v>
      </c>
      <c r="CK24">
        <v>0</v>
      </c>
      <c r="CL24">
        <v>738.82012903225802</v>
      </c>
      <c r="CM24">
        <v>4.9997499999999997</v>
      </c>
      <c r="CN24">
        <v>10433.2806451613</v>
      </c>
      <c r="CO24">
        <v>12178.183870967699</v>
      </c>
      <c r="CP24">
        <v>49.5</v>
      </c>
      <c r="CQ24">
        <v>51.186999999999998</v>
      </c>
      <c r="CR24">
        <v>50.125</v>
      </c>
      <c r="CS24">
        <v>50.941064516129003</v>
      </c>
      <c r="CT24">
        <v>51.5</v>
      </c>
      <c r="CU24">
        <v>1255.5183870967701</v>
      </c>
      <c r="CV24">
        <v>139.49580645161299</v>
      </c>
      <c r="CW24">
        <v>0</v>
      </c>
      <c r="CX24">
        <v>119.59999990463299</v>
      </c>
      <c r="CY24">
        <v>0</v>
      </c>
      <c r="CZ24">
        <v>738.86996153846098</v>
      </c>
      <c r="DA24">
        <v>12.280034186840799</v>
      </c>
      <c r="DB24">
        <v>177.52478639260201</v>
      </c>
      <c r="DC24">
        <v>10434.038461538499</v>
      </c>
      <c r="DD24">
        <v>15</v>
      </c>
      <c r="DE24">
        <v>1606238714</v>
      </c>
      <c r="DF24" t="s">
        <v>291</v>
      </c>
      <c r="DG24">
        <v>1606238714</v>
      </c>
      <c r="DH24">
        <v>1606238703</v>
      </c>
      <c r="DI24">
        <v>1</v>
      </c>
      <c r="DJ24">
        <v>-2.7010000000000001</v>
      </c>
      <c r="DK24">
        <v>0.96</v>
      </c>
      <c r="DL24">
        <v>2.234</v>
      </c>
      <c r="DM24">
        <v>0.90400000000000003</v>
      </c>
      <c r="DN24">
        <v>397</v>
      </c>
      <c r="DO24">
        <v>41</v>
      </c>
      <c r="DP24">
        <v>0.37</v>
      </c>
      <c r="DQ24">
        <v>0.02</v>
      </c>
      <c r="DR24">
        <v>11.714376989959501</v>
      </c>
      <c r="DS24">
        <v>-6.5932207178803104E-2</v>
      </c>
      <c r="DT24">
        <v>1.7294950018894799E-2</v>
      </c>
      <c r="DU24">
        <v>1</v>
      </c>
      <c r="DV24">
        <v>-20.969487096774198</v>
      </c>
      <c r="DW24">
        <v>-0.21487741935478899</v>
      </c>
      <c r="DX24">
        <v>3.0038961172874901E-2</v>
      </c>
      <c r="DY24">
        <v>0</v>
      </c>
      <c r="DZ24">
        <v>8.1078741935483905</v>
      </c>
      <c r="EA24">
        <v>0.63436209677417599</v>
      </c>
      <c r="EB24">
        <v>4.8751667681926597E-2</v>
      </c>
      <c r="EC24">
        <v>0</v>
      </c>
      <c r="ED24">
        <v>1</v>
      </c>
      <c r="EE24">
        <v>3</v>
      </c>
      <c r="EF24" t="s">
        <v>319</v>
      </c>
      <c r="EG24">
        <v>100</v>
      </c>
      <c r="EH24">
        <v>100</v>
      </c>
      <c r="EI24">
        <v>2.234</v>
      </c>
      <c r="EJ24">
        <v>0.90390000000000004</v>
      </c>
      <c r="EK24">
        <v>2.2338500000000199</v>
      </c>
      <c r="EL24">
        <v>0</v>
      </c>
      <c r="EM24">
        <v>0</v>
      </c>
      <c r="EN24">
        <v>0</v>
      </c>
      <c r="EO24">
        <v>0.90384999999999804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20.8</v>
      </c>
      <c r="EX24">
        <v>21</v>
      </c>
      <c r="EY24">
        <v>2</v>
      </c>
      <c r="EZ24">
        <v>400.68700000000001</v>
      </c>
      <c r="FA24">
        <v>649.09299999999996</v>
      </c>
      <c r="FB24">
        <v>38.708399999999997</v>
      </c>
      <c r="FC24">
        <v>36.308799999999998</v>
      </c>
      <c r="FD24">
        <v>29.999700000000001</v>
      </c>
      <c r="FE24">
        <v>35.989699999999999</v>
      </c>
      <c r="FF24">
        <v>35.895699999999998</v>
      </c>
      <c r="FG24">
        <v>22.9937</v>
      </c>
      <c r="FH24">
        <v>0</v>
      </c>
      <c r="FI24">
        <v>100</v>
      </c>
      <c r="FJ24">
        <v>-999.9</v>
      </c>
      <c r="FK24">
        <v>420.59</v>
      </c>
      <c r="FL24">
        <v>49.369199999999999</v>
      </c>
      <c r="FM24">
        <v>100.774</v>
      </c>
      <c r="FN24">
        <v>100.056</v>
      </c>
    </row>
    <row r="25" spans="1:170" x14ac:dyDescent="0.25">
      <c r="A25">
        <v>9</v>
      </c>
      <c r="B25">
        <v>1606240083.0999999</v>
      </c>
      <c r="C25">
        <v>924.5</v>
      </c>
      <c r="D25" t="s">
        <v>324</v>
      </c>
      <c r="E25" t="s">
        <v>325</v>
      </c>
      <c r="F25" t="s">
        <v>285</v>
      </c>
      <c r="G25" t="s">
        <v>286</v>
      </c>
      <c r="H25">
        <v>1606240075.0999999</v>
      </c>
      <c r="I25">
        <f t="shared" si="0"/>
        <v>4.5846883600047066E-3</v>
      </c>
      <c r="J25">
        <f t="shared" si="1"/>
        <v>15.5822110477206</v>
      </c>
      <c r="K25">
        <f t="shared" si="2"/>
        <v>499.85958064516097</v>
      </c>
      <c r="L25">
        <f t="shared" si="3"/>
        <v>312.96350112178305</v>
      </c>
      <c r="M25">
        <f t="shared" si="4"/>
        <v>31.92344908701671</v>
      </c>
      <c r="N25">
        <f t="shared" si="5"/>
        <v>50.987549079002349</v>
      </c>
      <c r="O25">
        <f t="shared" si="6"/>
        <v>0.15301059824937477</v>
      </c>
      <c r="P25">
        <f t="shared" si="7"/>
        <v>2.9632024808091004</v>
      </c>
      <c r="Q25">
        <f t="shared" si="8"/>
        <v>0.14875287318424471</v>
      </c>
      <c r="R25">
        <f t="shared" si="9"/>
        <v>9.3343217006317439E-2</v>
      </c>
      <c r="S25">
        <f t="shared" si="10"/>
        <v>231.29318361458323</v>
      </c>
      <c r="T25">
        <f t="shared" si="11"/>
        <v>40.431273544769425</v>
      </c>
      <c r="U25">
        <f t="shared" si="12"/>
        <v>40.187393548387099</v>
      </c>
      <c r="V25">
        <f t="shared" si="13"/>
        <v>7.4881957263733741</v>
      </c>
      <c r="W25">
        <f t="shared" si="14"/>
        <v>60.245753600718146</v>
      </c>
      <c r="X25">
        <f t="shared" si="15"/>
        <v>4.5295532823569484</v>
      </c>
      <c r="Y25">
        <f t="shared" si="16"/>
        <v>7.5184606576204489</v>
      </c>
      <c r="Z25">
        <f t="shared" si="17"/>
        <v>2.9586424440164256</v>
      </c>
      <c r="AA25">
        <f t="shared" si="18"/>
        <v>-202.18475667620757</v>
      </c>
      <c r="AB25">
        <f t="shared" si="19"/>
        <v>12.080871521310245</v>
      </c>
      <c r="AC25">
        <f t="shared" si="20"/>
        <v>1.0014246031188689</v>
      </c>
      <c r="AD25">
        <f t="shared" si="21"/>
        <v>42.190723062804764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51616.871730593739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770.00011538461501</v>
      </c>
      <c r="AR25">
        <v>1009.72</v>
      </c>
      <c r="AS25">
        <f t="shared" si="27"/>
        <v>0.23741223766527852</v>
      </c>
      <c r="AT25">
        <v>0.5</v>
      </c>
      <c r="AU25">
        <f t="shared" si="28"/>
        <v>1180.1939717151156</v>
      </c>
      <c r="AV25">
        <f t="shared" si="29"/>
        <v>15.5822110477206</v>
      </c>
      <c r="AW25">
        <f t="shared" si="30"/>
        <v>140.09624585197901</v>
      </c>
      <c r="AX25">
        <f t="shared" si="31"/>
        <v>0.39934833419165711</v>
      </c>
      <c r="AY25">
        <f t="shared" si="32"/>
        <v>1.3692629275213447E-2</v>
      </c>
      <c r="AZ25">
        <f t="shared" si="33"/>
        <v>2.2306778116705619</v>
      </c>
      <c r="BA25" t="s">
        <v>327</v>
      </c>
      <c r="BB25">
        <v>606.49</v>
      </c>
      <c r="BC25">
        <f t="shared" si="34"/>
        <v>403.23</v>
      </c>
      <c r="BD25">
        <f t="shared" si="35"/>
        <v>0.59449913105519181</v>
      </c>
      <c r="BE25">
        <f t="shared" si="36"/>
        <v>0.84815803644387855</v>
      </c>
      <c r="BF25">
        <f t="shared" si="37"/>
        <v>0.81470016940467949</v>
      </c>
      <c r="BG25">
        <f t="shared" si="38"/>
        <v>0.8844566396744501</v>
      </c>
      <c r="BH25">
        <f t="shared" si="39"/>
        <v>1400.0103225806499</v>
      </c>
      <c r="BI25">
        <f t="shared" si="40"/>
        <v>1180.1939717151156</v>
      </c>
      <c r="BJ25">
        <f t="shared" si="41"/>
        <v>0.84298947849159767</v>
      </c>
      <c r="BK25">
        <f t="shared" si="42"/>
        <v>0.19597895698319545</v>
      </c>
      <c r="BL25">
        <v>6</v>
      </c>
      <c r="BM25">
        <v>0.5</v>
      </c>
      <c r="BN25" t="s">
        <v>290</v>
      </c>
      <c r="BO25">
        <v>2</v>
      </c>
      <c r="BP25">
        <v>1606240075.0999999</v>
      </c>
      <c r="BQ25">
        <v>499.85958064516097</v>
      </c>
      <c r="BR25">
        <v>526.66954838709705</v>
      </c>
      <c r="BS25">
        <v>44.405754838709697</v>
      </c>
      <c r="BT25">
        <v>37.8343225806452</v>
      </c>
      <c r="BU25">
        <v>497.62574193548397</v>
      </c>
      <c r="BV25">
        <v>43.501919354838698</v>
      </c>
      <c r="BW25">
        <v>400.01341935483902</v>
      </c>
      <c r="BX25">
        <v>101.95829032258101</v>
      </c>
      <c r="BY25">
        <v>4.5454435483871E-2</v>
      </c>
      <c r="BZ25">
        <v>40.263016129032302</v>
      </c>
      <c r="CA25">
        <v>40.187393548387099</v>
      </c>
      <c r="CB25">
        <v>999.9</v>
      </c>
      <c r="CC25">
        <v>0</v>
      </c>
      <c r="CD25">
        <v>0</v>
      </c>
      <c r="CE25">
        <v>9997.3306451612898</v>
      </c>
      <c r="CF25">
        <v>0</v>
      </c>
      <c r="CG25">
        <v>395.00870967741901</v>
      </c>
      <c r="CH25">
        <v>1400.0103225806499</v>
      </c>
      <c r="CI25">
        <v>0.899992225806451</v>
      </c>
      <c r="CJ25">
        <v>0.100007812903226</v>
      </c>
      <c r="CK25">
        <v>0</v>
      </c>
      <c r="CL25">
        <v>769.93348387096796</v>
      </c>
      <c r="CM25">
        <v>4.9997499999999997</v>
      </c>
      <c r="CN25">
        <v>10868.729032258099</v>
      </c>
      <c r="CO25">
        <v>12178.106451612901</v>
      </c>
      <c r="CP25">
        <v>49.477645161290297</v>
      </c>
      <c r="CQ25">
        <v>51.174999999999997</v>
      </c>
      <c r="CR25">
        <v>50.128999999999998</v>
      </c>
      <c r="CS25">
        <v>50.937064516128999</v>
      </c>
      <c r="CT25">
        <v>51.508000000000003</v>
      </c>
      <c r="CU25">
        <v>1255.5003225806399</v>
      </c>
      <c r="CV25">
        <v>139.51</v>
      </c>
      <c r="CW25">
        <v>0</v>
      </c>
      <c r="CX25">
        <v>119.59999990463299</v>
      </c>
      <c r="CY25">
        <v>0</v>
      </c>
      <c r="CZ25">
        <v>770.00011538461501</v>
      </c>
      <c r="DA25">
        <v>12.295076931598</v>
      </c>
      <c r="DB25">
        <v>159.12136749884101</v>
      </c>
      <c r="DC25">
        <v>10869.3269230769</v>
      </c>
      <c r="DD25">
        <v>15</v>
      </c>
      <c r="DE25">
        <v>1606238714</v>
      </c>
      <c r="DF25" t="s">
        <v>291</v>
      </c>
      <c r="DG25">
        <v>1606238714</v>
      </c>
      <c r="DH25">
        <v>1606238703</v>
      </c>
      <c r="DI25">
        <v>1</v>
      </c>
      <c r="DJ25">
        <v>-2.7010000000000001</v>
      </c>
      <c r="DK25">
        <v>0.96</v>
      </c>
      <c r="DL25">
        <v>2.234</v>
      </c>
      <c r="DM25">
        <v>0.90400000000000003</v>
      </c>
      <c r="DN25">
        <v>397</v>
      </c>
      <c r="DO25">
        <v>41</v>
      </c>
      <c r="DP25">
        <v>0.37</v>
      </c>
      <c r="DQ25">
        <v>0.02</v>
      </c>
      <c r="DR25">
        <v>15.581084740681099</v>
      </c>
      <c r="DS25">
        <v>0.49243429641299502</v>
      </c>
      <c r="DT25">
        <v>4.3764686253725697E-2</v>
      </c>
      <c r="DU25">
        <v>1</v>
      </c>
      <c r="DV25">
        <v>-26.809864516129</v>
      </c>
      <c r="DW25">
        <v>-0.218129032258012</v>
      </c>
      <c r="DX25">
        <v>4.2999891585663197E-2</v>
      </c>
      <c r="DY25">
        <v>0</v>
      </c>
      <c r="DZ25">
        <v>6.5714361290322598</v>
      </c>
      <c r="EA25">
        <v>-0.96398370967741798</v>
      </c>
      <c r="EB25">
        <v>7.2212259913326401E-2</v>
      </c>
      <c r="EC25">
        <v>0</v>
      </c>
      <c r="ED25">
        <v>1</v>
      </c>
      <c r="EE25">
        <v>3</v>
      </c>
      <c r="EF25" t="s">
        <v>319</v>
      </c>
      <c r="EG25">
        <v>100</v>
      </c>
      <c r="EH25">
        <v>100</v>
      </c>
      <c r="EI25">
        <v>2.234</v>
      </c>
      <c r="EJ25">
        <v>0.90380000000000005</v>
      </c>
      <c r="EK25">
        <v>2.2338500000000199</v>
      </c>
      <c r="EL25">
        <v>0</v>
      </c>
      <c r="EM25">
        <v>0</v>
      </c>
      <c r="EN25">
        <v>0</v>
      </c>
      <c r="EO25">
        <v>0.90384999999999804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22.8</v>
      </c>
      <c r="EX25">
        <v>23</v>
      </c>
      <c r="EY25">
        <v>2</v>
      </c>
      <c r="EZ25">
        <v>399.322</v>
      </c>
      <c r="FA25">
        <v>650.49599999999998</v>
      </c>
      <c r="FB25">
        <v>38.883800000000001</v>
      </c>
      <c r="FC25">
        <v>36.138599999999997</v>
      </c>
      <c r="FD25">
        <v>29.999199999999998</v>
      </c>
      <c r="FE25">
        <v>35.8504</v>
      </c>
      <c r="FF25">
        <v>35.754100000000001</v>
      </c>
      <c r="FG25">
        <v>27.2879</v>
      </c>
      <c r="FH25">
        <v>0</v>
      </c>
      <c r="FI25">
        <v>100</v>
      </c>
      <c r="FJ25">
        <v>-999.9</v>
      </c>
      <c r="FK25">
        <v>526.78200000000004</v>
      </c>
      <c r="FL25">
        <v>46.119399999999999</v>
      </c>
      <c r="FM25">
        <v>100.831</v>
      </c>
      <c r="FN25">
        <v>100.11799999999999</v>
      </c>
    </row>
    <row r="26" spans="1:170" x14ac:dyDescent="0.25">
      <c r="A26">
        <v>10</v>
      </c>
      <c r="B26">
        <v>1606240183.5999999</v>
      </c>
      <c r="C26">
        <v>1025</v>
      </c>
      <c r="D26" t="s">
        <v>328</v>
      </c>
      <c r="E26" t="s">
        <v>329</v>
      </c>
      <c r="F26" t="s">
        <v>285</v>
      </c>
      <c r="G26" t="s">
        <v>286</v>
      </c>
      <c r="H26">
        <v>1606240175.5999999</v>
      </c>
      <c r="I26">
        <f t="shared" si="0"/>
        <v>4.0936658591726226E-3</v>
      </c>
      <c r="J26">
        <f t="shared" si="1"/>
        <v>18.931681800242497</v>
      </c>
      <c r="K26">
        <f t="shared" si="2"/>
        <v>599.36574193548404</v>
      </c>
      <c r="L26">
        <f t="shared" si="3"/>
        <v>361.35806796198403</v>
      </c>
      <c r="M26">
        <f t="shared" si="4"/>
        <v>36.864324250313899</v>
      </c>
      <c r="N26">
        <f t="shared" si="5"/>
        <v>61.144928020713593</v>
      </c>
      <c r="O26">
        <f t="shared" si="6"/>
        <v>0.14372192135161702</v>
      </c>
      <c r="P26">
        <f t="shared" si="7"/>
        <v>2.9637606123490414</v>
      </c>
      <c r="Q26">
        <f t="shared" si="8"/>
        <v>0.13995928818289693</v>
      </c>
      <c r="R26">
        <f t="shared" si="9"/>
        <v>8.7804408075115567E-2</v>
      </c>
      <c r="S26">
        <f t="shared" si="10"/>
        <v>231.29355678326476</v>
      </c>
      <c r="T26">
        <f t="shared" si="11"/>
        <v>40.598868025316243</v>
      </c>
      <c r="U26">
        <f t="shared" si="12"/>
        <v>40.276561290322597</v>
      </c>
      <c r="V26">
        <f t="shared" si="13"/>
        <v>7.523892749230412</v>
      </c>
      <c r="W26">
        <f t="shared" si="14"/>
        <v>62.62449405930326</v>
      </c>
      <c r="X26">
        <f t="shared" si="15"/>
        <v>4.7190747607494803</v>
      </c>
      <c r="Y26">
        <f t="shared" si="16"/>
        <v>7.5355095983381162</v>
      </c>
      <c r="Z26">
        <f t="shared" si="17"/>
        <v>2.8048179884809317</v>
      </c>
      <c r="AA26">
        <f t="shared" si="18"/>
        <v>-180.53066438951265</v>
      </c>
      <c r="AB26">
        <f t="shared" si="19"/>
        <v>4.6238924954647924</v>
      </c>
      <c r="AC26">
        <f t="shared" si="20"/>
        <v>0.38345967448390295</v>
      </c>
      <c r="AD26">
        <f t="shared" si="21"/>
        <v>55.770244563700807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51625.792342549146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794.54420000000005</v>
      </c>
      <c r="AR26">
        <v>1065.95</v>
      </c>
      <c r="AS26">
        <f t="shared" si="27"/>
        <v>0.25461400628547304</v>
      </c>
      <c r="AT26">
        <v>0.5</v>
      </c>
      <c r="AU26">
        <f t="shared" si="28"/>
        <v>1180.2005039730805</v>
      </c>
      <c r="AV26">
        <f t="shared" si="29"/>
        <v>18.931681800242497</v>
      </c>
      <c r="AW26">
        <f t="shared" si="30"/>
        <v>150.24778926836018</v>
      </c>
      <c r="AX26">
        <f t="shared" si="31"/>
        <v>0.42022608940381823</v>
      </c>
      <c r="AY26">
        <f t="shared" si="32"/>
        <v>1.6530605786373838E-2</v>
      </c>
      <c r="AZ26">
        <f t="shared" si="33"/>
        <v>2.0602561095736198</v>
      </c>
      <c r="BA26" t="s">
        <v>331</v>
      </c>
      <c r="BB26">
        <v>618.01</v>
      </c>
      <c r="BC26">
        <f t="shared" si="34"/>
        <v>447.94000000000005</v>
      </c>
      <c r="BD26">
        <f t="shared" si="35"/>
        <v>0.60589766486583019</v>
      </c>
      <c r="BE26">
        <f t="shared" si="36"/>
        <v>0.8305869360493483</v>
      </c>
      <c r="BF26">
        <f t="shared" si="37"/>
        <v>0.77439842849774443</v>
      </c>
      <c r="BG26">
        <f t="shared" si="38"/>
        <v>0.86237624539960323</v>
      </c>
      <c r="BH26">
        <f t="shared" si="39"/>
        <v>1400.01870967742</v>
      </c>
      <c r="BI26">
        <f t="shared" si="40"/>
        <v>1180.2005039730805</v>
      </c>
      <c r="BJ26">
        <f t="shared" si="41"/>
        <v>0.84298909422789914</v>
      </c>
      <c r="BK26">
        <f t="shared" si="42"/>
        <v>0.19597818845579854</v>
      </c>
      <c r="BL26">
        <v>6</v>
      </c>
      <c r="BM26">
        <v>0.5</v>
      </c>
      <c r="BN26" t="s">
        <v>290</v>
      </c>
      <c r="BO26">
        <v>2</v>
      </c>
      <c r="BP26">
        <v>1606240175.5999999</v>
      </c>
      <c r="BQ26">
        <v>599.36574193548404</v>
      </c>
      <c r="BR26">
        <v>631.44222580645203</v>
      </c>
      <c r="BS26">
        <v>46.258158064516103</v>
      </c>
      <c r="BT26">
        <v>40.401970967741903</v>
      </c>
      <c r="BU26">
        <v>597.13199999999995</v>
      </c>
      <c r="BV26">
        <v>45.354319354838701</v>
      </c>
      <c r="BW26">
        <v>400.01799999999997</v>
      </c>
      <c r="BX26">
        <v>101.970903225806</v>
      </c>
      <c r="BY26">
        <v>4.5150983870967699E-2</v>
      </c>
      <c r="BZ26">
        <v>40.305500000000002</v>
      </c>
      <c r="CA26">
        <v>40.276561290322597</v>
      </c>
      <c r="CB26">
        <v>999.9</v>
      </c>
      <c r="CC26">
        <v>0</v>
      </c>
      <c r="CD26">
        <v>0</v>
      </c>
      <c r="CE26">
        <v>9999.2561290322592</v>
      </c>
      <c r="CF26">
        <v>0</v>
      </c>
      <c r="CG26">
        <v>390.899870967742</v>
      </c>
      <c r="CH26">
        <v>1400.01870967742</v>
      </c>
      <c r="CI26">
        <v>0.900008419354839</v>
      </c>
      <c r="CJ26">
        <v>9.9991961290322603E-2</v>
      </c>
      <c r="CK26">
        <v>0</v>
      </c>
      <c r="CL26">
        <v>794.36154838709695</v>
      </c>
      <c r="CM26">
        <v>4.9997499999999997</v>
      </c>
      <c r="CN26">
        <v>11185.6193548387</v>
      </c>
      <c r="CO26">
        <v>12178.2580645161</v>
      </c>
      <c r="CP26">
        <v>49.5</v>
      </c>
      <c r="CQ26">
        <v>51.061999999999998</v>
      </c>
      <c r="CR26">
        <v>50.128999999999998</v>
      </c>
      <c r="CS26">
        <v>50.820064516129001</v>
      </c>
      <c r="CT26">
        <v>51.5</v>
      </c>
      <c r="CU26">
        <v>1255.5258064516099</v>
      </c>
      <c r="CV26">
        <v>139.492903225806</v>
      </c>
      <c r="CW26">
        <v>0</v>
      </c>
      <c r="CX26">
        <v>99.799999952316298</v>
      </c>
      <c r="CY26">
        <v>0</v>
      </c>
      <c r="CZ26">
        <v>794.54420000000005</v>
      </c>
      <c r="DA26">
        <v>11.637230797783101</v>
      </c>
      <c r="DB26">
        <v>131.95384637561699</v>
      </c>
      <c r="DC26">
        <v>11187.548000000001</v>
      </c>
      <c r="DD26">
        <v>15</v>
      </c>
      <c r="DE26">
        <v>1606238714</v>
      </c>
      <c r="DF26" t="s">
        <v>291</v>
      </c>
      <c r="DG26">
        <v>1606238714</v>
      </c>
      <c r="DH26">
        <v>1606238703</v>
      </c>
      <c r="DI26">
        <v>1</v>
      </c>
      <c r="DJ26">
        <v>-2.7010000000000001</v>
      </c>
      <c r="DK26">
        <v>0.96</v>
      </c>
      <c r="DL26">
        <v>2.234</v>
      </c>
      <c r="DM26">
        <v>0.90400000000000003</v>
      </c>
      <c r="DN26">
        <v>397</v>
      </c>
      <c r="DO26">
        <v>41</v>
      </c>
      <c r="DP26">
        <v>0.37</v>
      </c>
      <c r="DQ26">
        <v>0.02</v>
      </c>
      <c r="DR26">
        <v>18.937398280251799</v>
      </c>
      <c r="DS26">
        <v>-0.12682192374986101</v>
      </c>
      <c r="DT26">
        <v>3.00923684447016E-2</v>
      </c>
      <c r="DU26">
        <v>1</v>
      </c>
      <c r="DV26">
        <v>-32.080512903225802</v>
      </c>
      <c r="DW26">
        <v>0.190795161290369</v>
      </c>
      <c r="DX26">
        <v>4.6179724233487797E-2</v>
      </c>
      <c r="DY26">
        <v>1</v>
      </c>
      <c r="DZ26">
        <v>5.8563829032258097</v>
      </c>
      <c r="EA26">
        <v>-1.8019354838699399E-2</v>
      </c>
      <c r="EB26">
        <v>3.69624761210471E-3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2.234</v>
      </c>
      <c r="EJ26">
        <v>0.90390000000000004</v>
      </c>
      <c r="EK26">
        <v>2.2338500000000199</v>
      </c>
      <c r="EL26">
        <v>0</v>
      </c>
      <c r="EM26">
        <v>0</v>
      </c>
      <c r="EN26">
        <v>0</v>
      </c>
      <c r="EO26">
        <v>0.90384999999999804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24.5</v>
      </c>
      <c r="EX26">
        <v>24.7</v>
      </c>
      <c r="EY26">
        <v>2</v>
      </c>
      <c r="EZ26">
        <v>399.36500000000001</v>
      </c>
      <c r="FA26">
        <v>654.50900000000001</v>
      </c>
      <c r="FB26">
        <v>38.955199999999998</v>
      </c>
      <c r="FC26">
        <v>35.958199999999998</v>
      </c>
      <c r="FD26">
        <v>29.9998</v>
      </c>
      <c r="FE26">
        <v>35.6965</v>
      </c>
      <c r="FF26">
        <v>35.613300000000002</v>
      </c>
      <c r="FG26">
        <v>31.473400000000002</v>
      </c>
      <c r="FH26">
        <v>0</v>
      </c>
      <c r="FI26">
        <v>100</v>
      </c>
      <c r="FJ26">
        <v>-999.9</v>
      </c>
      <c r="FK26">
        <v>631.61</v>
      </c>
      <c r="FL26">
        <v>44.113500000000002</v>
      </c>
      <c r="FM26">
        <v>100.858</v>
      </c>
      <c r="FN26">
        <v>100.148</v>
      </c>
    </row>
    <row r="27" spans="1:170" x14ac:dyDescent="0.25">
      <c r="A27">
        <v>11</v>
      </c>
      <c r="B27">
        <v>1606240304.0999999</v>
      </c>
      <c r="C27">
        <v>1145.5</v>
      </c>
      <c r="D27" t="s">
        <v>332</v>
      </c>
      <c r="E27" t="s">
        <v>333</v>
      </c>
      <c r="F27" t="s">
        <v>285</v>
      </c>
      <c r="G27" t="s">
        <v>286</v>
      </c>
      <c r="H27">
        <v>1606240296.0999999</v>
      </c>
      <c r="I27">
        <f t="shared" si="0"/>
        <v>3.8965406102895121E-3</v>
      </c>
      <c r="J27">
        <f t="shared" si="1"/>
        <v>21.117773153310683</v>
      </c>
      <c r="K27">
        <f t="shared" si="2"/>
        <v>699.79725806451597</v>
      </c>
      <c r="L27">
        <f t="shared" si="3"/>
        <v>424.33854868334953</v>
      </c>
      <c r="M27">
        <f t="shared" si="4"/>
        <v>43.289559244769478</v>
      </c>
      <c r="N27">
        <f t="shared" si="5"/>
        <v>71.390909348933704</v>
      </c>
      <c r="O27">
        <f t="shared" si="6"/>
        <v>0.13838513115850209</v>
      </c>
      <c r="P27">
        <f t="shared" si="7"/>
        <v>2.9641645801590824</v>
      </c>
      <c r="Q27">
        <f t="shared" si="8"/>
        <v>0.13489355046714585</v>
      </c>
      <c r="R27">
        <f t="shared" si="9"/>
        <v>8.4614836165137014E-2</v>
      </c>
      <c r="S27">
        <f t="shared" si="10"/>
        <v>231.29420221107657</v>
      </c>
      <c r="T27">
        <f t="shared" si="11"/>
        <v>40.673349216553014</v>
      </c>
      <c r="U27">
        <f t="shared" si="12"/>
        <v>40.334912903225799</v>
      </c>
      <c r="V27">
        <f t="shared" si="13"/>
        <v>7.547332727530061</v>
      </c>
      <c r="W27">
        <f t="shared" si="14"/>
        <v>63.331063373016192</v>
      </c>
      <c r="X27">
        <f t="shared" si="15"/>
        <v>4.7785004517388021</v>
      </c>
      <c r="Y27">
        <f t="shared" si="16"/>
        <v>7.5452711469468294</v>
      </c>
      <c r="Z27">
        <f t="shared" si="17"/>
        <v>2.7688322757912589</v>
      </c>
      <c r="AA27">
        <f t="shared" si="18"/>
        <v>-171.83744091376749</v>
      </c>
      <c r="AB27">
        <f t="shared" si="19"/>
        <v>-0.81912458355811835</v>
      </c>
      <c r="AC27">
        <f t="shared" si="20"/>
        <v>-6.7947668980114562E-2</v>
      </c>
      <c r="AD27">
        <f t="shared" si="21"/>
        <v>58.56968904477084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51633.141811373214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817.026307692307</v>
      </c>
      <c r="AR27">
        <v>1117.3599999999999</v>
      </c>
      <c r="AS27">
        <f t="shared" si="27"/>
        <v>0.26878865567739396</v>
      </c>
      <c r="AT27">
        <v>0.5</v>
      </c>
      <c r="AU27">
        <f t="shared" si="28"/>
        <v>1180.2030394569701</v>
      </c>
      <c r="AV27">
        <f t="shared" si="29"/>
        <v>21.117773153310683</v>
      </c>
      <c r="AW27">
        <f t="shared" si="30"/>
        <v>158.61259420100669</v>
      </c>
      <c r="AX27">
        <f t="shared" si="31"/>
        <v>0.44106644232834535</v>
      </c>
      <c r="AY27">
        <f t="shared" si="32"/>
        <v>1.8382871343145629E-2</v>
      </c>
      <c r="AZ27">
        <f t="shared" si="33"/>
        <v>1.9194529963485363</v>
      </c>
      <c r="BA27" t="s">
        <v>335</v>
      </c>
      <c r="BB27">
        <v>624.53</v>
      </c>
      <c r="BC27">
        <f t="shared" si="34"/>
        <v>492.82999999999993</v>
      </c>
      <c r="BD27">
        <f t="shared" si="35"/>
        <v>0.60940627053485574</v>
      </c>
      <c r="BE27">
        <f t="shared" si="36"/>
        <v>0.81314856590396389</v>
      </c>
      <c r="BF27">
        <f t="shared" si="37"/>
        <v>0.74731609653018238</v>
      </c>
      <c r="BG27">
        <f t="shared" si="38"/>
        <v>0.8421885685425895</v>
      </c>
      <c r="BH27">
        <f t="shared" si="39"/>
        <v>1400.0216129032301</v>
      </c>
      <c r="BI27">
        <f t="shared" si="40"/>
        <v>1180.2030394569701</v>
      </c>
      <c r="BJ27">
        <f t="shared" si="41"/>
        <v>0.84298915715278044</v>
      </c>
      <c r="BK27">
        <f t="shared" si="42"/>
        <v>0.19597831430556106</v>
      </c>
      <c r="BL27">
        <v>6</v>
      </c>
      <c r="BM27">
        <v>0.5</v>
      </c>
      <c r="BN27" t="s">
        <v>290</v>
      </c>
      <c r="BO27">
        <v>2</v>
      </c>
      <c r="BP27">
        <v>1606240296.0999999</v>
      </c>
      <c r="BQ27">
        <v>699.79725806451597</v>
      </c>
      <c r="BR27">
        <v>735.56274193548404</v>
      </c>
      <c r="BS27">
        <v>46.8404387096774</v>
      </c>
      <c r="BT27">
        <v>41.269612903225799</v>
      </c>
      <c r="BU27">
        <v>697.56345161290301</v>
      </c>
      <c r="BV27">
        <v>45.936587096774197</v>
      </c>
      <c r="BW27">
        <v>400.015193548387</v>
      </c>
      <c r="BX27">
        <v>101.971709677419</v>
      </c>
      <c r="BY27">
        <v>4.4850870967741902E-2</v>
      </c>
      <c r="BZ27">
        <v>40.329787096774197</v>
      </c>
      <c r="CA27">
        <v>40.334912903225799</v>
      </c>
      <c r="CB27">
        <v>999.9</v>
      </c>
      <c r="CC27">
        <v>0</v>
      </c>
      <c r="CD27">
        <v>0</v>
      </c>
      <c r="CE27">
        <v>10001.4661290323</v>
      </c>
      <c r="CF27">
        <v>0</v>
      </c>
      <c r="CG27">
        <v>339.00238709677399</v>
      </c>
      <c r="CH27">
        <v>1400.0216129032301</v>
      </c>
      <c r="CI27">
        <v>0.90000309677419399</v>
      </c>
      <c r="CJ27">
        <v>9.9997148387096793E-2</v>
      </c>
      <c r="CK27">
        <v>0</v>
      </c>
      <c r="CL27">
        <v>816.97267741935502</v>
      </c>
      <c r="CM27">
        <v>4.9997499999999997</v>
      </c>
      <c r="CN27">
        <v>11474.5677419355</v>
      </c>
      <c r="CO27">
        <v>12178.248387096801</v>
      </c>
      <c r="CP27">
        <v>49.5</v>
      </c>
      <c r="CQ27">
        <v>51</v>
      </c>
      <c r="CR27">
        <v>50.128999999999998</v>
      </c>
      <c r="CS27">
        <v>50.830290322580602</v>
      </c>
      <c r="CT27">
        <v>51.508064516128997</v>
      </c>
      <c r="CU27">
        <v>1255.52548387097</v>
      </c>
      <c r="CV27">
        <v>139.49612903225801</v>
      </c>
      <c r="CW27">
        <v>0</v>
      </c>
      <c r="CX27">
        <v>119.59999990463299</v>
      </c>
      <c r="CY27">
        <v>0</v>
      </c>
      <c r="CZ27">
        <v>817.026307692307</v>
      </c>
      <c r="DA27">
        <v>6.6905982936642898</v>
      </c>
      <c r="DB27">
        <v>89.405128252418507</v>
      </c>
      <c r="DC27">
        <v>11475.003846153801</v>
      </c>
      <c r="DD27">
        <v>15</v>
      </c>
      <c r="DE27">
        <v>1606238714</v>
      </c>
      <c r="DF27" t="s">
        <v>291</v>
      </c>
      <c r="DG27">
        <v>1606238714</v>
      </c>
      <c r="DH27">
        <v>1606238703</v>
      </c>
      <c r="DI27">
        <v>1</v>
      </c>
      <c r="DJ27">
        <v>-2.7010000000000001</v>
      </c>
      <c r="DK27">
        <v>0.96</v>
      </c>
      <c r="DL27">
        <v>2.234</v>
      </c>
      <c r="DM27">
        <v>0.90400000000000003</v>
      </c>
      <c r="DN27">
        <v>397</v>
      </c>
      <c r="DO27">
        <v>41</v>
      </c>
      <c r="DP27">
        <v>0.37</v>
      </c>
      <c r="DQ27">
        <v>0.02</v>
      </c>
      <c r="DR27">
        <v>21.120319943089399</v>
      </c>
      <c r="DS27">
        <v>-0.32738323383450502</v>
      </c>
      <c r="DT27">
        <v>3.4814216502029899E-2</v>
      </c>
      <c r="DU27">
        <v>1</v>
      </c>
      <c r="DV27">
        <v>-35.765490322580597</v>
      </c>
      <c r="DW27">
        <v>0.52475322580639605</v>
      </c>
      <c r="DX27">
        <v>5.61007811735545E-2</v>
      </c>
      <c r="DY27">
        <v>0</v>
      </c>
      <c r="DZ27">
        <v>5.5708200000000003</v>
      </c>
      <c r="EA27">
        <v>-1.39935483872709E-3</v>
      </c>
      <c r="EB27">
        <v>8.2543806551429906E-3</v>
      </c>
      <c r="EC27">
        <v>1</v>
      </c>
      <c r="ED27">
        <v>2</v>
      </c>
      <c r="EE27">
        <v>3</v>
      </c>
      <c r="EF27" t="s">
        <v>302</v>
      </c>
      <c r="EG27">
        <v>100</v>
      </c>
      <c r="EH27">
        <v>100</v>
      </c>
      <c r="EI27">
        <v>2.234</v>
      </c>
      <c r="EJ27">
        <v>0.90380000000000005</v>
      </c>
      <c r="EK27">
        <v>2.2338500000000199</v>
      </c>
      <c r="EL27">
        <v>0</v>
      </c>
      <c r="EM27">
        <v>0</v>
      </c>
      <c r="EN27">
        <v>0</v>
      </c>
      <c r="EO27">
        <v>0.90384999999999804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26.5</v>
      </c>
      <c r="EX27">
        <v>26.7</v>
      </c>
      <c r="EY27">
        <v>2</v>
      </c>
      <c r="EZ27">
        <v>399.66800000000001</v>
      </c>
      <c r="FA27">
        <v>654.89099999999996</v>
      </c>
      <c r="FB27">
        <v>39.001199999999997</v>
      </c>
      <c r="FC27">
        <v>35.8994</v>
      </c>
      <c r="FD27">
        <v>30.000299999999999</v>
      </c>
      <c r="FE27">
        <v>35.6297</v>
      </c>
      <c r="FF27">
        <v>35.553800000000003</v>
      </c>
      <c r="FG27">
        <v>35.501199999999997</v>
      </c>
      <c r="FH27">
        <v>0</v>
      </c>
      <c r="FI27">
        <v>100</v>
      </c>
      <c r="FJ27">
        <v>-999.9</v>
      </c>
      <c r="FK27">
        <v>735.66399999999999</v>
      </c>
      <c r="FL27">
        <v>45.998399999999997</v>
      </c>
      <c r="FM27">
        <v>100.861</v>
      </c>
      <c r="FN27">
        <v>100.14100000000001</v>
      </c>
    </row>
    <row r="28" spans="1:170" x14ac:dyDescent="0.25">
      <c r="A28">
        <v>12</v>
      </c>
      <c r="B28">
        <v>1606240424.5</v>
      </c>
      <c r="C28">
        <v>1265.9000000953699</v>
      </c>
      <c r="D28" t="s">
        <v>336</v>
      </c>
      <c r="E28" t="s">
        <v>337</v>
      </c>
      <c r="F28" t="s">
        <v>285</v>
      </c>
      <c r="G28" t="s">
        <v>286</v>
      </c>
      <c r="H28">
        <v>1606240416.5999999</v>
      </c>
      <c r="I28">
        <f t="shared" si="0"/>
        <v>4.7570441415156111E-3</v>
      </c>
      <c r="J28">
        <f t="shared" si="1"/>
        <v>22.56099581812245</v>
      </c>
      <c r="K28">
        <f t="shared" si="2"/>
        <v>799.75964516129</v>
      </c>
      <c r="L28">
        <f t="shared" si="3"/>
        <v>538.02003235240988</v>
      </c>
      <c r="M28">
        <f t="shared" si="4"/>
        <v>54.88281151116005</v>
      </c>
      <c r="N28">
        <f t="shared" si="5"/>
        <v>81.582571689205835</v>
      </c>
      <c r="O28">
        <f t="shared" si="6"/>
        <v>0.16143405561473403</v>
      </c>
      <c r="P28">
        <f t="shared" si="7"/>
        <v>2.9639577085039077</v>
      </c>
      <c r="Q28">
        <f t="shared" si="8"/>
        <v>0.1567036106992431</v>
      </c>
      <c r="R28">
        <f t="shared" si="9"/>
        <v>9.8353222237313048E-2</v>
      </c>
      <c r="S28">
        <f t="shared" si="10"/>
        <v>231.29533064188061</v>
      </c>
      <c r="T28">
        <f t="shared" si="11"/>
        <v>40.395132951054457</v>
      </c>
      <c r="U28">
        <f t="shared" si="12"/>
        <v>40.238390322580599</v>
      </c>
      <c r="V28">
        <f t="shared" si="13"/>
        <v>7.5085935393318959</v>
      </c>
      <c r="W28">
        <f t="shared" si="14"/>
        <v>61.099275178594013</v>
      </c>
      <c r="X28">
        <f t="shared" si="15"/>
        <v>4.5956391072114924</v>
      </c>
      <c r="Y28">
        <f t="shared" si="16"/>
        <v>7.5215934948137706</v>
      </c>
      <c r="Z28">
        <f t="shared" si="17"/>
        <v>2.9129544321204035</v>
      </c>
      <c r="AA28">
        <f t="shared" si="18"/>
        <v>-209.78564664083845</v>
      </c>
      <c r="AB28">
        <f t="shared" si="19"/>
        <v>5.1834751017404583</v>
      </c>
      <c r="AC28">
        <f t="shared" si="20"/>
        <v>0.42968741587332304</v>
      </c>
      <c r="AD28">
        <f t="shared" si="21"/>
        <v>27.122846518655951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51636.890677858551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833.81376923076903</v>
      </c>
      <c r="AR28">
        <v>1157.7</v>
      </c>
      <c r="AS28">
        <f t="shared" si="27"/>
        <v>0.2797669782925033</v>
      </c>
      <c r="AT28">
        <v>0.5</v>
      </c>
      <c r="AU28">
        <f t="shared" si="28"/>
        <v>1180.2051007473685</v>
      </c>
      <c r="AV28">
        <f t="shared" si="29"/>
        <v>22.56099581812245</v>
      </c>
      <c r="AW28">
        <f t="shared" si="30"/>
        <v>165.09120740074536</v>
      </c>
      <c r="AX28">
        <f t="shared" si="31"/>
        <v>0.45356309924850996</v>
      </c>
      <c r="AY28">
        <f t="shared" si="32"/>
        <v>1.9605696741427394E-2</v>
      </c>
      <c r="AZ28">
        <f t="shared" si="33"/>
        <v>1.8177247991707697</v>
      </c>
      <c r="BA28" t="s">
        <v>339</v>
      </c>
      <c r="BB28">
        <v>632.61</v>
      </c>
      <c r="BC28">
        <f t="shared" si="34"/>
        <v>525.09</v>
      </c>
      <c r="BD28">
        <f t="shared" si="35"/>
        <v>0.6168204132038908</v>
      </c>
      <c r="BE28">
        <f t="shared" si="36"/>
        <v>0.8003057650401032</v>
      </c>
      <c r="BF28">
        <f t="shared" si="37"/>
        <v>0.73240463392996946</v>
      </c>
      <c r="BG28">
        <f t="shared" si="38"/>
        <v>0.82634785886719686</v>
      </c>
      <c r="BH28">
        <f t="shared" si="39"/>
        <v>1400.0235483870999</v>
      </c>
      <c r="BI28">
        <f t="shared" si="40"/>
        <v>1180.2051007473685</v>
      </c>
      <c r="BJ28">
        <f t="shared" si="41"/>
        <v>0.84298946407510522</v>
      </c>
      <c r="BK28">
        <f t="shared" si="42"/>
        <v>0.19597892815021062</v>
      </c>
      <c r="BL28">
        <v>6</v>
      </c>
      <c r="BM28">
        <v>0.5</v>
      </c>
      <c r="BN28" t="s">
        <v>290</v>
      </c>
      <c r="BO28">
        <v>2</v>
      </c>
      <c r="BP28">
        <v>1606240416.5999999</v>
      </c>
      <c r="BQ28">
        <v>799.75964516129</v>
      </c>
      <c r="BR28">
        <v>839.30838709677403</v>
      </c>
      <c r="BS28">
        <v>45.051370967741903</v>
      </c>
      <c r="BT28">
        <v>38.237183870967698</v>
      </c>
      <c r="BU28">
        <v>797.52580645161299</v>
      </c>
      <c r="BV28">
        <v>44.147535483871003</v>
      </c>
      <c r="BW28">
        <v>399.99483870967703</v>
      </c>
      <c r="BX28">
        <v>101.96383870967701</v>
      </c>
      <c r="BY28">
        <v>4.5023806451612899E-2</v>
      </c>
      <c r="BZ28">
        <v>40.270829032258099</v>
      </c>
      <c r="CA28">
        <v>40.238390322580599</v>
      </c>
      <c r="CB28">
        <v>999.9</v>
      </c>
      <c r="CC28">
        <v>0</v>
      </c>
      <c r="CD28">
        <v>0</v>
      </c>
      <c r="CE28">
        <v>10001.065806451599</v>
      </c>
      <c r="CF28">
        <v>0</v>
      </c>
      <c r="CG28">
        <v>342.65406451612898</v>
      </c>
      <c r="CH28">
        <v>1400.0235483870999</v>
      </c>
      <c r="CI28">
        <v>0.89999493548387099</v>
      </c>
      <c r="CJ28">
        <v>0.10000516774193501</v>
      </c>
      <c r="CK28">
        <v>0</v>
      </c>
      <c r="CL28">
        <v>833.789290322581</v>
      </c>
      <c r="CM28">
        <v>4.9997499999999997</v>
      </c>
      <c r="CN28">
        <v>11704.658064516099</v>
      </c>
      <c r="CO28">
        <v>12178.2419354839</v>
      </c>
      <c r="CP28">
        <v>49.536064516129002</v>
      </c>
      <c r="CQ28">
        <v>50.941064516129003</v>
      </c>
      <c r="CR28">
        <v>50.1088709677419</v>
      </c>
      <c r="CS28">
        <v>50.8444516129032</v>
      </c>
      <c r="CT28">
        <v>51.531999999999996</v>
      </c>
      <c r="CU28">
        <v>1255.5129032258101</v>
      </c>
      <c r="CV28">
        <v>139.51064516129</v>
      </c>
      <c r="CW28">
        <v>0</v>
      </c>
      <c r="CX28">
        <v>119.59999990463299</v>
      </c>
      <c r="CY28">
        <v>0</v>
      </c>
      <c r="CZ28">
        <v>833.81376923076903</v>
      </c>
      <c r="DA28">
        <v>7.3299145263890901</v>
      </c>
      <c r="DB28">
        <v>106.588034121082</v>
      </c>
      <c r="DC28">
        <v>11704.842307692301</v>
      </c>
      <c r="DD28">
        <v>15</v>
      </c>
      <c r="DE28">
        <v>1606238714</v>
      </c>
      <c r="DF28" t="s">
        <v>291</v>
      </c>
      <c r="DG28">
        <v>1606238714</v>
      </c>
      <c r="DH28">
        <v>1606238703</v>
      </c>
      <c r="DI28">
        <v>1</v>
      </c>
      <c r="DJ28">
        <v>-2.7010000000000001</v>
      </c>
      <c r="DK28">
        <v>0.96</v>
      </c>
      <c r="DL28">
        <v>2.234</v>
      </c>
      <c r="DM28">
        <v>0.90400000000000003</v>
      </c>
      <c r="DN28">
        <v>397</v>
      </c>
      <c r="DO28">
        <v>41</v>
      </c>
      <c r="DP28">
        <v>0.37</v>
      </c>
      <c r="DQ28">
        <v>0.02</v>
      </c>
      <c r="DR28">
        <v>22.570865667719101</v>
      </c>
      <c r="DS28">
        <v>-0.61529774372623203</v>
      </c>
      <c r="DT28">
        <v>5.3510802377525299E-2</v>
      </c>
      <c r="DU28">
        <v>0</v>
      </c>
      <c r="DV28">
        <v>-39.551699999999997</v>
      </c>
      <c r="DW28">
        <v>0.44757580645157902</v>
      </c>
      <c r="DX28">
        <v>5.2789331766816897E-2</v>
      </c>
      <c r="DY28">
        <v>0</v>
      </c>
      <c r="DZ28">
        <v>6.8090035483870999</v>
      </c>
      <c r="EA28">
        <v>0.65010725806452296</v>
      </c>
      <c r="EB28">
        <v>4.85118052508796E-2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2.234</v>
      </c>
      <c r="EJ28">
        <v>0.90390000000000004</v>
      </c>
      <c r="EK28">
        <v>2.2338500000000199</v>
      </c>
      <c r="EL28">
        <v>0</v>
      </c>
      <c r="EM28">
        <v>0</v>
      </c>
      <c r="EN28">
        <v>0</v>
      </c>
      <c r="EO28">
        <v>0.90384999999999804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28.5</v>
      </c>
      <c r="EX28">
        <v>28.7</v>
      </c>
      <c r="EY28">
        <v>2</v>
      </c>
      <c r="EZ28">
        <v>399.06200000000001</v>
      </c>
      <c r="FA28">
        <v>649.02300000000002</v>
      </c>
      <c r="FB28">
        <v>39.002800000000001</v>
      </c>
      <c r="FC28">
        <v>35.9726</v>
      </c>
      <c r="FD28">
        <v>30.000299999999999</v>
      </c>
      <c r="FE28">
        <v>35.662399999999998</v>
      </c>
      <c r="FF28">
        <v>35.579900000000002</v>
      </c>
      <c r="FG28">
        <v>39.312899999999999</v>
      </c>
      <c r="FH28">
        <v>0</v>
      </c>
      <c r="FI28">
        <v>100</v>
      </c>
      <c r="FJ28">
        <v>-999.9</v>
      </c>
      <c r="FK28">
        <v>839.31200000000001</v>
      </c>
      <c r="FL28">
        <v>46.594200000000001</v>
      </c>
      <c r="FM28">
        <v>100.852</v>
      </c>
      <c r="FN28">
        <v>100.133</v>
      </c>
    </row>
    <row r="29" spans="1:170" x14ac:dyDescent="0.25">
      <c r="A29">
        <v>13</v>
      </c>
      <c r="B29">
        <v>1606240545</v>
      </c>
      <c r="C29">
        <v>1386.4000000953699</v>
      </c>
      <c r="D29" t="s">
        <v>340</v>
      </c>
      <c r="E29" t="s">
        <v>341</v>
      </c>
      <c r="F29" t="s">
        <v>285</v>
      </c>
      <c r="G29" t="s">
        <v>286</v>
      </c>
      <c r="H29">
        <v>1606240537.25</v>
      </c>
      <c r="I29">
        <f t="shared" si="0"/>
        <v>4.7251843424807568E-3</v>
      </c>
      <c r="J29">
        <f t="shared" si="1"/>
        <v>23.993750438839001</v>
      </c>
      <c r="K29">
        <f t="shared" si="2"/>
        <v>899.84360000000004</v>
      </c>
      <c r="L29">
        <f t="shared" si="3"/>
        <v>585.97963378185534</v>
      </c>
      <c r="M29">
        <f t="shared" si="4"/>
        <v>59.778418828917211</v>
      </c>
      <c r="N29">
        <f t="shared" si="5"/>
        <v>91.797094131339193</v>
      </c>
      <c r="O29">
        <f t="shared" si="6"/>
        <v>0.14343054602296973</v>
      </c>
      <c r="P29">
        <f t="shared" si="7"/>
        <v>2.9643534329281538</v>
      </c>
      <c r="Q29">
        <f t="shared" si="8"/>
        <v>0.13968366792480572</v>
      </c>
      <c r="R29">
        <f t="shared" si="9"/>
        <v>8.7630781928317594E-2</v>
      </c>
      <c r="S29">
        <f t="shared" si="10"/>
        <v>231.29395712359661</v>
      </c>
      <c r="T29">
        <f t="shared" si="11"/>
        <v>40.237441969047836</v>
      </c>
      <c r="U29">
        <f t="shared" si="12"/>
        <v>39.945689999999999</v>
      </c>
      <c r="V29">
        <f t="shared" si="13"/>
        <v>7.392170404592461</v>
      </c>
      <c r="W29">
        <f t="shared" si="14"/>
        <v>55.480136999396699</v>
      </c>
      <c r="X29">
        <f t="shared" si="15"/>
        <v>4.1362394151627431</v>
      </c>
      <c r="Y29">
        <f t="shared" si="16"/>
        <v>7.4553518409799917</v>
      </c>
      <c r="Z29">
        <f t="shared" si="17"/>
        <v>3.2559309894297179</v>
      </c>
      <c r="AA29">
        <f t="shared" si="18"/>
        <v>-208.38062950340137</v>
      </c>
      <c r="AB29">
        <f t="shared" si="19"/>
        <v>25.464265463393126</v>
      </c>
      <c r="AC29">
        <f t="shared" si="20"/>
        <v>2.1059641354663277</v>
      </c>
      <c r="AD29">
        <f t="shared" si="21"/>
        <v>50.48355721905471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51675.465531362715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851.30988461538402</v>
      </c>
      <c r="AR29">
        <v>1193.95</v>
      </c>
      <c r="AS29">
        <f t="shared" si="27"/>
        <v>0.28698028844140544</v>
      </c>
      <c r="AT29">
        <v>0.5</v>
      </c>
      <c r="AU29">
        <f t="shared" si="28"/>
        <v>1180.2001807473227</v>
      </c>
      <c r="AV29">
        <f t="shared" si="29"/>
        <v>23.993750438839001</v>
      </c>
      <c r="AW29">
        <f t="shared" si="30"/>
        <v>169.34709414473275</v>
      </c>
      <c r="AX29">
        <f t="shared" si="31"/>
        <v>0.46881360190962768</v>
      </c>
      <c r="AY29">
        <f t="shared" si="32"/>
        <v>2.0819771357004992E-2</v>
      </c>
      <c r="AZ29">
        <f t="shared" si="33"/>
        <v>1.7321747141840111</v>
      </c>
      <c r="BA29" t="s">
        <v>343</v>
      </c>
      <c r="BB29">
        <v>634.21</v>
      </c>
      <c r="BC29">
        <f t="shared" si="34"/>
        <v>559.74</v>
      </c>
      <c r="BD29">
        <f t="shared" si="35"/>
        <v>0.61214155748135923</v>
      </c>
      <c r="BE29">
        <f t="shared" si="36"/>
        <v>0.78699859582095011</v>
      </c>
      <c r="BF29">
        <f t="shared" si="37"/>
        <v>0.71611158894882065</v>
      </c>
      <c r="BG29">
        <f t="shared" si="38"/>
        <v>0.81211321023722705</v>
      </c>
      <c r="BH29">
        <f t="shared" si="39"/>
        <v>1400.018</v>
      </c>
      <c r="BI29">
        <f t="shared" si="40"/>
        <v>1180.2001807473227</v>
      </c>
      <c r="BJ29">
        <f t="shared" si="41"/>
        <v>0.84298929067149331</v>
      </c>
      <c r="BK29">
        <f t="shared" si="42"/>
        <v>0.19597858134298654</v>
      </c>
      <c r="BL29">
        <v>6</v>
      </c>
      <c r="BM29">
        <v>0.5</v>
      </c>
      <c r="BN29" t="s">
        <v>290</v>
      </c>
      <c r="BO29">
        <v>2</v>
      </c>
      <c r="BP29">
        <v>1606240537.25</v>
      </c>
      <c r="BQ29">
        <v>899.84360000000004</v>
      </c>
      <c r="BR29">
        <v>942.21123333333298</v>
      </c>
      <c r="BS29">
        <v>40.545603333333297</v>
      </c>
      <c r="BT29">
        <v>33.745346666666698</v>
      </c>
      <c r="BU29">
        <v>897.60986666666702</v>
      </c>
      <c r="BV29">
        <v>39.641756666666701</v>
      </c>
      <c r="BW29">
        <v>400.00833333333298</v>
      </c>
      <c r="BX29">
        <v>101.9696</v>
      </c>
      <c r="BY29">
        <v>4.4899109999999999E-2</v>
      </c>
      <c r="BZ29">
        <v>40.105026666666703</v>
      </c>
      <c r="CA29">
        <v>39.945689999999999</v>
      </c>
      <c r="CB29">
        <v>999.9</v>
      </c>
      <c r="CC29">
        <v>0</v>
      </c>
      <c r="CD29">
        <v>0</v>
      </c>
      <c r="CE29">
        <v>10002.743333333299</v>
      </c>
      <c r="CF29">
        <v>0</v>
      </c>
      <c r="CG29">
        <v>346.41739999999999</v>
      </c>
      <c r="CH29">
        <v>1400.018</v>
      </c>
      <c r="CI29">
        <v>0.90000043333333402</v>
      </c>
      <c r="CJ29">
        <v>9.9999793333333295E-2</v>
      </c>
      <c r="CK29">
        <v>0</v>
      </c>
      <c r="CL29">
        <v>851.26873333333299</v>
      </c>
      <c r="CM29">
        <v>4.9997499999999997</v>
      </c>
      <c r="CN29">
        <v>11935.8966666667</v>
      </c>
      <c r="CO29">
        <v>12178.196666666699</v>
      </c>
      <c r="CP29">
        <v>49.2603333333333</v>
      </c>
      <c r="CQ29">
        <v>50.660133333333299</v>
      </c>
      <c r="CR29">
        <v>49.835166666666701</v>
      </c>
      <c r="CS29">
        <v>50.585099999999997</v>
      </c>
      <c r="CT29">
        <v>51.307966666666701</v>
      </c>
      <c r="CU29">
        <v>1255.5160000000001</v>
      </c>
      <c r="CV29">
        <v>139.50200000000001</v>
      </c>
      <c r="CW29">
        <v>0</v>
      </c>
      <c r="CX29">
        <v>119.700000047684</v>
      </c>
      <c r="CY29">
        <v>0</v>
      </c>
      <c r="CZ29">
        <v>851.30988461538402</v>
      </c>
      <c r="DA29">
        <v>11.6459829156192</v>
      </c>
      <c r="DB29">
        <v>146.376068461958</v>
      </c>
      <c r="DC29">
        <v>11936.188461538501</v>
      </c>
      <c r="DD29">
        <v>15</v>
      </c>
      <c r="DE29">
        <v>1606238714</v>
      </c>
      <c r="DF29" t="s">
        <v>291</v>
      </c>
      <c r="DG29">
        <v>1606238714</v>
      </c>
      <c r="DH29">
        <v>1606238703</v>
      </c>
      <c r="DI29">
        <v>1</v>
      </c>
      <c r="DJ29">
        <v>-2.7010000000000001</v>
      </c>
      <c r="DK29">
        <v>0.96</v>
      </c>
      <c r="DL29">
        <v>2.234</v>
      </c>
      <c r="DM29">
        <v>0.90400000000000003</v>
      </c>
      <c r="DN29">
        <v>397</v>
      </c>
      <c r="DO29">
        <v>41</v>
      </c>
      <c r="DP29">
        <v>0.37</v>
      </c>
      <c r="DQ29">
        <v>0.02</v>
      </c>
      <c r="DR29">
        <v>24.011161134438801</v>
      </c>
      <c r="DS29">
        <v>-0.48922090347965702</v>
      </c>
      <c r="DT29">
        <v>6.8333366036347098E-2</v>
      </c>
      <c r="DU29">
        <v>1</v>
      </c>
      <c r="DV29">
        <v>-42.387490322580597</v>
      </c>
      <c r="DW29">
        <v>0.96888387096778605</v>
      </c>
      <c r="DX29">
        <v>0.10755474031586</v>
      </c>
      <c r="DY29">
        <v>0</v>
      </c>
      <c r="DZ29">
        <v>6.8030716129032296</v>
      </c>
      <c r="EA29">
        <v>-0.25459161290323701</v>
      </c>
      <c r="EB29">
        <v>2.0766392374152301E-2</v>
      </c>
      <c r="EC29">
        <v>0</v>
      </c>
      <c r="ED29">
        <v>1</v>
      </c>
      <c r="EE29">
        <v>3</v>
      </c>
      <c r="EF29" t="s">
        <v>319</v>
      </c>
      <c r="EG29">
        <v>100</v>
      </c>
      <c r="EH29">
        <v>100</v>
      </c>
      <c r="EI29">
        <v>2.234</v>
      </c>
      <c r="EJ29">
        <v>0.90390000000000004</v>
      </c>
      <c r="EK29">
        <v>2.2338500000000199</v>
      </c>
      <c r="EL29">
        <v>0</v>
      </c>
      <c r="EM29">
        <v>0</v>
      </c>
      <c r="EN29">
        <v>0</v>
      </c>
      <c r="EO29">
        <v>0.90384999999999804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30.5</v>
      </c>
      <c r="EX29">
        <v>30.7</v>
      </c>
      <c r="EY29">
        <v>2</v>
      </c>
      <c r="EZ29">
        <v>397.69099999999997</v>
      </c>
      <c r="FA29">
        <v>642.82100000000003</v>
      </c>
      <c r="FB29">
        <v>38.920699999999997</v>
      </c>
      <c r="FC29">
        <v>35.912300000000002</v>
      </c>
      <c r="FD29">
        <v>29.999400000000001</v>
      </c>
      <c r="FE29">
        <v>35.604500000000002</v>
      </c>
      <c r="FF29">
        <v>35.512700000000002</v>
      </c>
      <c r="FG29">
        <v>42.981299999999997</v>
      </c>
      <c r="FH29">
        <v>0</v>
      </c>
      <c r="FI29">
        <v>100</v>
      </c>
      <c r="FJ29">
        <v>-999.9</v>
      </c>
      <c r="FK29">
        <v>942.04200000000003</v>
      </c>
      <c r="FL29">
        <v>44.584000000000003</v>
      </c>
      <c r="FM29">
        <v>100.887</v>
      </c>
      <c r="FN29">
        <v>100.166</v>
      </c>
    </row>
    <row r="30" spans="1:170" x14ac:dyDescent="0.25">
      <c r="A30">
        <v>14</v>
      </c>
      <c r="B30">
        <v>1606240665.5</v>
      </c>
      <c r="C30">
        <v>1506.9000000953699</v>
      </c>
      <c r="D30" t="s">
        <v>344</v>
      </c>
      <c r="E30" t="s">
        <v>345</v>
      </c>
      <c r="F30" t="s">
        <v>285</v>
      </c>
      <c r="G30" t="s">
        <v>286</v>
      </c>
      <c r="H30">
        <v>1606240657.5</v>
      </c>
      <c r="I30">
        <f t="shared" si="0"/>
        <v>3.8461955749876948E-3</v>
      </c>
      <c r="J30">
        <f t="shared" si="1"/>
        <v>27.880229399434278</v>
      </c>
      <c r="K30">
        <f t="shared" si="2"/>
        <v>1199.6241935483899</v>
      </c>
      <c r="L30">
        <f t="shared" si="3"/>
        <v>739.50756078743677</v>
      </c>
      <c r="M30">
        <f t="shared" si="4"/>
        <v>75.439950832009174</v>
      </c>
      <c r="N30">
        <f t="shared" si="5"/>
        <v>122.37818107202867</v>
      </c>
      <c r="O30">
        <f t="shared" si="6"/>
        <v>0.11188880163589623</v>
      </c>
      <c r="P30">
        <f t="shared" si="7"/>
        <v>2.963957384521172</v>
      </c>
      <c r="Q30">
        <f t="shared" si="8"/>
        <v>0.10959417298681624</v>
      </c>
      <c r="R30">
        <f t="shared" si="9"/>
        <v>6.8698601909222348E-2</v>
      </c>
      <c r="S30">
        <f t="shared" si="10"/>
        <v>231.29653869919994</v>
      </c>
      <c r="T30">
        <f t="shared" si="11"/>
        <v>40.224371024051486</v>
      </c>
      <c r="U30">
        <f t="shared" si="12"/>
        <v>39.699887096774198</v>
      </c>
      <c r="V30">
        <f t="shared" si="13"/>
        <v>7.295612939810856</v>
      </c>
      <c r="W30">
        <f t="shared" si="14"/>
        <v>53.143213461072271</v>
      </c>
      <c r="X30">
        <f t="shared" si="15"/>
        <v>3.9121179922269551</v>
      </c>
      <c r="Y30">
        <f t="shared" si="16"/>
        <v>7.3614629929983542</v>
      </c>
      <c r="Z30">
        <f t="shared" si="17"/>
        <v>3.3834949475839009</v>
      </c>
      <c r="AA30">
        <f t="shared" si="18"/>
        <v>-169.61722485695734</v>
      </c>
      <c r="AB30">
        <f t="shared" si="19"/>
        <v>26.834893028956799</v>
      </c>
      <c r="AC30">
        <f t="shared" si="20"/>
        <v>2.2144819031199878</v>
      </c>
      <c r="AD30">
        <f t="shared" si="21"/>
        <v>90.72868877431938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51703.505648804399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876.45461538461495</v>
      </c>
      <c r="AR30">
        <v>1248.83</v>
      </c>
      <c r="AS30">
        <f t="shared" si="27"/>
        <v>0.29817940361409079</v>
      </c>
      <c r="AT30">
        <v>0.5</v>
      </c>
      <c r="AU30">
        <f t="shared" si="28"/>
        <v>1180.2106149476904</v>
      </c>
      <c r="AV30">
        <f t="shared" si="29"/>
        <v>27.880229399434278</v>
      </c>
      <c r="AW30">
        <f t="shared" si="30"/>
        <v>175.95724865206083</v>
      </c>
      <c r="AX30">
        <f t="shared" si="31"/>
        <v>0.48303612181001415</v>
      </c>
      <c r="AY30">
        <f t="shared" si="32"/>
        <v>2.4112625762573593E-2</v>
      </c>
      <c r="AZ30">
        <f t="shared" si="33"/>
        <v>1.6121089339621888</v>
      </c>
      <c r="BA30" t="s">
        <v>347</v>
      </c>
      <c r="BB30">
        <v>645.6</v>
      </c>
      <c r="BC30">
        <f t="shared" si="34"/>
        <v>603.2299999999999</v>
      </c>
      <c r="BD30">
        <f t="shared" si="35"/>
        <v>0.61730249592259179</v>
      </c>
      <c r="BE30">
        <f t="shared" si="36"/>
        <v>0.76944979514462175</v>
      </c>
      <c r="BF30">
        <f t="shared" si="37"/>
        <v>0.69817800014134157</v>
      </c>
      <c r="BG30">
        <f t="shared" si="38"/>
        <v>0.79056293391135823</v>
      </c>
      <c r="BH30">
        <f t="shared" si="39"/>
        <v>1400.03</v>
      </c>
      <c r="BI30">
        <f t="shared" si="40"/>
        <v>1180.2106149476904</v>
      </c>
      <c r="BJ30">
        <f t="shared" si="41"/>
        <v>0.84298951804439226</v>
      </c>
      <c r="BK30">
        <f t="shared" si="42"/>
        <v>0.19597903608878448</v>
      </c>
      <c r="BL30">
        <v>6</v>
      </c>
      <c r="BM30">
        <v>0.5</v>
      </c>
      <c r="BN30" t="s">
        <v>290</v>
      </c>
      <c r="BO30">
        <v>2</v>
      </c>
      <c r="BP30">
        <v>1606240657.5</v>
      </c>
      <c r="BQ30">
        <v>1199.6241935483899</v>
      </c>
      <c r="BR30">
        <v>1248.3635483871001</v>
      </c>
      <c r="BS30">
        <v>38.348922580645201</v>
      </c>
      <c r="BT30">
        <v>32.801099999999998</v>
      </c>
      <c r="BU30">
        <v>1197.3909677419399</v>
      </c>
      <c r="BV30">
        <v>37.445064516129001</v>
      </c>
      <c r="BW30">
        <v>400.01619354838698</v>
      </c>
      <c r="BX30">
        <v>101.969161290323</v>
      </c>
      <c r="BY30">
        <v>4.4604129032258098E-2</v>
      </c>
      <c r="BZ30">
        <v>39.867822580645203</v>
      </c>
      <c r="CA30">
        <v>39.699887096774198</v>
      </c>
      <c r="CB30">
        <v>999.9</v>
      </c>
      <c r="CC30">
        <v>0</v>
      </c>
      <c r="CD30">
        <v>0</v>
      </c>
      <c r="CE30">
        <v>10000.5419354839</v>
      </c>
      <c r="CF30">
        <v>0</v>
      </c>
      <c r="CG30">
        <v>410.85009677419401</v>
      </c>
      <c r="CH30">
        <v>1400.03</v>
      </c>
      <c r="CI30">
        <v>0.89999332258064502</v>
      </c>
      <c r="CJ30">
        <v>0.10000680000000001</v>
      </c>
      <c r="CK30">
        <v>0</v>
      </c>
      <c r="CL30">
        <v>876.35667741935504</v>
      </c>
      <c r="CM30">
        <v>4.9997499999999997</v>
      </c>
      <c r="CN30">
        <v>12274.1225806452</v>
      </c>
      <c r="CO30">
        <v>12178.293548387101</v>
      </c>
      <c r="CP30">
        <v>48.77</v>
      </c>
      <c r="CQ30">
        <v>50.140999999999998</v>
      </c>
      <c r="CR30">
        <v>49.3648387096774</v>
      </c>
      <c r="CS30">
        <v>50.078258064516099</v>
      </c>
      <c r="CT30">
        <v>50.844516129032201</v>
      </c>
      <c r="CU30">
        <v>1255.51677419355</v>
      </c>
      <c r="CV30">
        <v>139.51387096774201</v>
      </c>
      <c r="CW30">
        <v>0</v>
      </c>
      <c r="CX30">
        <v>119.59999990463299</v>
      </c>
      <c r="CY30">
        <v>0</v>
      </c>
      <c r="CZ30">
        <v>876.45461538461495</v>
      </c>
      <c r="DA30">
        <v>15.4544957243466</v>
      </c>
      <c r="DB30">
        <v>201.53846148325201</v>
      </c>
      <c r="DC30">
        <v>12275.123076923101</v>
      </c>
      <c r="DD30">
        <v>15</v>
      </c>
      <c r="DE30">
        <v>1606238714</v>
      </c>
      <c r="DF30" t="s">
        <v>291</v>
      </c>
      <c r="DG30">
        <v>1606238714</v>
      </c>
      <c r="DH30">
        <v>1606238703</v>
      </c>
      <c r="DI30">
        <v>1</v>
      </c>
      <c r="DJ30">
        <v>-2.7010000000000001</v>
      </c>
      <c r="DK30">
        <v>0.96</v>
      </c>
      <c r="DL30">
        <v>2.234</v>
      </c>
      <c r="DM30">
        <v>0.90400000000000003</v>
      </c>
      <c r="DN30">
        <v>397</v>
      </c>
      <c r="DO30">
        <v>41</v>
      </c>
      <c r="DP30">
        <v>0.37</v>
      </c>
      <c r="DQ30">
        <v>0.02</v>
      </c>
      <c r="DR30">
        <v>27.8763446699868</v>
      </c>
      <c r="DS30">
        <v>0.38373820870978398</v>
      </c>
      <c r="DT30">
        <v>7.8776747767892605E-2</v>
      </c>
      <c r="DU30">
        <v>1</v>
      </c>
      <c r="DV30">
        <v>-48.739512903225801</v>
      </c>
      <c r="DW30">
        <v>0.49819838709688902</v>
      </c>
      <c r="DX30">
        <v>0.116887541050625</v>
      </c>
      <c r="DY30">
        <v>0</v>
      </c>
      <c r="DZ30">
        <v>5.5478135483870998</v>
      </c>
      <c r="EA30">
        <v>-0.95817193548386403</v>
      </c>
      <c r="EB30">
        <v>7.1456985145740906E-2</v>
      </c>
      <c r="EC30">
        <v>0</v>
      </c>
      <c r="ED30">
        <v>1</v>
      </c>
      <c r="EE30">
        <v>3</v>
      </c>
      <c r="EF30" t="s">
        <v>319</v>
      </c>
      <c r="EG30">
        <v>100</v>
      </c>
      <c r="EH30">
        <v>100</v>
      </c>
      <c r="EI30">
        <v>2.23</v>
      </c>
      <c r="EJ30">
        <v>0.90380000000000005</v>
      </c>
      <c r="EK30">
        <v>2.2338500000000199</v>
      </c>
      <c r="EL30">
        <v>0</v>
      </c>
      <c r="EM30">
        <v>0</v>
      </c>
      <c r="EN30">
        <v>0</v>
      </c>
      <c r="EO30">
        <v>0.90384999999999804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32.5</v>
      </c>
      <c r="EX30">
        <v>32.700000000000003</v>
      </c>
      <c r="EY30">
        <v>2</v>
      </c>
      <c r="EZ30">
        <v>396.63499999999999</v>
      </c>
      <c r="FA30">
        <v>644.13900000000001</v>
      </c>
      <c r="FB30">
        <v>38.748399999999997</v>
      </c>
      <c r="FC30">
        <v>35.684899999999999</v>
      </c>
      <c r="FD30">
        <v>29.999199999999998</v>
      </c>
      <c r="FE30">
        <v>35.423999999999999</v>
      </c>
      <c r="FF30">
        <v>35.3431</v>
      </c>
      <c r="FG30">
        <v>53.788600000000002</v>
      </c>
      <c r="FH30">
        <v>0</v>
      </c>
      <c r="FI30">
        <v>100</v>
      </c>
      <c r="FJ30">
        <v>-999.9</v>
      </c>
      <c r="FK30">
        <v>1248.46</v>
      </c>
      <c r="FL30">
        <v>40.166600000000003</v>
      </c>
      <c r="FM30">
        <v>100.938</v>
      </c>
      <c r="FN30">
        <v>100.235</v>
      </c>
    </row>
    <row r="31" spans="1:170" x14ac:dyDescent="0.25">
      <c r="A31">
        <v>15</v>
      </c>
      <c r="B31">
        <v>1606240786</v>
      </c>
      <c r="C31">
        <v>1627.4000000953699</v>
      </c>
      <c r="D31" t="s">
        <v>348</v>
      </c>
      <c r="E31" t="s">
        <v>349</v>
      </c>
      <c r="F31" t="s">
        <v>285</v>
      </c>
      <c r="G31" t="s">
        <v>286</v>
      </c>
      <c r="H31">
        <v>1606240778</v>
      </c>
      <c r="I31">
        <f t="shared" si="0"/>
        <v>3.0234288344024932E-3</v>
      </c>
      <c r="J31">
        <f t="shared" si="1"/>
        <v>29.157028428117481</v>
      </c>
      <c r="K31">
        <f t="shared" si="2"/>
        <v>1399.81193548387</v>
      </c>
      <c r="L31">
        <f t="shared" si="3"/>
        <v>833.8277211354872</v>
      </c>
      <c r="M31">
        <f t="shared" si="4"/>
        <v>85.05590403946087</v>
      </c>
      <c r="N31">
        <f t="shared" si="5"/>
        <v>142.79001122158883</v>
      </c>
      <c r="O31">
        <f t="shared" si="6"/>
        <v>9.3346905603486213E-2</v>
      </c>
      <c r="P31">
        <f t="shared" si="7"/>
        <v>2.963551097143839</v>
      </c>
      <c r="Q31">
        <f t="shared" si="8"/>
        <v>9.174369263632895E-2</v>
      </c>
      <c r="R31">
        <f t="shared" si="9"/>
        <v>5.7481556684964047E-2</v>
      </c>
      <c r="S31">
        <f t="shared" si="10"/>
        <v>231.2920124400751</v>
      </c>
      <c r="T31">
        <f t="shared" si="11"/>
        <v>40.331705336474947</v>
      </c>
      <c r="U31">
        <f t="shared" si="12"/>
        <v>39.713593548387102</v>
      </c>
      <c r="V31">
        <f t="shared" si="13"/>
        <v>7.3009682419509438</v>
      </c>
      <c r="W31">
        <f t="shared" si="14"/>
        <v>56.379210133057775</v>
      </c>
      <c r="X31">
        <f t="shared" si="15"/>
        <v>4.1276404884421298</v>
      </c>
      <c r="Y31">
        <f t="shared" si="16"/>
        <v>7.3212102097576226</v>
      </c>
      <c r="Z31">
        <f t="shared" si="17"/>
        <v>3.173327753508814</v>
      </c>
      <c r="AA31">
        <f t="shared" si="18"/>
        <v>-133.33321159714995</v>
      </c>
      <c r="AB31">
        <f t="shared" si="19"/>
        <v>8.2647974928773191</v>
      </c>
      <c r="AC31">
        <f t="shared" si="20"/>
        <v>0.68183461528695588</v>
      </c>
      <c r="AD31">
        <f t="shared" si="21"/>
        <v>106.90543295108942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51708.884234158395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883.86807692307696</v>
      </c>
      <c r="AR31">
        <v>1257.72</v>
      </c>
      <c r="AS31">
        <f t="shared" si="27"/>
        <v>0.29724574871745946</v>
      </c>
      <c r="AT31">
        <v>0.5</v>
      </c>
      <c r="AU31">
        <f t="shared" si="28"/>
        <v>1180.1923749408231</v>
      </c>
      <c r="AV31">
        <f t="shared" si="29"/>
        <v>29.157028428117481</v>
      </c>
      <c r="AW31">
        <f t="shared" si="30"/>
        <v>175.40358305996079</v>
      </c>
      <c r="AX31">
        <f t="shared" si="31"/>
        <v>0.48828833126610055</v>
      </c>
      <c r="AY31">
        <f t="shared" si="32"/>
        <v>2.5194855126415013E-2</v>
      </c>
      <c r="AZ31">
        <f t="shared" si="33"/>
        <v>1.5936456444995706</v>
      </c>
      <c r="BA31" t="s">
        <v>351</v>
      </c>
      <c r="BB31">
        <v>643.59</v>
      </c>
      <c r="BC31">
        <f t="shared" si="34"/>
        <v>614.13</v>
      </c>
      <c r="BD31">
        <f t="shared" si="35"/>
        <v>0.6087504650105402</v>
      </c>
      <c r="BE31">
        <f t="shared" si="36"/>
        <v>0.76546406516732923</v>
      </c>
      <c r="BF31">
        <f t="shared" si="37"/>
        <v>0.68945448819433786</v>
      </c>
      <c r="BG31">
        <f t="shared" si="38"/>
        <v>0.78707200904734631</v>
      </c>
      <c r="BH31">
        <f t="shared" si="39"/>
        <v>1400.00903225806</v>
      </c>
      <c r="BI31">
        <f t="shared" si="40"/>
        <v>1180.1923749408231</v>
      </c>
      <c r="BJ31">
        <f t="shared" si="41"/>
        <v>0.84298911488971129</v>
      </c>
      <c r="BK31">
        <f t="shared" si="42"/>
        <v>0.19597822977942259</v>
      </c>
      <c r="BL31">
        <v>6</v>
      </c>
      <c r="BM31">
        <v>0.5</v>
      </c>
      <c r="BN31" t="s">
        <v>290</v>
      </c>
      <c r="BO31">
        <v>2</v>
      </c>
      <c r="BP31">
        <v>1606240778</v>
      </c>
      <c r="BQ31">
        <v>1399.81193548387</v>
      </c>
      <c r="BR31">
        <v>1449.89387096774</v>
      </c>
      <c r="BS31">
        <v>40.464458064516101</v>
      </c>
      <c r="BT31">
        <v>36.112996774193498</v>
      </c>
      <c r="BU31">
        <v>1397.57870967742</v>
      </c>
      <c r="BV31">
        <v>39.560616129032297</v>
      </c>
      <c r="BW31">
        <v>400.01561290322599</v>
      </c>
      <c r="BX31">
        <v>101.96209677419399</v>
      </c>
      <c r="BY31">
        <v>4.44711096774194E-2</v>
      </c>
      <c r="BZ31">
        <v>39.765322580645197</v>
      </c>
      <c r="CA31">
        <v>39.713593548387102</v>
      </c>
      <c r="CB31">
        <v>999.9</v>
      </c>
      <c r="CC31">
        <v>0</v>
      </c>
      <c r="CD31">
        <v>0</v>
      </c>
      <c r="CE31">
        <v>9998.9325806451598</v>
      </c>
      <c r="CF31">
        <v>0</v>
      </c>
      <c r="CG31">
        <v>580.35393548387106</v>
      </c>
      <c r="CH31">
        <v>1400.00903225806</v>
      </c>
      <c r="CI31">
        <v>0.90000590322580598</v>
      </c>
      <c r="CJ31">
        <v>9.9994458064516206E-2</v>
      </c>
      <c r="CK31">
        <v>0</v>
      </c>
      <c r="CL31">
        <v>883.88125806451603</v>
      </c>
      <c r="CM31">
        <v>4.9997499999999997</v>
      </c>
      <c r="CN31">
        <v>12375.9516129032</v>
      </c>
      <c r="CO31">
        <v>12178.1387096774</v>
      </c>
      <c r="CP31">
        <v>48.548000000000002</v>
      </c>
      <c r="CQ31">
        <v>49.875</v>
      </c>
      <c r="CR31">
        <v>49.106709677419303</v>
      </c>
      <c r="CS31">
        <v>49.820129032258002</v>
      </c>
      <c r="CT31">
        <v>50.561999999999998</v>
      </c>
      <c r="CU31">
        <v>1255.5161290322601</v>
      </c>
      <c r="CV31">
        <v>139.492903225806</v>
      </c>
      <c r="CW31">
        <v>0</v>
      </c>
      <c r="CX31">
        <v>119.700000047684</v>
      </c>
      <c r="CY31">
        <v>0</v>
      </c>
      <c r="CZ31">
        <v>883.86807692307696</v>
      </c>
      <c r="DA31">
        <v>4.4096410207908097</v>
      </c>
      <c r="DB31">
        <v>56.601709455070001</v>
      </c>
      <c r="DC31">
        <v>12376.330769230801</v>
      </c>
      <c r="DD31">
        <v>15</v>
      </c>
      <c r="DE31">
        <v>1606238714</v>
      </c>
      <c r="DF31" t="s">
        <v>291</v>
      </c>
      <c r="DG31">
        <v>1606238714</v>
      </c>
      <c r="DH31">
        <v>1606238703</v>
      </c>
      <c r="DI31">
        <v>1</v>
      </c>
      <c r="DJ31">
        <v>-2.7010000000000001</v>
      </c>
      <c r="DK31">
        <v>0.96</v>
      </c>
      <c r="DL31">
        <v>2.234</v>
      </c>
      <c r="DM31">
        <v>0.90400000000000003</v>
      </c>
      <c r="DN31">
        <v>397</v>
      </c>
      <c r="DO31">
        <v>41</v>
      </c>
      <c r="DP31">
        <v>0.37</v>
      </c>
      <c r="DQ31">
        <v>0.02</v>
      </c>
      <c r="DR31">
        <v>29.164424439182699</v>
      </c>
      <c r="DS31">
        <v>0.27367510966745701</v>
      </c>
      <c r="DT31">
        <v>4.2498216143744702E-2</v>
      </c>
      <c r="DU31">
        <v>1</v>
      </c>
      <c r="DV31">
        <v>-50.093825806451598</v>
      </c>
      <c r="DW31">
        <v>0.226112903225894</v>
      </c>
      <c r="DX31">
        <v>5.9420100692317297E-2</v>
      </c>
      <c r="DY31">
        <v>0</v>
      </c>
      <c r="DZ31">
        <v>4.3550696774193502</v>
      </c>
      <c r="EA31">
        <v>-0.41884209677422402</v>
      </c>
      <c r="EB31">
        <v>3.1235060892020099E-2</v>
      </c>
      <c r="EC31">
        <v>0</v>
      </c>
      <c r="ED31">
        <v>1</v>
      </c>
      <c r="EE31">
        <v>3</v>
      </c>
      <c r="EF31" t="s">
        <v>319</v>
      </c>
      <c r="EG31">
        <v>100</v>
      </c>
      <c r="EH31">
        <v>100</v>
      </c>
      <c r="EI31">
        <v>2.23</v>
      </c>
      <c r="EJ31">
        <v>0.90390000000000004</v>
      </c>
      <c r="EK31">
        <v>2.2338500000000199</v>
      </c>
      <c r="EL31">
        <v>0</v>
      </c>
      <c r="EM31">
        <v>0</v>
      </c>
      <c r="EN31">
        <v>0</v>
      </c>
      <c r="EO31">
        <v>0.90384999999999804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34.5</v>
      </c>
      <c r="EX31">
        <v>34.700000000000003</v>
      </c>
      <c r="EY31">
        <v>2</v>
      </c>
      <c r="EZ31">
        <v>396.83499999999998</v>
      </c>
      <c r="FA31">
        <v>649.5</v>
      </c>
      <c r="FB31">
        <v>38.607999999999997</v>
      </c>
      <c r="FC31">
        <v>35.517099999999999</v>
      </c>
      <c r="FD31">
        <v>30.0001</v>
      </c>
      <c r="FE31">
        <v>35.279000000000003</v>
      </c>
      <c r="FF31">
        <v>35.213999999999999</v>
      </c>
      <c r="FG31">
        <v>60.772599999999997</v>
      </c>
      <c r="FH31">
        <v>0</v>
      </c>
      <c r="FI31">
        <v>100</v>
      </c>
      <c r="FJ31">
        <v>-999.9</v>
      </c>
      <c r="FK31">
        <v>1449.99</v>
      </c>
      <c r="FL31">
        <v>38.087899999999998</v>
      </c>
      <c r="FM31">
        <v>100.965</v>
      </c>
      <c r="FN31">
        <v>100.258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2020-11-24T10:01:10Z</dcterms:created>
  <dcterms:modified xsi:type="dcterms:W3CDTF">2021-05-04T23:08:36Z</dcterms:modified>
</cp:coreProperties>
</file>