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D8A379F1-F55A-4B1C-BE1D-C3F5A8C966C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T31" i="1" s="1"/>
  <c r="BK31" i="1"/>
  <c r="BJ31" i="1"/>
  <c r="BI31" i="1"/>
  <c r="BH31" i="1"/>
  <c r="BG31" i="1"/>
  <c r="BF31" i="1"/>
  <c r="BE31" i="1"/>
  <c r="BA31" i="1"/>
  <c r="AX31" i="1"/>
  <c r="AU31" i="1"/>
  <c r="AO31" i="1"/>
  <c r="AJ31" i="1"/>
  <c r="AI31" i="1"/>
  <c r="AH31" i="1"/>
  <c r="L31" i="1" s="1"/>
  <c r="Z31" i="1"/>
  <c r="Y31" i="1"/>
  <c r="X31" i="1" s="1"/>
  <c r="Q31" i="1"/>
  <c r="K31" i="1"/>
  <c r="BO30" i="1"/>
  <c r="BN30" i="1"/>
  <c r="BL30" i="1"/>
  <c r="BM30" i="1" s="1"/>
  <c r="BJ30" i="1"/>
  <c r="BK30" i="1" s="1"/>
  <c r="BI30" i="1"/>
  <c r="BH30" i="1"/>
  <c r="BG30" i="1"/>
  <c r="BF30" i="1"/>
  <c r="BE30" i="1"/>
  <c r="BA30" i="1"/>
  <c r="AU30" i="1"/>
  <c r="AO30" i="1"/>
  <c r="AJ30" i="1"/>
  <c r="AH30" i="1" s="1"/>
  <c r="AI30" i="1"/>
  <c r="Z30" i="1"/>
  <c r="Y30" i="1"/>
  <c r="X30" i="1" s="1"/>
  <c r="Q30" i="1"/>
  <c r="BO29" i="1"/>
  <c r="BN29" i="1"/>
  <c r="BL29" i="1"/>
  <c r="BM29" i="1" s="1"/>
  <c r="T29" i="1" s="1"/>
  <c r="BI29" i="1"/>
  <c r="BH29" i="1"/>
  <c r="BG29" i="1"/>
  <c r="BF29" i="1"/>
  <c r="BJ29" i="1" s="1"/>
  <c r="BK29" i="1" s="1"/>
  <c r="BE29" i="1"/>
  <c r="BA29" i="1"/>
  <c r="AX29" i="1"/>
  <c r="AW29" i="1"/>
  <c r="AU29" i="1"/>
  <c r="AY29" i="1" s="1"/>
  <c r="AO29" i="1"/>
  <c r="AJ29" i="1"/>
  <c r="AI29" i="1"/>
  <c r="AH29" i="1"/>
  <c r="L29" i="1" s="1"/>
  <c r="Z29" i="1"/>
  <c r="Y29" i="1"/>
  <c r="X29" i="1" s="1"/>
  <c r="Q29" i="1"/>
  <c r="K29" i="1"/>
  <c r="BO28" i="1"/>
  <c r="BN28" i="1"/>
  <c r="BL28" i="1"/>
  <c r="BM28" i="1" s="1"/>
  <c r="BJ28" i="1"/>
  <c r="BK28" i="1" s="1"/>
  <c r="BI28" i="1"/>
  <c r="BH28" i="1"/>
  <c r="BG28" i="1"/>
  <c r="BF28" i="1"/>
  <c r="BE28" i="1"/>
  <c r="BA28" i="1"/>
  <c r="AU28" i="1"/>
  <c r="AO28" i="1"/>
  <c r="AJ28" i="1"/>
  <c r="AH28" i="1" s="1"/>
  <c r="AI28" i="1" s="1"/>
  <c r="Z28" i="1"/>
  <c r="Y28" i="1"/>
  <c r="X28" i="1" s="1"/>
  <c r="Q28" i="1"/>
  <c r="BO27" i="1"/>
  <c r="BN27" i="1"/>
  <c r="BL27" i="1"/>
  <c r="BM27" i="1" s="1"/>
  <c r="T27" i="1" s="1"/>
  <c r="BI27" i="1"/>
  <c r="BH27" i="1"/>
  <c r="BG27" i="1"/>
  <c r="BF27" i="1"/>
  <c r="BJ27" i="1" s="1"/>
  <c r="BK27" i="1" s="1"/>
  <c r="BE27" i="1"/>
  <c r="BA27" i="1"/>
  <c r="AX27" i="1"/>
  <c r="AU27" i="1"/>
  <c r="AO27" i="1"/>
  <c r="AJ27" i="1"/>
  <c r="AI27" i="1"/>
  <c r="AH27" i="1"/>
  <c r="L27" i="1" s="1"/>
  <c r="Z27" i="1"/>
  <c r="Y27" i="1"/>
  <c r="X27" i="1" s="1"/>
  <c r="Q27" i="1"/>
  <c r="K27" i="1"/>
  <c r="BO26" i="1"/>
  <c r="BN26" i="1"/>
  <c r="BL26" i="1"/>
  <c r="BM26" i="1" s="1"/>
  <c r="BJ26" i="1"/>
  <c r="BK26" i="1" s="1"/>
  <c r="BI26" i="1"/>
  <c r="BH26" i="1"/>
  <c r="BG26" i="1"/>
  <c r="BF26" i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L25" i="1"/>
  <c r="BM25" i="1" s="1"/>
  <c r="T25" i="1" s="1"/>
  <c r="BI25" i="1"/>
  <c r="BH25" i="1"/>
  <c r="BG25" i="1"/>
  <c r="BF25" i="1"/>
  <c r="BJ25" i="1" s="1"/>
  <c r="BK25" i="1" s="1"/>
  <c r="BE25" i="1"/>
  <c r="BA25" i="1"/>
  <c r="AX25" i="1"/>
  <c r="AZ25" i="1" s="1"/>
  <c r="AW25" i="1"/>
  <c r="AU25" i="1"/>
  <c r="AO25" i="1"/>
  <c r="AJ25" i="1"/>
  <c r="AI25" i="1"/>
  <c r="AH25" i="1"/>
  <c r="L25" i="1" s="1"/>
  <c r="Z25" i="1"/>
  <c r="Y25" i="1"/>
  <c r="X25" i="1" s="1"/>
  <c r="Q25" i="1"/>
  <c r="K25" i="1"/>
  <c r="BO24" i="1"/>
  <c r="BN24" i="1"/>
  <c r="BL24" i="1"/>
  <c r="BM24" i="1" s="1"/>
  <c r="T24" i="1" s="1"/>
  <c r="BJ24" i="1"/>
  <c r="BK24" i="1" s="1"/>
  <c r="BI24" i="1"/>
  <c r="BH24" i="1"/>
  <c r="BG24" i="1"/>
  <c r="BF24" i="1"/>
  <c r="BE24" i="1"/>
  <c r="BA24" i="1"/>
  <c r="AW24" i="1"/>
  <c r="AY24" i="1" s="1"/>
  <c r="AU24" i="1"/>
  <c r="AO24" i="1"/>
  <c r="AJ24" i="1"/>
  <c r="AH24" i="1" s="1"/>
  <c r="AI24" i="1" s="1"/>
  <c r="Z24" i="1"/>
  <c r="Y24" i="1"/>
  <c r="X24" i="1" s="1"/>
  <c r="Q24" i="1"/>
  <c r="BO23" i="1"/>
  <c r="BN23" i="1"/>
  <c r="BL23" i="1"/>
  <c r="BM23" i="1" s="1"/>
  <c r="T23" i="1" s="1"/>
  <c r="BI23" i="1"/>
  <c r="BH23" i="1"/>
  <c r="BG23" i="1"/>
  <c r="BF23" i="1"/>
  <c r="BJ23" i="1" s="1"/>
  <c r="BK23" i="1" s="1"/>
  <c r="BE23" i="1"/>
  <c r="BA23" i="1"/>
  <c r="AX23" i="1"/>
  <c r="AU23" i="1"/>
  <c r="AO23" i="1"/>
  <c r="AJ23" i="1"/>
  <c r="AI23" i="1"/>
  <c r="AH23" i="1"/>
  <c r="L23" i="1" s="1"/>
  <c r="Z23" i="1"/>
  <c r="Y23" i="1"/>
  <c r="X23" i="1" s="1"/>
  <c r="Q23" i="1"/>
  <c r="K23" i="1"/>
  <c r="BO22" i="1"/>
  <c r="BN22" i="1"/>
  <c r="BL22" i="1"/>
  <c r="BM22" i="1" s="1"/>
  <c r="T22" i="1" s="1"/>
  <c r="BJ22" i="1"/>
  <c r="BK22" i="1" s="1"/>
  <c r="BI22" i="1"/>
  <c r="BH22" i="1"/>
  <c r="BG22" i="1"/>
  <c r="BF22" i="1"/>
  <c r="BE22" i="1"/>
  <c r="BA22" i="1"/>
  <c r="AU22" i="1"/>
  <c r="AO22" i="1"/>
  <c r="AJ22" i="1"/>
  <c r="AH22" i="1" s="1"/>
  <c r="AI22" i="1"/>
  <c r="Z22" i="1"/>
  <c r="Y22" i="1"/>
  <c r="X22" i="1" s="1"/>
  <c r="Q22" i="1"/>
  <c r="BO21" i="1"/>
  <c r="BN21" i="1"/>
  <c r="BL21" i="1"/>
  <c r="BM21" i="1" s="1"/>
  <c r="T21" i="1" s="1"/>
  <c r="U21" i="1" s="1"/>
  <c r="V21" i="1" s="1"/>
  <c r="BI21" i="1"/>
  <c r="BH21" i="1"/>
  <c r="BG21" i="1"/>
  <c r="BF21" i="1"/>
  <c r="BJ21" i="1" s="1"/>
  <c r="BK21" i="1" s="1"/>
  <c r="BE21" i="1"/>
  <c r="BA21" i="1"/>
  <c r="AX21" i="1"/>
  <c r="AZ21" i="1" s="1"/>
  <c r="AW21" i="1"/>
  <c r="AY21" i="1" s="1"/>
  <c r="AU21" i="1"/>
  <c r="AO21" i="1"/>
  <c r="AJ21" i="1"/>
  <c r="AI21" i="1"/>
  <c r="AH21" i="1"/>
  <c r="L21" i="1" s="1"/>
  <c r="Z21" i="1"/>
  <c r="Y21" i="1"/>
  <c r="X21" i="1" s="1"/>
  <c r="Q21" i="1"/>
  <c r="AC21" i="1" s="1"/>
  <c r="O21" i="1"/>
  <c r="K21" i="1"/>
  <c r="J21" i="1"/>
  <c r="I21" i="1"/>
  <c r="BO20" i="1"/>
  <c r="BN20" i="1"/>
  <c r="BL20" i="1"/>
  <c r="BM20" i="1" s="1"/>
  <c r="T20" i="1" s="1"/>
  <c r="BJ20" i="1"/>
  <c r="BK20" i="1" s="1"/>
  <c r="BI20" i="1"/>
  <c r="BH20" i="1"/>
  <c r="BG20" i="1"/>
  <c r="BF20" i="1"/>
  <c r="BE20" i="1"/>
  <c r="BA20" i="1"/>
  <c r="AU20" i="1"/>
  <c r="AO20" i="1"/>
  <c r="AJ20" i="1"/>
  <c r="AH20" i="1" s="1"/>
  <c r="AI20" i="1"/>
  <c r="Z20" i="1"/>
  <c r="Y20" i="1"/>
  <c r="X20" i="1" s="1"/>
  <c r="Q20" i="1"/>
  <c r="BO19" i="1"/>
  <c r="BN19" i="1"/>
  <c r="BL19" i="1"/>
  <c r="BM19" i="1" s="1"/>
  <c r="T19" i="1" s="1"/>
  <c r="BI19" i="1"/>
  <c r="BH19" i="1"/>
  <c r="BG19" i="1"/>
  <c r="BF19" i="1"/>
  <c r="BJ19" i="1" s="1"/>
  <c r="BK19" i="1" s="1"/>
  <c r="BE19" i="1"/>
  <c r="BA19" i="1"/>
  <c r="AW19" i="1"/>
  <c r="AY19" i="1" s="1"/>
  <c r="AU19" i="1"/>
  <c r="AO19" i="1"/>
  <c r="AJ19" i="1"/>
  <c r="AH19" i="1" s="1"/>
  <c r="AI19" i="1"/>
  <c r="Z19" i="1"/>
  <c r="Y19" i="1"/>
  <c r="X19" i="1" s="1"/>
  <c r="Q19" i="1"/>
  <c r="BO18" i="1"/>
  <c r="BN18" i="1"/>
  <c r="BL18" i="1"/>
  <c r="BM18" i="1" s="1"/>
  <c r="BJ18" i="1"/>
  <c r="BK18" i="1" s="1"/>
  <c r="BI18" i="1"/>
  <c r="BH18" i="1"/>
  <c r="BG18" i="1"/>
  <c r="BF18" i="1"/>
  <c r="BE18" i="1"/>
  <c r="BA18" i="1"/>
  <c r="AU18" i="1"/>
  <c r="AO18" i="1"/>
  <c r="AJ18" i="1"/>
  <c r="AH18" i="1" s="1"/>
  <c r="AI18" i="1"/>
  <c r="Z18" i="1"/>
  <c r="Y18" i="1"/>
  <c r="Q18" i="1"/>
  <c r="J18" i="1"/>
  <c r="I18" i="1"/>
  <c r="AB18" i="1" s="1"/>
  <c r="BO17" i="1"/>
  <c r="BN17" i="1"/>
  <c r="BL17" i="1"/>
  <c r="BM17" i="1" s="1"/>
  <c r="T17" i="1" s="1"/>
  <c r="BI17" i="1"/>
  <c r="BH17" i="1"/>
  <c r="BG17" i="1"/>
  <c r="BF17" i="1"/>
  <c r="BJ17" i="1" s="1"/>
  <c r="BK17" i="1" s="1"/>
  <c r="BE17" i="1"/>
  <c r="BA17" i="1"/>
  <c r="AW17" i="1"/>
  <c r="AU17" i="1"/>
  <c r="AO17" i="1"/>
  <c r="AJ17" i="1"/>
  <c r="AH17" i="1" s="1"/>
  <c r="AI17" i="1"/>
  <c r="Z17" i="1"/>
  <c r="Y17" i="1"/>
  <c r="X17" i="1" s="1"/>
  <c r="Q17" i="1"/>
  <c r="T18" i="1" l="1"/>
  <c r="AW18" i="1"/>
  <c r="AY18" i="1" s="1"/>
  <c r="AD21" i="1"/>
  <c r="W21" i="1"/>
  <c r="AA21" i="1" s="1"/>
  <c r="O26" i="1"/>
  <c r="L26" i="1"/>
  <c r="K26" i="1"/>
  <c r="AX26" i="1" s="1"/>
  <c r="AZ26" i="1" s="1"/>
  <c r="J26" i="1"/>
  <c r="I26" i="1" s="1"/>
  <c r="O28" i="1"/>
  <c r="L28" i="1"/>
  <c r="K28" i="1"/>
  <c r="AX28" i="1" s="1"/>
  <c r="J28" i="1"/>
  <c r="I28" i="1" s="1"/>
  <c r="AW23" i="1"/>
  <c r="AZ23" i="1" s="1"/>
  <c r="L17" i="1"/>
  <c r="K17" i="1"/>
  <c r="AX17" i="1" s="1"/>
  <c r="AZ17" i="1" s="1"/>
  <c r="J17" i="1"/>
  <c r="I17" i="1" s="1"/>
  <c r="O17" i="1"/>
  <c r="O18" i="1"/>
  <c r="L18" i="1"/>
  <c r="K18" i="1"/>
  <c r="AX18" i="1" s="1"/>
  <c r="AW28" i="1"/>
  <c r="AY28" i="1" s="1"/>
  <c r="T28" i="1"/>
  <c r="AZ29" i="1"/>
  <c r="AW31" i="1"/>
  <c r="AY31" i="1" s="1"/>
  <c r="AW27" i="1"/>
  <c r="AY27" i="1" s="1"/>
  <c r="L19" i="1"/>
  <c r="K19" i="1"/>
  <c r="AX19" i="1" s="1"/>
  <c r="AZ19" i="1" s="1"/>
  <c r="J19" i="1"/>
  <c r="I19" i="1" s="1"/>
  <c r="O19" i="1"/>
  <c r="AW20" i="1"/>
  <c r="AY20" i="1" s="1"/>
  <c r="O30" i="1"/>
  <c r="L30" i="1"/>
  <c r="K30" i="1"/>
  <c r="AX30" i="1" s="1"/>
  <c r="AZ30" i="1" s="1"/>
  <c r="J30" i="1"/>
  <c r="I30" i="1" s="1"/>
  <c r="AW30" i="1"/>
  <c r="AY30" i="1" s="1"/>
  <c r="T30" i="1"/>
  <c r="AZ31" i="1"/>
  <c r="AY23" i="1"/>
  <c r="AY17" i="1"/>
  <c r="AB21" i="1"/>
  <c r="AE21" i="1" s="1"/>
  <c r="R21" i="1"/>
  <c r="P21" i="1" s="1"/>
  <c r="S21" i="1" s="1"/>
  <c r="M21" i="1" s="1"/>
  <c r="N21" i="1" s="1"/>
  <c r="O24" i="1"/>
  <c r="L24" i="1"/>
  <c r="J24" i="1"/>
  <c r="I24" i="1" s="1"/>
  <c r="K24" i="1"/>
  <c r="AX24" i="1" s="1"/>
  <c r="AZ24" i="1" s="1"/>
  <c r="AW22" i="1"/>
  <c r="AY22" i="1" s="1"/>
  <c r="AW26" i="1"/>
  <c r="AY26" i="1" s="1"/>
  <c r="T26" i="1"/>
  <c r="X18" i="1"/>
  <c r="O20" i="1"/>
  <c r="L20" i="1"/>
  <c r="K20" i="1"/>
  <c r="AX20" i="1" s="1"/>
  <c r="AZ20" i="1" s="1"/>
  <c r="J20" i="1"/>
  <c r="I20" i="1" s="1"/>
  <c r="O22" i="1"/>
  <c r="L22" i="1"/>
  <c r="J22" i="1"/>
  <c r="I22" i="1" s="1"/>
  <c r="U22" i="1" s="1"/>
  <c r="V22" i="1" s="1"/>
  <c r="K22" i="1"/>
  <c r="AX22" i="1" s="1"/>
  <c r="AY25" i="1"/>
  <c r="AI26" i="1"/>
  <c r="O23" i="1"/>
  <c r="O25" i="1"/>
  <c r="O27" i="1"/>
  <c r="O29" i="1"/>
  <c r="O31" i="1"/>
  <c r="J23" i="1"/>
  <c r="I23" i="1" s="1"/>
  <c r="J25" i="1"/>
  <c r="I25" i="1" s="1"/>
  <c r="J27" i="1"/>
  <c r="I27" i="1" s="1"/>
  <c r="U27" i="1" s="1"/>
  <c r="V27" i="1" s="1"/>
  <c r="J29" i="1"/>
  <c r="I29" i="1" s="1"/>
  <c r="J31" i="1"/>
  <c r="I31" i="1" s="1"/>
  <c r="W22" i="1" l="1"/>
  <c r="AA22" i="1" s="1"/>
  <c r="AD22" i="1"/>
  <c r="AC22" i="1"/>
  <c r="W27" i="1"/>
  <c r="AA27" i="1" s="1"/>
  <c r="AD27" i="1"/>
  <c r="AC27" i="1"/>
  <c r="AB31" i="1"/>
  <c r="R31" i="1"/>
  <c r="P31" i="1" s="1"/>
  <c r="S31" i="1" s="1"/>
  <c r="M31" i="1" s="1"/>
  <c r="N31" i="1" s="1"/>
  <c r="U31" i="1"/>
  <c r="V31" i="1" s="1"/>
  <c r="AB24" i="1"/>
  <c r="U24" i="1"/>
  <c r="V24" i="1" s="1"/>
  <c r="R24" i="1" s="1"/>
  <c r="P24" i="1" s="1"/>
  <c r="S24" i="1" s="1"/>
  <c r="M24" i="1" s="1"/>
  <c r="N24" i="1" s="1"/>
  <c r="AB30" i="1"/>
  <c r="R30" i="1"/>
  <c r="P30" i="1" s="1"/>
  <c r="S30" i="1" s="1"/>
  <c r="M30" i="1" s="1"/>
  <c r="N30" i="1" s="1"/>
  <c r="AZ18" i="1"/>
  <c r="AZ27" i="1"/>
  <c r="AB26" i="1"/>
  <c r="AB29" i="1"/>
  <c r="U29" i="1"/>
  <c r="V29" i="1" s="1"/>
  <c r="U26" i="1"/>
  <c r="V26" i="1" s="1"/>
  <c r="R26" i="1" s="1"/>
  <c r="P26" i="1" s="1"/>
  <c r="S26" i="1" s="1"/>
  <c r="M26" i="1" s="1"/>
  <c r="N26" i="1" s="1"/>
  <c r="U30" i="1"/>
  <c r="V30" i="1" s="1"/>
  <c r="AB28" i="1"/>
  <c r="AB17" i="1"/>
  <c r="U17" i="1"/>
  <c r="V17" i="1" s="1"/>
  <c r="AZ28" i="1"/>
  <c r="AB20" i="1"/>
  <c r="AB25" i="1"/>
  <c r="U25" i="1"/>
  <c r="V25" i="1" s="1"/>
  <c r="U28" i="1"/>
  <c r="V28" i="1" s="1"/>
  <c r="AB27" i="1"/>
  <c r="R27" i="1"/>
  <c r="P27" i="1" s="1"/>
  <c r="S27" i="1" s="1"/>
  <c r="M27" i="1" s="1"/>
  <c r="N27" i="1" s="1"/>
  <c r="AB23" i="1"/>
  <c r="U23" i="1"/>
  <c r="V23" i="1" s="1"/>
  <c r="U20" i="1"/>
  <c r="V20" i="1" s="1"/>
  <c r="U18" i="1"/>
  <c r="V18" i="1" s="1"/>
  <c r="AZ22" i="1"/>
  <c r="AB22" i="1"/>
  <c r="R22" i="1"/>
  <c r="P22" i="1" s="1"/>
  <c r="S22" i="1" s="1"/>
  <c r="M22" i="1" s="1"/>
  <c r="N22" i="1" s="1"/>
  <c r="AB19" i="1"/>
  <c r="U19" i="1"/>
  <c r="V19" i="1" s="1"/>
  <c r="W18" i="1" l="1"/>
  <c r="AA18" i="1" s="1"/>
  <c r="AD18" i="1"/>
  <c r="AE18" i="1" s="1"/>
  <c r="AC18" i="1"/>
  <c r="R18" i="1"/>
  <c r="P18" i="1" s="1"/>
  <c r="S18" i="1" s="1"/>
  <c r="M18" i="1" s="1"/>
  <c r="N18" i="1" s="1"/>
  <c r="W29" i="1"/>
  <c r="AA29" i="1" s="1"/>
  <c r="AD29" i="1"/>
  <c r="AC29" i="1"/>
  <c r="AE27" i="1"/>
  <c r="W20" i="1"/>
  <c r="AA20" i="1" s="1"/>
  <c r="AD20" i="1"/>
  <c r="AE20" i="1" s="1"/>
  <c r="AC20" i="1"/>
  <c r="R29" i="1"/>
  <c r="P29" i="1" s="1"/>
  <c r="S29" i="1" s="1"/>
  <c r="M29" i="1" s="1"/>
  <c r="N29" i="1" s="1"/>
  <c r="W28" i="1"/>
  <c r="AA28" i="1" s="1"/>
  <c r="AD28" i="1"/>
  <c r="AC28" i="1"/>
  <c r="W25" i="1"/>
  <c r="AA25" i="1" s="1"/>
  <c r="AD25" i="1"/>
  <c r="AC25" i="1"/>
  <c r="AD23" i="1"/>
  <c r="W23" i="1"/>
  <c r="AA23" i="1" s="1"/>
  <c r="AC23" i="1"/>
  <c r="R25" i="1"/>
  <c r="P25" i="1" s="1"/>
  <c r="S25" i="1" s="1"/>
  <c r="M25" i="1" s="1"/>
  <c r="N25" i="1" s="1"/>
  <c r="R28" i="1"/>
  <c r="P28" i="1" s="1"/>
  <c r="S28" i="1" s="1"/>
  <c r="M28" i="1" s="1"/>
  <c r="N28" i="1" s="1"/>
  <c r="W17" i="1"/>
  <c r="AA17" i="1" s="1"/>
  <c r="AD17" i="1"/>
  <c r="AC17" i="1"/>
  <c r="R17" i="1"/>
  <c r="P17" i="1" s="1"/>
  <c r="S17" i="1" s="1"/>
  <c r="M17" i="1" s="1"/>
  <c r="N17" i="1" s="1"/>
  <c r="AD19" i="1"/>
  <c r="W19" i="1"/>
  <c r="AA19" i="1" s="1"/>
  <c r="AC19" i="1"/>
  <c r="W24" i="1"/>
  <c r="AA24" i="1" s="1"/>
  <c r="AD24" i="1"/>
  <c r="AE24" i="1" s="1"/>
  <c r="AC24" i="1"/>
  <c r="R19" i="1"/>
  <c r="P19" i="1" s="1"/>
  <c r="S19" i="1" s="1"/>
  <c r="M19" i="1" s="1"/>
  <c r="N19" i="1" s="1"/>
  <c r="R23" i="1"/>
  <c r="P23" i="1" s="1"/>
  <c r="S23" i="1" s="1"/>
  <c r="M23" i="1" s="1"/>
  <c r="N23" i="1" s="1"/>
  <c r="AE22" i="1"/>
  <c r="W26" i="1"/>
  <c r="AA26" i="1" s="1"/>
  <c r="AD26" i="1"/>
  <c r="AC26" i="1"/>
  <c r="R20" i="1"/>
  <c r="P20" i="1" s="1"/>
  <c r="S20" i="1" s="1"/>
  <c r="M20" i="1" s="1"/>
  <c r="N20" i="1" s="1"/>
  <c r="W30" i="1"/>
  <c r="AA30" i="1" s="1"/>
  <c r="AD30" i="1"/>
  <c r="AC30" i="1"/>
  <c r="W31" i="1"/>
  <c r="AA31" i="1" s="1"/>
  <c r="AD31" i="1"/>
  <c r="AC31" i="1"/>
  <c r="AE26" i="1" l="1"/>
  <c r="AE28" i="1"/>
  <c r="AE29" i="1"/>
  <c r="AE31" i="1"/>
  <c r="AE19" i="1"/>
  <c r="AE23" i="1"/>
  <c r="AE30" i="1"/>
  <c r="AE17" i="1"/>
  <c r="AE25" i="1"/>
</calcChain>
</file>

<file path=xl/sharedStrings.xml><?xml version="1.0" encoding="utf-8"?>
<sst xmlns="http://schemas.openxmlformats.org/spreadsheetml/2006/main" count="702" uniqueCount="357">
  <si>
    <t>File opened</t>
  </si>
  <si>
    <t>2020-12-10 11:06:04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</si>
  <si>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</si>
  <si>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</si>
  <si>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</si>
  <si>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</si>
  <si>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</si>
  <si>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</si>
  <si>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</si>
  <si>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</si>
  <si>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</si>
  <si>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</si>
  <si>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</si>
  <si>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{"ssa_ref": "37127.4", "co2bspanconc2": "0", "co2bspan2": "0", "co2bspan2a": "0.0873229", "h2oaspanconc2": "0", "co2aspanconc1": "400", "co2aspanconc2": "0", "h2obspan2b": "0.0677395", "flowbzero": "0.26", "co2aspan2": "0", "ssb_ref": "34919.1", "h2oaspanconc1": "12.17", "co2aspan2b": "0.086568", "h2oaspan1": "1.00398", "tazero": "0.00104713", "h2obspan2a": "0.0678114", "chamberpressurezero": "2.57375", "co2aspan1": "1.00054", "flowazero": "0.317", "h2obspanconc2": "0", "co2bspan1": "0.999577", "h2oaspan2": "0", "h2oaspan2b": "0.0671222", "co2bzero": "0.898612", "h2obspan1": "0.998939", "co2aspan2a": "0.0865215", "co2azero": "0.892502", "h2oaspan2a": "0.0668561", "tbzero": "0.0513058", "h2obspan2": "0", "co2bspanconc1": "400", "h2obzero": "1.16501", "h2obspanconc1": "12.17", "h2oazero": "1.16161", "co2bspan2b": "0.087286", "oxygen": "21", "flowmeterzero": "0.990581"}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</si>
  <si>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</si>
  <si>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</si>
  <si>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</si>
  <si>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</si>
  <si>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</si>
  <si>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</si>
  <si>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</si>
  <si>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</si>
  <si>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</si>
  <si>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</si>
  <si>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11:06:04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</si>
  <si>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</si>
  <si>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</si>
  <si>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</si>
  <si>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</si>
  <si>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</si>
  <si>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</si>
  <si>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</si>
  <si>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</si>
  <si>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</si>
  <si>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</si>
  <si>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</si>
  <si>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</si>
  <si>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</si>
  <si>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</si>
  <si>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</si>
  <si>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</si>
  <si>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</si>
  <si>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</si>
  <si>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</si>
  <si>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</si>
  <si>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</si>
  <si>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</si>
  <si>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</si>
  <si>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</si>
  <si>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</si>
  <si>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</si>
  <si>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</si>
  <si>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</si>
  <si>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</si>
  <si>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</si>
  <si>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</si>
  <si>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</si>
  <si>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</si>
  <si>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</si>
  <si>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</si>
  <si>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</si>
  <si>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</si>
  <si>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</si>
  <si>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</si>
  <si>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</si>
  <si>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</si>
  <si>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</si>
  <si>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</si>
  <si>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</si>
  <si>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</si>
  <si>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</si>
  <si>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</si>
  <si>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</si>
  <si>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</si>
  <si>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</si>
  <si>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</si>
  <si>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</si>
  <si>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</si>
  <si>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1.81794 88.5368 375.466 603.274 837.245 1038.33 1228.07 1386.02</t>
  </si>
  <si>
    <t>Fs_true</t>
  </si>
  <si>
    <t>0.902449 104.799 402.193 601.528 801.54 1001.17 1201.61 1400.54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</si>
  <si>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</si>
  <si>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</si>
  <si>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</si>
  <si>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</si>
  <si>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</si>
  <si>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</si>
  <si>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</si>
  <si>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</si>
  <si>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</si>
  <si>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</si>
  <si>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</si>
  <si>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</si>
  <si>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</si>
  <si>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</si>
  <si>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</si>
  <si>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</si>
  <si>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</si>
  <si>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</si>
  <si>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</si>
  <si>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</si>
  <si>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</si>
  <si>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</si>
  <si>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</si>
  <si>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</si>
  <si>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</si>
  <si>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</si>
  <si>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</si>
  <si>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</si>
  <si>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</si>
  <si>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</si>
  <si>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</si>
  <si>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</si>
  <si>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</si>
  <si>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</si>
  <si>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</si>
  <si>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</si>
  <si>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</si>
  <si>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</si>
  <si>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</si>
  <si>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</si>
  <si>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</si>
  <si>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</si>
  <si>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</si>
  <si>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</si>
  <si>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</si>
  <si>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</si>
  <si>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</si>
  <si>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</si>
  <si>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</si>
  <si>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</si>
  <si>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</si>
  <si>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</si>
  <si>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</si>
  <si>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</si>
  <si>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</si>
  <si>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</si>
  <si>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</si>
  <si>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</si>
  <si>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</si>
  <si>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</si>
  <si>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</si>
  <si>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</si>
  <si>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</si>
  <si>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</si>
  <si>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</si>
  <si>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</si>
  <si>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</si>
  <si>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</si>
  <si>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</si>
  <si>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</si>
  <si>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</si>
  <si>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</si>
  <si>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</si>
  <si>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</si>
  <si>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</si>
  <si>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</si>
  <si>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</si>
  <si>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</si>
  <si>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</si>
  <si>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</si>
  <si>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</si>
  <si>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</si>
  <si>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</si>
  <si>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</si>
  <si>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</si>
  <si>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</si>
  <si>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</si>
  <si>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</si>
  <si>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</si>
  <si>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</si>
  <si>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</si>
  <si>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</si>
  <si>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</si>
  <si>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</si>
  <si>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</si>
  <si>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</si>
  <si>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</si>
  <si>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</si>
  <si>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</si>
  <si>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</si>
  <si>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</si>
  <si>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</si>
  <si>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</si>
  <si>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</si>
  <si>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</si>
  <si>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</si>
  <si>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</si>
  <si>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</si>
  <si>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</si>
  <si>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</si>
  <si>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</si>
  <si>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</si>
  <si>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</si>
  <si>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</si>
  <si>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</si>
  <si>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</si>
  <si>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</si>
  <si>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</si>
  <si>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</si>
  <si>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</si>
  <si>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</si>
  <si>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</si>
  <si>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</si>
  <si>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</si>
  <si>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</si>
  <si>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</si>
  <si>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</si>
  <si>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</si>
  <si>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</si>
  <si>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</si>
  <si>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</si>
  <si>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</si>
  <si>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</si>
  <si>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</si>
  <si>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</si>
  <si>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</si>
  <si>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</si>
  <si>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</si>
  <si>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</si>
  <si>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</si>
  <si>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</si>
  <si>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</si>
  <si>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</si>
  <si>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</si>
  <si>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</si>
  <si>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</si>
  <si>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</si>
  <si>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</si>
  <si>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</si>
  <si>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</si>
  <si>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</si>
  <si>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</si>
  <si>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</si>
  <si>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</si>
  <si>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</si>
  <si>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</si>
  <si>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</si>
  <si>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</si>
  <si>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</si>
  <si>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</si>
  <si>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</si>
  <si>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</si>
  <si>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</si>
  <si>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</si>
  <si>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</si>
  <si>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</si>
  <si>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</si>
  <si>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</si>
  <si>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</si>
  <si>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</si>
  <si>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</si>
  <si>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</si>
  <si>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</si>
  <si>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</si>
  <si>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</si>
  <si>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</si>
  <si>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</si>
  <si>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</si>
  <si>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</si>
  <si>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</si>
  <si>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</si>
  <si>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</si>
  <si>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</si>
  <si>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</si>
  <si>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</si>
  <si>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</si>
  <si>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</si>
  <si>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</si>
  <si>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</si>
  <si>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</si>
  <si>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</si>
  <si>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</si>
  <si>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</si>
  <si>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</si>
  <si>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</si>
  <si>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</si>
  <si>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</si>
  <si>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</si>
  <si>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</si>
  <si>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</si>
  <si>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</si>
  <si>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</si>
  <si>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</si>
  <si>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</si>
  <si>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</si>
  <si>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</si>
  <si>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</si>
  <si>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</si>
  <si>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11:08:12</t>
  </si>
  <si>
    <t>11:08:12</t>
  </si>
  <si>
    <t>1149</t>
  </si>
  <si>
    <t>_1</t>
  </si>
  <si>
    <t>RECT-4143-20200907-06_33_50</t>
  </si>
  <si>
    <t>RECT-1560-20201210-11_08_12</t>
  </si>
  <si>
    <t>DARK-1561-20201210-11_08_20</t>
  </si>
  <si>
    <t>0: Broadleaf</t>
  </si>
  <si>
    <t>--:--:--</t>
  </si>
  <si>
    <t>1/3</t>
  </si>
  <si>
    <t>20201210 11:10:13</t>
  </si>
  <si>
    <t>11:10:13</t>
  </si>
  <si>
    <t>RECT-1562-20201210-11_10_13</t>
  </si>
  <si>
    <t>DARK-1563-20201210-11_10_20</t>
  </si>
  <si>
    <t>3/3</t>
  </si>
  <si>
    <t>20201210 11:11:41</t>
  </si>
  <si>
    <t>11:11:41</t>
  </si>
  <si>
    <t>RECT-1564-20201210-11_11_41</t>
  </si>
  <si>
    <t>DARK-1565-20201210-11_11_49</t>
  </si>
  <si>
    <t>20201210 11:12:50</t>
  </si>
  <si>
    <t>11:12:50</t>
  </si>
  <si>
    <t>RECT-1566-20201210-11_12_50</t>
  </si>
  <si>
    <t>DARK-1567-20201210-11_12_58</t>
  </si>
  <si>
    <t>20201210 11:14:31</t>
  </si>
  <si>
    <t>11:14:31</t>
  </si>
  <si>
    <t>RECT-1568-20201210-11_14_31</t>
  </si>
  <si>
    <t>DARK-1569-20201210-11_14_39</t>
  </si>
  <si>
    <t>20201210 11:16:05</t>
  </si>
  <si>
    <t>11:16:05</t>
  </si>
  <si>
    <t>RECT-1570-20201210-11_16_05</t>
  </si>
  <si>
    <t>DARK-1571-20201210-11_16_13</t>
  </si>
  <si>
    <t>20201210 11:17:16</t>
  </si>
  <si>
    <t>11:17:16</t>
  </si>
  <si>
    <t>RECT-1572-20201210-11_17_16</t>
  </si>
  <si>
    <t>DARK-1573-20201210-11_17_24</t>
  </si>
  <si>
    <t>20201210 11:19:17</t>
  </si>
  <si>
    <t>11:19:17</t>
  </si>
  <si>
    <t>RECT-1574-20201210-11_19_17</t>
  </si>
  <si>
    <t>DARK-1575-20201210-11_19_24</t>
  </si>
  <si>
    <t>2/3</t>
  </si>
  <si>
    <t>20201210 11:21:04</t>
  </si>
  <si>
    <t>11:21:04</t>
  </si>
  <si>
    <t>RECT-1576-20201210-11_21_04</t>
  </si>
  <si>
    <t>DARK-1577-20201210-11_21_12</t>
  </si>
  <si>
    <t>20201210 11:22:56</t>
  </si>
  <si>
    <t>11:22:56</t>
  </si>
  <si>
    <t>RECT-1578-20201210-11_22_56</t>
  </si>
  <si>
    <t>DARK-1579-20201210-11_23_04</t>
  </si>
  <si>
    <t>20201210 11:24:41</t>
  </si>
  <si>
    <t>11:24:41</t>
  </si>
  <si>
    <t>RECT-1580-20201210-11_24_41</t>
  </si>
  <si>
    <t>DARK-1581-20201210-11_24_49</t>
  </si>
  <si>
    <t>20201210 11:26:36</t>
  </si>
  <si>
    <t>11:26:36</t>
  </si>
  <si>
    <t>RECT-1582-20201210-11_26_36</t>
  </si>
  <si>
    <t>DARK-1583-20201210-11_26_44</t>
  </si>
  <si>
    <t>20201210 11:28:10</t>
  </si>
  <si>
    <t>11:28:10</t>
  </si>
  <si>
    <t>RECT-1584-20201210-11_28_10</t>
  </si>
  <si>
    <t>DARK-1585-20201210-11_28_18</t>
  </si>
  <si>
    <t>20201210 11:30:07</t>
  </si>
  <si>
    <t>11:30:07</t>
  </si>
  <si>
    <t>RECT-1586-20201210-11_30_07</t>
  </si>
  <si>
    <t>DARK-1587-20201210-11_30_14</t>
  </si>
  <si>
    <t>20201210 11:32:05</t>
  </si>
  <si>
    <t>11:32:05</t>
  </si>
  <si>
    <t>RECT-1588-20201210-11_32_05</t>
  </si>
  <si>
    <t>DARK-1589-20201210-11_32_12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</si>
</sst>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1607620092.5999999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1607620084.5999999</v>
      </c>
      <c r="I17">
        <f t="shared" ref="I17:I31" si="0">(J17)/1000</f>
        <v>1.3525695540275422E-4</v>
      </c>
      <c r="J17">
        <f t="shared" ref="J17:J31" si="1">1000*CA17*AH17*(BW17-BX17)/(100*BP17*(1000-AH17*BW17))</f>
        <v>0.13525695540275423</v>
      </c>
      <c r="K17">
        <f t="shared" ref="K17:K31" si="2">CA17*AH17*(BV17-BU17*(1000-AH17*BX17)/(1000-AH17*BW17))/(100*BP17)</f>
        <v>-0.95936484808354128</v>
      </c>
      <c r="L17">
        <f t="shared" ref="L17:L31" si="3">BU17 - IF(AH17&gt;1, K17*BP17*100/(AJ17*CI17), 0)</f>
        <v>401.81006451612899</v>
      </c>
      <c r="M17">
        <f t="shared" ref="M17:M31" si="4">((S17-I17/2)*L17-K17)/(S17+I17/2)</f>
        <v>812.07298871318176</v>
      </c>
      <c r="N17">
        <f t="shared" ref="N17:N31" si="5">M17*(CB17+CC17)/1000</f>
        <v>82.61239613407227</v>
      </c>
      <c r="O17">
        <f t="shared" ref="O17:O31" si="6">(BU17 - IF(AH17&gt;1, K17*BP17*100/(AJ17*CI17), 0))*(CB17+CC17)/1000</f>
        <v>40.87624226125768</v>
      </c>
      <c r="P17">
        <f t="shared" ref="P17:P31" si="7">2/((1/R17-1/Q17)+SIGN(R17)*SQRT((1/R17-1/Q17)*(1/R17-1/Q17) + 4*BQ17/((BQ17+1)*(BQ17+1))*(2*1/R17*1/Q17-1/Q17*1/Q17)))</f>
        <v>3.4231889024860475E-3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2.9581532978688272</v>
      </c>
      <c r="R17">
        <f t="shared" ref="R17:R31" si="9">I17*(1000-(1000*0.61365*EXP(17.502*V17/(240.97+V17))/(CB17+CC17)+BW17)/2)/(1000*0.61365*EXP(17.502*V17/(240.97+V17))/(CB17+CC17)-BW17)</f>
        <v>3.4209896903467426E-3</v>
      </c>
      <c r="S17">
        <f t="shared" ref="S17:S31" si="10">1/((BQ17+1)/(P17/1.6)+1/(Q17/1.37)) + BQ17/((BQ17+1)/(P17/1.6) + BQ17/(Q17/1.37))</f>
        <v>2.1383160245423052E-3</v>
      </c>
      <c r="T17">
        <f t="shared" ref="T17:T31" si="11">(BM17*BO17)</f>
        <v>231.28911250253381</v>
      </c>
      <c r="U17">
        <f t="shared" ref="U17:U31" si="12">(CD17+(T17+2*0.95*0.0000000567*(((CD17+$B$7)+273)^4-(CD17+273)^4)-44100*I17)/(1.84*29.3*Q17+8*0.95*0.0000000567*(CD17+273)^3))</f>
        <v>29.293301874025104</v>
      </c>
      <c r="V17">
        <f t="shared" ref="V17:V31" si="13">($C$7*CE17+$D$7*CF17+$E$7*U17)</f>
        <v>28.832196774193601</v>
      </c>
      <c r="W17">
        <f t="shared" ref="W17:W31" si="14">0.61365*EXP(17.502*V17/(240.97+V17))</f>
        <v>3.9828862228454098</v>
      </c>
      <c r="X17">
        <f t="shared" ref="X17:X31" si="15">(Y17/Z17*100)</f>
        <v>1.0626112285892257</v>
      </c>
      <c r="Y17">
        <f t="shared" ref="Y17:Y31" si="16">BW17*(CB17+CC17)/1000</f>
        <v>4.0271242561248075E-2</v>
      </c>
      <c r="Z17">
        <f t="shared" ref="Z17:Z31" si="17">0.61365*EXP(17.502*CD17/(240.97+CD17))</f>
        <v>3.7898378520537683</v>
      </c>
      <c r="AA17">
        <f t="shared" ref="AA17:AA31" si="18">(W17-BW17*(CB17+CC17)/1000)</f>
        <v>3.9426149802841617</v>
      </c>
      <c r="AB17">
        <f t="shared" ref="AB17:AB31" si="19">(-I17*44100)</f>
        <v>-5.9648317332614607</v>
      </c>
      <c r="AC17">
        <f t="shared" ref="AC17:AC31" si="20">2*29.3*Q17*0.92*(CD17-V17)</f>
        <v>-136.32655702528277</v>
      </c>
      <c r="AD17">
        <f t="shared" ref="AD17:AD31" si="21">2*0.95*0.0000000567*(((CD17+$B$7)+273)^4-(V17+273)^4)</f>
        <v>-10.086077681271542</v>
      </c>
      <c r="AE17">
        <f t="shared" ref="AE17:AE31" si="22">T17+AD17+AB17+AC17</f>
        <v>78.911646062718034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53569.470970223476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15444</v>
      </c>
      <c r="AS17">
        <v>585.96265384615401</v>
      </c>
      <c r="AT17">
        <v>603.11</v>
      </c>
      <c r="AU17">
        <f t="shared" ref="AU17:AU31" si="27">1-AS17/AT17</f>
        <v>2.8431540106856112E-2</v>
      </c>
      <c r="AV17">
        <v>0.5</v>
      </c>
      <c r="AW17">
        <f t="shared" ref="AW17:AW31" si="28">BM17</f>
        <v>1180.1769480129685</v>
      </c>
      <c r="AX17">
        <f t="shared" ref="AX17:AX31" si="29">K17</f>
        <v>-0.95936484808354128</v>
      </c>
      <c r="AY17">
        <f t="shared" ref="AY17:AY31" si="30">AU17*AV17*AW17</f>
        <v>16.777124115308879</v>
      </c>
      <c r="AZ17">
        <f t="shared" ref="AZ17:AZ31" si="31">(AX17-AP17)/AW17</f>
        <v>-3.233560602160862E-4</v>
      </c>
      <c r="BA17">
        <f t="shared" ref="BA17:BA31" si="32">(AN17-AT17)/AT17</f>
        <v>4.4087645703105567</v>
      </c>
      <c r="BB17" t="s">
        <v>295</v>
      </c>
      <c r="BC17">
        <v>585.96265384615401</v>
      </c>
      <c r="BD17">
        <v>464.84</v>
      </c>
      <c r="BE17">
        <f t="shared" ref="BE17:BE31" si="33">1-BD17/AT17</f>
        <v>0.22926166039362639</v>
      </c>
      <c r="BF17">
        <f t="shared" ref="BF17:BF31" si="34">(AT17-BC17)/(AT17-BD17)</f>
        <v>0.12401349644786286</v>
      </c>
      <c r="BG17">
        <f t="shared" ref="BG17:BG31" si="35">(AN17-AT17)/(AN17-BD17)</f>
        <v>0.95056913243053864</v>
      </c>
      <c r="BH17">
        <f t="shared" ref="BH17:BH31" si="36">(AT17-BC17)/(AT17-AM17)</f>
        <v>-0.15260136777179042</v>
      </c>
      <c r="BI17">
        <f t="shared" ref="BI17:BI31" si="37">(AN17-AT17)/(AN17-AM17)</f>
        <v>1.0441242391070578</v>
      </c>
      <c r="BJ17">
        <f t="shared" ref="BJ17:BJ31" si="38">(BF17*BD17/BC17)</f>
        <v>9.8379023493124843E-2</v>
      </c>
      <c r="BK17">
        <f t="shared" ref="BK17:BK31" si="39">(1-BJ17)</f>
        <v>0.90162097650687512</v>
      </c>
      <c r="BL17">
        <f t="shared" ref="BL17:BL31" si="40">$B$11*CJ17+$C$11*CK17+$F$11*CL17*(1-CO17)</f>
        <v>1399.9906451612901</v>
      </c>
      <c r="BM17">
        <f t="shared" ref="BM17:BM31" si="41">BL17*BN17</f>
        <v>1180.1769480129685</v>
      </c>
      <c r="BN17">
        <f t="shared" ref="BN17:BN31" si="42">($B$11*$D$9+$C$11*$D$9+$F$11*((CY17+CQ17)/MAX(CY17+CQ17+CZ17, 0.1)*$I$9+CZ17/MAX(CY17+CQ17+CZ17, 0.1)*$J$9))/($B$11+$C$11+$F$11)</f>
        <v>0.8429891671719012</v>
      </c>
      <c r="BO17">
        <f t="shared" ref="BO17:BO31" si="43">($B$11*$K$9+$C$11*$K$9+$F$11*((CY17+CQ17)/MAX(CY17+CQ17+CZ17, 0.1)*$P$9+CZ17/MAX(CY17+CQ17+CZ17, 0.1)*$Q$9))/($B$11+$C$11+$F$11)</f>
        <v>0.19597833434380238</v>
      </c>
      <c r="BP17">
        <v>6</v>
      </c>
      <c r="BQ17">
        <v>0.5</v>
      </c>
      <c r="BR17" t="s">
        <v>296</v>
      </c>
      <c r="BS17">
        <v>2</v>
      </c>
      <c r="BT17">
        <v>1607620084.5999999</v>
      </c>
      <c r="BU17">
        <v>401.81006451612899</v>
      </c>
      <c r="BV17">
        <v>400.72448387096802</v>
      </c>
      <c r="BW17">
        <v>0.39586296774193502</v>
      </c>
      <c r="BX17">
        <v>0.23368461290322601</v>
      </c>
      <c r="BY17">
        <v>400.79864516128998</v>
      </c>
      <c r="BZ17">
        <v>0.33460464516129002</v>
      </c>
      <c r="CA17">
        <v>500.20267741935498</v>
      </c>
      <c r="CB17">
        <v>101.630290322581</v>
      </c>
      <c r="CC17">
        <v>9.9969496774193506E-2</v>
      </c>
      <c r="CD17">
        <v>27.977377419354799</v>
      </c>
      <c r="CE17">
        <v>28.832196774193601</v>
      </c>
      <c r="CF17">
        <v>999.9</v>
      </c>
      <c r="CG17">
        <v>0</v>
      </c>
      <c r="CH17">
        <v>0</v>
      </c>
      <c r="CI17">
        <v>10000.926129032299</v>
      </c>
      <c r="CJ17">
        <v>0</v>
      </c>
      <c r="CK17">
        <v>448.392516129032</v>
      </c>
      <c r="CL17">
        <v>1399.9906451612901</v>
      </c>
      <c r="CM17">
        <v>0.90000448387096799</v>
      </c>
      <c r="CN17">
        <v>9.9995329032258107E-2</v>
      </c>
      <c r="CO17">
        <v>0</v>
      </c>
      <c r="CP17">
        <v>585.97109677419303</v>
      </c>
      <c r="CQ17">
        <v>4.9994800000000001</v>
      </c>
      <c r="CR17">
        <v>8638.4929032258096</v>
      </c>
      <c r="CS17">
        <v>11417.5290322581</v>
      </c>
      <c r="CT17">
        <v>46.662870967741902</v>
      </c>
      <c r="CU17">
        <v>48.884999999999998</v>
      </c>
      <c r="CV17">
        <v>47.645000000000003</v>
      </c>
      <c r="CW17">
        <v>48.414935483870899</v>
      </c>
      <c r="CX17">
        <v>48.739709677419398</v>
      </c>
      <c r="CY17">
        <v>1255.49774193548</v>
      </c>
      <c r="CZ17">
        <v>139.49354838709701</v>
      </c>
      <c r="DA17">
        <v>0</v>
      </c>
      <c r="DB17">
        <v>203.60000014305101</v>
      </c>
      <c r="DC17">
        <v>0</v>
      </c>
      <c r="DD17">
        <v>585.96265384615401</v>
      </c>
      <c r="DE17">
        <v>0.98847864065814595</v>
      </c>
      <c r="DF17">
        <v>64.169230797128193</v>
      </c>
      <c r="DG17">
        <v>8639.2796153846193</v>
      </c>
      <c r="DH17">
        <v>15</v>
      </c>
      <c r="DI17">
        <v>0</v>
      </c>
      <c r="DJ17" t="s">
        <v>297</v>
      </c>
      <c r="DK17">
        <v>1607548763</v>
      </c>
      <c r="DL17">
        <v>1607548763</v>
      </c>
      <c r="DM17">
        <v>0</v>
      </c>
      <c r="DN17">
        <v>-4.4999999999999998E-2</v>
      </c>
      <c r="DO17">
        <v>6.0000000000000001E-3</v>
      </c>
      <c r="DP17">
        <v>1.012</v>
      </c>
      <c r="DQ17">
        <v>6.6000000000000003E-2</v>
      </c>
      <c r="DR17">
        <v>400</v>
      </c>
      <c r="DS17">
        <v>0</v>
      </c>
      <c r="DT17">
        <v>0.22</v>
      </c>
      <c r="DU17">
        <v>0.08</v>
      </c>
      <c r="DV17">
        <v>-0.98365320249231902</v>
      </c>
      <c r="DW17">
        <v>1.8638854568401599</v>
      </c>
      <c r="DX17">
        <v>0.13874161795352999</v>
      </c>
      <c r="DY17">
        <v>0</v>
      </c>
      <c r="DZ17">
        <v>1.1051597096774199</v>
      </c>
      <c r="EA17">
        <v>-2.2262907580645201</v>
      </c>
      <c r="EB17">
        <v>0.17084177956173099</v>
      </c>
      <c r="EC17">
        <v>0</v>
      </c>
      <c r="ED17">
        <v>0.16242774193548401</v>
      </c>
      <c r="EE17">
        <v>-3.0994016129032902E-2</v>
      </c>
      <c r="EF17">
        <v>2.3183054708090902E-3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1.012</v>
      </c>
      <c r="EN17">
        <v>6.13E-2</v>
      </c>
      <c r="EO17">
        <v>1.1794943401787199</v>
      </c>
      <c r="EP17">
        <v>-1.6043650578588901E-5</v>
      </c>
      <c r="EQ17">
        <v>-1.15305589960158E-6</v>
      </c>
      <c r="ER17">
        <v>3.6581349982770798E-10</v>
      </c>
      <c r="ES17">
        <v>6.6000000000000003E-2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1188.8</v>
      </c>
      <c r="FB17">
        <v>1188.8</v>
      </c>
      <c r="FC17">
        <v>2</v>
      </c>
      <c r="FD17">
        <v>505.40699999999998</v>
      </c>
      <c r="FE17">
        <v>478.20800000000003</v>
      </c>
      <c r="FF17">
        <v>23.435500000000001</v>
      </c>
      <c r="FG17">
        <v>33.502899999999997</v>
      </c>
      <c r="FH17">
        <v>30.000299999999999</v>
      </c>
      <c r="FI17">
        <v>33.4953</v>
      </c>
      <c r="FJ17">
        <v>33.538600000000002</v>
      </c>
      <c r="FK17">
        <v>18.776199999999999</v>
      </c>
      <c r="FL17">
        <v>100</v>
      </c>
      <c r="FM17">
        <v>0</v>
      </c>
      <c r="FN17">
        <v>23.4422</v>
      </c>
      <c r="FO17">
        <v>400.14600000000002</v>
      </c>
      <c r="FP17">
        <v>0</v>
      </c>
      <c r="FQ17">
        <v>97.740799999999993</v>
      </c>
      <c r="FR17">
        <v>102.3</v>
      </c>
    </row>
    <row r="18" spans="1:174" x14ac:dyDescent="0.25">
      <c r="A18">
        <v>2</v>
      </c>
      <c r="B18">
        <v>1607620213.0999999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1607620205.0999999</v>
      </c>
      <c r="I18">
        <f t="shared" si="0"/>
        <v>1.0610584458665844E-4</v>
      </c>
      <c r="J18">
        <f t="shared" si="1"/>
        <v>0.10610584458665843</v>
      </c>
      <c r="K18">
        <f t="shared" si="2"/>
        <v>-0.8192836498145456</v>
      </c>
      <c r="L18">
        <f t="shared" si="3"/>
        <v>49.601861290322603</v>
      </c>
      <c r="M18">
        <f t="shared" si="4"/>
        <v>519.746381271779</v>
      </c>
      <c r="N18">
        <f t="shared" si="5"/>
        <v>52.874444506165268</v>
      </c>
      <c r="O18">
        <f t="shared" si="6"/>
        <v>5.0460589177748538</v>
      </c>
      <c r="P18">
        <f t="shared" si="7"/>
        <v>2.6865576396891406E-3</v>
      </c>
      <c r="Q18">
        <f t="shared" si="8"/>
        <v>2.9579563079660227</v>
      </c>
      <c r="R18">
        <f t="shared" si="9"/>
        <v>2.6852027889013061E-3</v>
      </c>
      <c r="S18">
        <f t="shared" si="10"/>
        <v>1.6783734111697781E-3</v>
      </c>
      <c r="T18">
        <f t="shared" si="11"/>
        <v>231.28478680021738</v>
      </c>
      <c r="U18">
        <f t="shared" si="12"/>
        <v>29.312053204919703</v>
      </c>
      <c r="V18">
        <f t="shared" si="13"/>
        <v>28.797396774193601</v>
      </c>
      <c r="W18">
        <f t="shared" si="14"/>
        <v>3.9748628853957144</v>
      </c>
      <c r="X18">
        <f t="shared" si="15"/>
        <v>0.90074438136435908</v>
      </c>
      <c r="Y18">
        <f t="shared" si="16"/>
        <v>3.4159043812438512E-2</v>
      </c>
      <c r="Z18">
        <f t="shared" si="17"/>
        <v>3.792312727024481</v>
      </c>
      <c r="AA18">
        <f t="shared" si="18"/>
        <v>3.940703841583276</v>
      </c>
      <c r="AB18">
        <f t="shared" si="19"/>
        <v>-4.6792677462716368</v>
      </c>
      <c r="AC18">
        <f t="shared" si="20"/>
        <v>-128.98240349682985</v>
      </c>
      <c r="AD18">
        <f t="shared" si="21"/>
        <v>-9.5422353075994302</v>
      </c>
      <c r="AE18">
        <f t="shared" si="22"/>
        <v>88.08088024951644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53561.758816956906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15445.3</v>
      </c>
      <c r="AS18">
        <v>586.84896153846205</v>
      </c>
      <c r="AT18">
        <v>603.86</v>
      </c>
      <c r="AU18">
        <f t="shared" si="27"/>
        <v>2.8170500549031141E-2</v>
      </c>
      <c r="AV18">
        <v>0.5</v>
      </c>
      <c r="AW18">
        <f t="shared" si="28"/>
        <v>1180.1524806038794</v>
      </c>
      <c r="AX18">
        <f t="shared" si="29"/>
        <v>-0.8192836498145456</v>
      </c>
      <c r="AY18">
        <f t="shared" si="30"/>
        <v>16.622743051396025</v>
      </c>
      <c r="AZ18">
        <f t="shared" si="31"/>
        <v>-2.0466522247593761E-4</v>
      </c>
      <c r="BA18">
        <f t="shared" si="32"/>
        <v>4.4020468320471631</v>
      </c>
      <c r="BB18" t="s">
        <v>302</v>
      </c>
      <c r="BC18">
        <v>586.84896153846205</v>
      </c>
      <c r="BD18">
        <v>462.61</v>
      </c>
      <c r="BE18">
        <f t="shared" si="33"/>
        <v>0.23391183386877756</v>
      </c>
      <c r="BF18">
        <f t="shared" si="34"/>
        <v>0.12043213070115373</v>
      </c>
      <c r="BG18">
        <f t="shared" si="35"/>
        <v>0.94954402083251477</v>
      </c>
      <c r="BH18">
        <f t="shared" si="36"/>
        <v>-0.15240554919986893</v>
      </c>
      <c r="BI18">
        <f t="shared" si="37"/>
        <v>1.0438297291354033</v>
      </c>
      <c r="BJ18">
        <f t="shared" si="38"/>
        <v>9.4936025510900204E-2</v>
      </c>
      <c r="BK18">
        <f t="shared" si="39"/>
        <v>0.90506397448909981</v>
      </c>
      <c r="BL18">
        <f t="shared" si="40"/>
        <v>1399.96129032258</v>
      </c>
      <c r="BM18">
        <f t="shared" si="41"/>
        <v>1180.1524806038794</v>
      </c>
      <c r="BN18">
        <f t="shared" si="42"/>
        <v>0.84298936603593366</v>
      </c>
      <c r="BO18">
        <f t="shared" si="43"/>
        <v>0.19597873207186739</v>
      </c>
      <c r="BP18">
        <v>6</v>
      </c>
      <c r="BQ18">
        <v>0.5</v>
      </c>
      <c r="BR18" t="s">
        <v>296</v>
      </c>
      <c r="BS18">
        <v>2</v>
      </c>
      <c r="BT18">
        <v>1607620205.0999999</v>
      </c>
      <c r="BU18">
        <v>49.601861290322603</v>
      </c>
      <c r="BV18">
        <v>48.625399999999999</v>
      </c>
      <c r="BW18">
        <v>0.33577732258064502</v>
      </c>
      <c r="BX18">
        <v>0.208540419354839</v>
      </c>
      <c r="BY18">
        <v>48.425790322580703</v>
      </c>
      <c r="BZ18">
        <v>0.27369006451612898</v>
      </c>
      <c r="CA18">
        <v>500.18609677419403</v>
      </c>
      <c r="CB18">
        <v>101.631258064516</v>
      </c>
      <c r="CC18">
        <v>9.9983193548387098E-2</v>
      </c>
      <c r="CD18">
        <v>27.988574193548398</v>
      </c>
      <c r="CE18">
        <v>28.797396774193601</v>
      </c>
      <c r="CF18">
        <v>999.9</v>
      </c>
      <c r="CG18">
        <v>0</v>
      </c>
      <c r="CH18">
        <v>0</v>
      </c>
      <c r="CI18">
        <v>9999.7135483871007</v>
      </c>
      <c r="CJ18">
        <v>0</v>
      </c>
      <c r="CK18">
        <v>326.30206451612901</v>
      </c>
      <c r="CL18">
        <v>1399.96129032258</v>
      </c>
      <c r="CM18">
        <v>0.899998967741935</v>
      </c>
      <c r="CN18">
        <v>0.10000094193548401</v>
      </c>
      <c r="CO18">
        <v>0</v>
      </c>
      <c r="CP18">
        <v>586.84738709677401</v>
      </c>
      <c r="CQ18">
        <v>4.9994800000000001</v>
      </c>
      <c r="CR18">
        <v>8809.1848387096798</v>
      </c>
      <c r="CS18">
        <v>11417.2580645161</v>
      </c>
      <c r="CT18">
        <v>46.344516129032201</v>
      </c>
      <c r="CU18">
        <v>48.655000000000001</v>
      </c>
      <c r="CV18">
        <v>47.346548387096803</v>
      </c>
      <c r="CW18">
        <v>48.011806451612898</v>
      </c>
      <c r="CX18">
        <v>48.4796774193548</v>
      </c>
      <c r="CY18">
        <v>1255.4629032258099</v>
      </c>
      <c r="CZ18">
        <v>139.5</v>
      </c>
      <c r="DA18">
        <v>0</v>
      </c>
      <c r="DB18">
        <v>120</v>
      </c>
      <c r="DC18">
        <v>0</v>
      </c>
      <c r="DD18">
        <v>586.84896153846205</v>
      </c>
      <c r="DE18">
        <v>0.96502562947597403</v>
      </c>
      <c r="DF18">
        <v>70.687521348251707</v>
      </c>
      <c r="DG18">
        <v>8810.1057692307695</v>
      </c>
      <c r="DH18">
        <v>15</v>
      </c>
      <c r="DI18">
        <v>0</v>
      </c>
      <c r="DJ18" t="s">
        <v>297</v>
      </c>
      <c r="DK18">
        <v>1607548763</v>
      </c>
      <c r="DL18">
        <v>1607548763</v>
      </c>
      <c r="DM18">
        <v>0</v>
      </c>
      <c r="DN18">
        <v>-4.4999999999999998E-2</v>
      </c>
      <c r="DO18">
        <v>6.0000000000000001E-3</v>
      </c>
      <c r="DP18">
        <v>1.012</v>
      </c>
      <c r="DQ18">
        <v>6.6000000000000003E-2</v>
      </c>
      <c r="DR18">
        <v>400</v>
      </c>
      <c r="DS18">
        <v>0</v>
      </c>
      <c r="DT18">
        <v>0.22</v>
      </c>
      <c r="DU18">
        <v>0.08</v>
      </c>
      <c r="DV18">
        <v>-0.81694256328164705</v>
      </c>
      <c r="DW18">
        <v>-0.12603464459880501</v>
      </c>
      <c r="DX18">
        <v>2.0634685673593001E-2</v>
      </c>
      <c r="DY18">
        <v>1</v>
      </c>
      <c r="DZ18">
        <v>0.97645270967741904</v>
      </c>
      <c r="EA18">
        <v>0.10738272580645</v>
      </c>
      <c r="EB18">
        <v>2.1158962821695802E-2</v>
      </c>
      <c r="EC18">
        <v>1</v>
      </c>
      <c r="ED18">
        <v>0.127236903225806</v>
      </c>
      <c r="EE18">
        <v>-6.9099677419357701E-3</v>
      </c>
      <c r="EF18">
        <v>5.7278427819243795E-4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1.1759999999999999</v>
      </c>
      <c r="EN18">
        <v>6.2100000000000002E-2</v>
      </c>
      <c r="EO18">
        <v>1.1794943401787199</v>
      </c>
      <c r="EP18">
        <v>-1.6043650578588901E-5</v>
      </c>
      <c r="EQ18">
        <v>-1.15305589960158E-6</v>
      </c>
      <c r="ER18">
        <v>3.6581349982770798E-10</v>
      </c>
      <c r="ES18">
        <v>6.6000000000000003E-2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1190.8</v>
      </c>
      <c r="FB18">
        <v>1190.8</v>
      </c>
      <c r="FC18">
        <v>2</v>
      </c>
      <c r="FD18">
        <v>505.39600000000002</v>
      </c>
      <c r="FE18">
        <v>476.60899999999998</v>
      </c>
      <c r="FF18">
        <v>24.084299999999999</v>
      </c>
      <c r="FG18">
        <v>33.539000000000001</v>
      </c>
      <c r="FH18">
        <v>30.0001</v>
      </c>
      <c r="FI18">
        <v>33.54</v>
      </c>
      <c r="FJ18">
        <v>33.584200000000003</v>
      </c>
      <c r="FK18">
        <v>4.9880399999999998</v>
      </c>
      <c r="FL18">
        <v>100</v>
      </c>
      <c r="FM18">
        <v>0</v>
      </c>
      <c r="FN18">
        <v>23.732399999999998</v>
      </c>
      <c r="FO18">
        <v>48.706600000000002</v>
      </c>
      <c r="FP18">
        <v>0</v>
      </c>
      <c r="FQ18">
        <v>97.752799999999993</v>
      </c>
      <c r="FR18">
        <v>102.297</v>
      </c>
    </row>
    <row r="19" spans="1:174" x14ac:dyDescent="0.25">
      <c r="A19">
        <v>3</v>
      </c>
      <c r="B19">
        <v>1607620301.5999999</v>
      </c>
      <c r="C19">
        <v>209</v>
      </c>
      <c r="D19" t="s">
        <v>304</v>
      </c>
      <c r="E19" t="s">
        <v>305</v>
      </c>
      <c r="F19" t="s">
        <v>291</v>
      </c>
      <c r="G19" t="s">
        <v>292</v>
      </c>
      <c r="H19">
        <v>1607620293.5999999</v>
      </c>
      <c r="I19">
        <f t="shared" si="0"/>
        <v>9.8155647257687766E-5</v>
      </c>
      <c r="J19">
        <f t="shared" si="1"/>
        <v>9.8155647257687773E-2</v>
      </c>
      <c r="K19">
        <f t="shared" si="2"/>
        <v>-0.68336601674931419</v>
      </c>
      <c r="L19">
        <f t="shared" si="3"/>
        <v>79.742848387096799</v>
      </c>
      <c r="M19">
        <f t="shared" si="4"/>
        <v>503.68541188175942</v>
      </c>
      <c r="N19">
        <f t="shared" si="5"/>
        <v>51.240362764314007</v>
      </c>
      <c r="O19">
        <f t="shared" si="6"/>
        <v>8.1123105470716634</v>
      </c>
      <c r="P19">
        <f t="shared" si="7"/>
        <v>2.4720060590406731E-3</v>
      </c>
      <c r="Q19">
        <f t="shared" si="8"/>
        <v>2.9583951475251125</v>
      </c>
      <c r="R19">
        <f t="shared" si="9"/>
        <v>2.4708590873474077E-3</v>
      </c>
      <c r="S19">
        <f t="shared" si="10"/>
        <v>1.5443899336142005E-3</v>
      </c>
      <c r="T19">
        <f t="shared" si="11"/>
        <v>231.29200489729445</v>
      </c>
      <c r="U19">
        <f t="shared" si="12"/>
        <v>29.32915579780601</v>
      </c>
      <c r="V19">
        <f t="shared" si="13"/>
        <v>28.880922580645201</v>
      </c>
      <c r="W19">
        <f t="shared" si="14"/>
        <v>3.9941439639214149</v>
      </c>
      <c r="X19">
        <f t="shared" si="15"/>
        <v>0.86517995476905907</v>
      </c>
      <c r="Y19">
        <f t="shared" si="16"/>
        <v>3.2839435264233961E-2</v>
      </c>
      <c r="Z19">
        <f t="shared" si="17"/>
        <v>3.795676851181756</v>
      </c>
      <c r="AA19">
        <f t="shared" si="18"/>
        <v>3.9613045286571809</v>
      </c>
      <c r="AB19">
        <f t="shared" si="19"/>
        <v>-4.3286640440640305</v>
      </c>
      <c r="AC19">
        <f t="shared" si="20"/>
        <v>-139.897483515071</v>
      </c>
      <c r="AD19">
        <f t="shared" si="21"/>
        <v>-10.353296759156535</v>
      </c>
      <c r="AE19">
        <f t="shared" si="22"/>
        <v>76.712560579002883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53571.8320621401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15445.3</v>
      </c>
      <c r="AS19">
        <v>586.85731999999996</v>
      </c>
      <c r="AT19">
        <v>603.83000000000004</v>
      </c>
      <c r="AU19">
        <f t="shared" si="27"/>
        <v>2.8108374873722863E-2</v>
      </c>
      <c r="AV19">
        <v>0.5</v>
      </c>
      <c r="AW19">
        <f t="shared" si="28"/>
        <v>1180.1887167192033</v>
      </c>
      <c r="AX19">
        <f t="shared" si="29"/>
        <v>-0.68336601674931419</v>
      </c>
      <c r="AY19">
        <f t="shared" si="30"/>
        <v>16.586593435640641</v>
      </c>
      <c r="AZ19">
        <f t="shared" si="31"/>
        <v>-8.9492922137655477E-5</v>
      </c>
      <c r="BA19">
        <f t="shared" si="32"/>
        <v>4.4023152211715217</v>
      </c>
      <c r="BB19" t="s">
        <v>307</v>
      </c>
      <c r="BC19">
        <v>586.85731999999996</v>
      </c>
      <c r="BD19">
        <v>463.14</v>
      </c>
      <c r="BE19">
        <f t="shared" si="33"/>
        <v>0.23299604193233203</v>
      </c>
      <c r="BF19">
        <f t="shared" si="34"/>
        <v>0.12063885137536481</v>
      </c>
      <c r="BG19">
        <f t="shared" si="35"/>
        <v>0.94973454236246579</v>
      </c>
      <c r="BH19">
        <f t="shared" si="36"/>
        <v>-0.15202102782811291</v>
      </c>
      <c r="BI19">
        <f t="shared" si="37"/>
        <v>1.0438415095342695</v>
      </c>
      <c r="BJ19">
        <f t="shared" si="38"/>
        <v>9.520657870636505E-2</v>
      </c>
      <c r="BK19">
        <f t="shared" si="39"/>
        <v>0.90479342129363494</v>
      </c>
      <c r="BL19">
        <f t="shared" si="40"/>
        <v>1400.00419354839</v>
      </c>
      <c r="BM19">
        <f t="shared" si="41"/>
        <v>1180.1887167192033</v>
      </c>
      <c r="BN19">
        <f t="shared" si="42"/>
        <v>0.84298941543021244</v>
      </c>
      <c r="BO19">
        <f t="shared" si="43"/>
        <v>0.19597883086042472</v>
      </c>
      <c r="BP19">
        <v>6</v>
      </c>
      <c r="BQ19">
        <v>0.5</v>
      </c>
      <c r="BR19" t="s">
        <v>296</v>
      </c>
      <c r="BS19">
        <v>2</v>
      </c>
      <c r="BT19">
        <v>1607620293.5999999</v>
      </c>
      <c r="BU19">
        <v>79.742848387096799</v>
      </c>
      <c r="BV19">
        <v>78.932529032258103</v>
      </c>
      <c r="BW19">
        <v>0.32280693548387102</v>
      </c>
      <c r="BX19">
        <v>0.20510570967741901</v>
      </c>
      <c r="BY19">
        <v>78.571564516129001</v>
      </c>
      <c r="BZ19">
        <v>0.26053851612903201</v>
      </c>
      <c r="CA19">
        <v>500.20190322580601</v>
      </c>
      <c r="CB19">
        <v>101.63090322580599</v>
      </c>
      <c r="CC19">
        <v>9.9981877419354798E-2</v>
      </c>
      <c r="CD19">
        <v>28.003783870967698</v>
      </c>
      <c r="CE19">
        <v>28.880922580645201</v>
      </c>
      <c r="CF19">
        <v>999.9</v>
      </c>
      <c r="CG19">
        <v>0</v>
      </c>
      <c r="CH19">
        <v>0</v>
      </c>
      <c r="CI19">
        <v>10002.2377419355</v>
      </c>
      <c r="CJ19">
        <v>0</v>
      </c>
      <c r="CK19">
        <v>423.095387096774</v>
      </c>
      <c r="CL19">
        <v>1400.00419354839</v>
      </c>
      <c r="CM19">
        <v>0.89999648387096798</v>
      </c>
      <c r="CN19">
        <v>0.100003480645161</v>
      </c>
      <c r="CO19">
        <v>0</v>
      </c>
      <c r="CP19">
        <v>586.86683870967704</v>
      </c>
      <c r="CQ19">
        <v>4.9994800000000001</v>
      </c>
      <c r="CR19">
        <v>8844.1403225806407</v>
      </c>
      <c r="CS19">
        <v>11417.603225806401</v>
      </c>
      <c r="CT19">
        <v>46.348580645161299</v>
      </c>
      <c r="CU19">
        <v>48.561999999999998</v>
      </c>
      <c r="CV19">
        <v>47.245935483871001</v>
      </c>
      <c r="CW19">
        <v>47.896999999999998</v>
      </c>
      <c r="CX19">
        <v>48.429064516129003</v>
      </c>
      <c r="CY19">
        <v>1255.4980645161299</v>
      </c>
      <c r="CZ19">
        <v>139.50645161290299</v>
      </c>
      <c r="DA19">
        <v>0</v>
      </c>
      <c r="DB19">
        <v>87.700000047683702</v>
      </c>
      <c r="DC19">
        <v>0</v>
      </c>
      <c r="DD19">
        <v>586.85731999999996</v>
      </c>
      <c r="DE19">
        <v>1.9000001749381601E-2</v>
      </c>
      <c r="DF19">
        <v>-8.0699999748146904</v>
      </c>
      <c r="DG19">
        <v>8844.1535999999996</v>
      </c>
      <c r="DH19">
        <v>15</v>
      </c>
      <c r="DI19">
        <v>0</v>
      </c>
      <c r="DJ19" t="s">
        <v>297</v>
      </c>
      <c r="DK19">
        <v>1607548763</v>
      </c>
      <c r="DL19">
        <v>1607548763</v>
      </c>
      <c r="DM19">
        <v>0</v>
      </c>
      <c r="DN19">
        <v>-4.4999999999999998E-2</v>
      </c>
      <c r="DO19">
        <v>6.0000000000000001E-3</v>
      </c>
      <c r="DP19">
        <v>1.012</v>
      </c>
      <c r="DQ19">
        <v>6.6000000000000003E-2</v>
      </c>
      <c r="DR19">
        <v>400</v>
      </c>
      <c r="DS19">
        <v>0</v>
      </c>
      <c r="DT19">
        <v>0.22</v>
      </c>
      <c r="DU19">
        <v>0.08</v>
      </c>
      <c r="DV19">
        <v>-0.67903079574514902</v>
      </c>
      <c r="DW19">
        <v>-0.12774008025785599</v>
      </c>
      <c r="DX19">
        <v>1.91305911022603E-2</v>
      </c>
      <c r="DY19">
        <v>1</v>
      </c>
      <c r="DZ19">
        <v>0.80679790322580602</v>
      </c>
      <c r="EA19">
        <v>0.17622309677419401</v>
      </c>
      <c r="EB19">
        <v>2.4369439115356901E-2</v>
      </c>
      <c r="EC19">
        <v>1</v>
      </c>
      <c r="ED19">
        <v>0.11772364516129</v>
      </c>
      <c r="EE19">
        <v>-1.3436129032256699E-3</v>
      </c>
      <c r="EF19">
        <v>2.41738001121595E-4</v>
      </c>
      <c r="EG19">
        <v>1</v>
      </c>
      <c r="EH19">
        <v>3</v>
      </c>
      <c r="EI19">
        <v>3</v>
      </c>
      <c r="EJ19" t="s">
        <v>303</v>
      </c>
      <c r="EK19">
        <v>100</v>
      </c>
      <c r="EL19">
        <v>100</v>
      </c>
      <c r="EM19">
        <v>1.171</v>
      </c>
      <c r="EN19">
        <v>6.2300000000000001E-2</v>
      </c>
      <c r="EO19">
        <v>1.1794943401787199</v>
      </c>
      <c r="EP19">
        <v>-1.6043650578588901E-5</v>
      </c>
      <c r="EQ19">
        <v>-1.15305589960158E-6</v>
      </c>
      <c r="ER19">
        <v>3.6581349982770798E-10</v>
      </c>
      <c r="ES19">
        <v>6.6000000000000003E-2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1192.3</v>
      </c>
      <c r="FB19">
        <v>1192.3</v>
      </c>
      <c r="FC19">
        <v>2</v>
      </c>
      <c r="FD19">
        <v>505.57400000000001</v>
      </c>
      <c r="FE19">
        <v>476.28800000000001</v>
      </c>
      <c r="FF19">
        <v>23.508500000000002</v>
      </c>
      <c r="FG19">
        <v>33.558100000000003</v>
      </c>
      <c r="FH19">
        <v>30.0002</v>
      </c>
      <c r="FI19">
        <v>33.563699999999997</v>
      </c>
      <c r="FJ19">
        <v>33.609299999999998</v>
      </c>
      <c r="FK19">
        <v>6.2163899999999996</v>
      </c>
      <c r="FL19">
        <v>100</v>
      </c>
      <c r="FM19">
        <v>0</v>
      </c>
      <c r="FN19">
        <v>23.506</v>
      </c>
      <c r="FO19">
        <v>79.0047</v>
      </c>
      <c r="FP19">
        <v>0</v>
      </c>
      <c r="FQ19">
        <v>97.759</v>
      </c>
      <c r="FR19">
        <v>102.294</v>
      </c>
    </row>
    <row r="20" spans="1:174" x14ac:dyDescent="0.25">
      <c r="A20">
        <v>4</v>
      </c>
      <c r="B20">
        <v>1607620370.5999999</v>
      </c>
      <c r="C20">
        <v>278</v>
      </c>
      <c r="D20" t="s">
        <v>308</v>
      </c>
      <c r="E20" t="s">
        <v>309</v>
      </c>
      <c r="F20" t="s">
        <v>291</v>
      </c>
      <c r="G20" t="s">
        <v>292</v>
      </c>
      <c r="H20">
        <v>1607620362.8499999</v>
      </c>
      <c r="I20">
        <f t="shared" si="0"/>
        <v>9.5173956768406382E-5</v>
      </c>
      <c r="J20">
        <f t="shared" si="1"/>
        <v>9.5173956768406384E-2</v>
      </c>
      <c r="K20">
        <f t="shared" si="2"/>
        <v>-0.57720210842179154</v>
      </c>
      <c r="L20">
        <f t="shared" si="3"/>
        <v>99.573136666666699</v>
      </c>
      <c r="M20">
        <f t="shared" si="4"/>
        <v>468.18974381220221</v>
      </c>
      <c r="N20">
        <f t="shared" si="5"/>
        <v>47.628560617033081</v>
      </c>
      <c r="O20">
        <f t="shared" si="6"/>
        <v>10.129493946067196</v>
      </c>
      <c r="P20">
        <f t="shared" si="7"/>
        <v>2.3890205957344747E-3</v>
      </c>
      <c r="Q20">
        <f t="shared" si="8"/>
        <v>2.957195745154638</v>
      </c>
      <c r="R20">
        <f t="shared" si="9"/>
        <v>2.3879488870385515E-3</v>
      </c>
      <c r="S20">
        <f t="shared" si="10"/>
        <v>1.4925643007827631E-3</v>
      </c>
      <c r="T20">
        <f t="shared" si="11"/>
        <v>231.28125442701941</v>
      </c>
      <c r="U20">
        <f t="shared" si="12"/>
        <v>29.330397894095611</v>
      </c>
      <c r="V20">
        <f t="shared" si="13"/>
        <v>28.933479999999999</v>
      </c>
      <c r="W20">
        <f t="shared" si="14"/>
        <v>4.0063180687225373</v>
      </c>
      <c r="X20">
        <f t="shared" si="15"/>
        <v>0.85061387454872062</v>
      </c>
      <c r="Y20">
        <f t="shared" si="16"/>
        <v>3.2286621929226912E-2</v>
      </c>
      <c r="Z20">
        <f t="shared" si="17"/>
        <v>3.7956848454130907</v>
      </c>
      <c r="AA20">
        <f t="shared" si="18"/>
        <v>3.9740314467933104</v>
      </c>
      <c r="AB20">
        <f t="shared" si="19"/>
        <v>-4.1971714934867217</v>
      </c>
      <c r="AC20">
        <f t="shared" si="20"/>
        <v>-148.21414778729789</v>
      </c>
      <c r="AD20">
        <f t="shared" si="21"/>
        <v>-10.976106120974878</v>
      </c>
      <c r="AE20">
        <f t="shared" si="22"/>
        <v>67.89382902525989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53536.841293420162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310</v>
      </c>
      <c r="AR20">
        <v>15445.1</v>
      </c>
      <c r="AS20">
        <v>586.82187999999996</v>
      </c>
      <c r="AT20">
        <v>604.51</v>
      </c>
      <c r="AU20">
        <f t="shared" si="27"/>
        <v>2.9260260376172464E-2</v>
      </c>
      <c r="AV20">
        <v>0.5</v>
      </c>
      <c r="AW20">
        <f t="shared" si="28"/>
        <v>1180.1350285651301</v>
      </c>
      <c r="AX20">
        <f t="shared" si="29"/>
        <v>-0.57720210842179154</v>
      </c>
      <c r="AY20">
        <f t="shared" si="30"/>
        <v>17.265529107428719</v>
      </c>
      <c r="AZ20">
        <f t="shared" si="31"/>
        <v>4.6212626625831088E-7</v>
      </c>
      <c r="BA20">
        <f t="shared" si="32"/>
        <v>4.3962382756281944</v>
      </c>
      <c r="BB20" t="s">
        <v>311</v>
      </c>
      <c r="BC20">
        <v>586.82187999999996</v>
      </c>
      <c r="BD20">
        <v>464.19</v>
      </c>
      <c r="BE20">
        <f t="shared" si="33"/>
        <v>0.23212188383980414</v>
      </c>
      <c r="BF20">
        <f t="shared" si="34"/>
        <v>0.12605558722919061</v>
      </c>
      <c r="BG20">
        <f t="shared" si="35"/>
        <v>0.9498479211119808</v>
      </c>
      <c r="BH20">
        <f t="shared" si="36"/>
        <v>-0.15939993206568873</v>
      </c>
      <c r="BI20">
        <f t="shared" si="37"/>
        <v>1.0435744871599693</v>
      </c>
      <c r="BJ20">
        <f t="shared" si="38"/>
        <v>9.9712953845412164E-2</v>
      </c>
      <c r="BK20">
        <f t="shared" si="39"/>
        <v>0.90028704615458788</v>
      </c>
      <c r="BL20">
        <f t="shared" si="40"/>
        <v>1399.94066666667</v>
      </c>
      <c r="BM20">
        <f t="shared" si="41"/>
        <v>1180.1350285651301</v>
      </c>
      <c r="BN20">
        <f t="shared" si="42"/>
        <v>0.84298931852239967</v>
      </c>
      <c r="BO20">
        <f t="shared" si="43"/>
        <v>0.19597863704479923</v>
      </c>
      <c r="BP20">
        <v>6</v>
      </c>
      <c r="BQ20">
        <v>0.5</v>
      </c>
      <c r="BR20" t="s">
        <v>296</v>
      </c>
      <c r="BS20">
        <v>2</v>
      </c>
      <c r="BT20">
        <v>1607620362.8499999</v>
      </c>
      <c r="BU20">
        <v>99.573136666666699</v>
      </c>
      <c r="BV20">
        <v>98.892143333333394</v>
      </c>
      <c r="BW20">
        <v>0.31737816666666702</v>
      </c>
      <c r="BX20">
        <v>0.20325209999999999</v>
      </c>
      <c r="BY20">
        <v>98.406036666666694</v>
      </c>
      <c r="BZ20">
        <v>0.255033866666667</v>
      </c>
      <c r="CA20">
        <v>500.20343333333301</v>
      </c>
      <c r="CB20">
        <v>101.629133333333</v>
      </c>
      <c r="CC20">
        <v>0.100050713333333</v>
      </c>
      <c r="CD20">
        <v>28.003820000000001</v>
      </c>
      <c r="CE20">
        <v>28.933479999999999</v>
      </c>
      <c r="CF20">
        <v>999.9</v>
      </c>
      <c r="CG20">
        <v>0</v>
      </c>
      <c r="CH20">
        <v>0</v>
      </c>
      <c r="CI20">
        <v>9995.6093333333301</v>
      </c>
      <c r="CJ20">
        <v>0</v>
      </c>
      <c r="CK20">
        <v>498.88323333333301</v>
      </c>
      <c r="CL20">
        <v>1399.94066666667</v>
      </c>
      <c r="CM20">
        <v>0.90000040000000003</v>
      </c>
      <c r="CN20">
        <v>9.9999480000000002E-2</v>
      </c>
      <c r="CO20">
        <v>0</v>
      </c>
      <c r="CP20">
        <v>586.83006666666699</v>
      </c>
      <c r="CQ20">
        <v>4.9994800000000001</v>
      </c>
      <c r="CR20">
        <v>8817.1346666666705</v>
      </c>
      <c r="CS20">
        <v>11417.09</v>
      </c>
      <c r="CT20">
        <v>46.491666666666703</v>
      </c>
      <c r="CU20">
        <v>48.570399999999999</v>
      </c>
      <c r="CV20">
        <v>47.303733333333298</v>
      </c>
      <c r="CW20">
        <v>48.070466666666697</v>
      </c>
      <c r="CX20">
        <v>48.557933333333303</v>
      </c>
      <c r="CY20">
        <v>1255.4459999999999</v>
      </c>
      <c r="CZ20">
        <v>139.49566666666701</v>
      </c>
      <c r="DA20">
        <v>0</v>
      </c>
      <c r="DB20">
        <v>68.600000143051105</v>
      </c>
      <c r="DC20">
        <v>0</v>
      </c>
      <c r="DD20">
        <v>586.82187999999996</v>
      </c>
      <c r="DE20">
        <v>-2.0940769101105001</v>
      </c>
      <c r="DF20">
        <v>-76.667692293259805</v>
      </c>
      <c r="DG20">
        <v>8816.1712000000007</v>
      </c>
      <c r="DH20">
        <v>15</v>
      </c>
      <c r="DI20">
        <v>0</v>
      </c>
      <c r="DJ20" t="s">
        <v>297</v>
      </c>
      <c r="DK20">
        <v>1607548763</v>
      </c>
      <c r="DL20">
        <v>1607548763</v>
      </c>
      <c r="DM20">
        <v>0</v>
      </c>
      <c r="DN20">
        <v>-4.4999999999999998E-2</v>
      </c>
      <c r="DO20">
        <v>6.0000000000000001E-3</v>
      </c>
      <c r="DP20">
        <v>1.012</v>
      </c>
      <c r="DQ20">
        <v>6.6000000000000003E-2</v>
      </c>
      <c r="DR20">
        <v>400</v>
      </c>
      <c r="DS20">
        <v>0</v>
      </c>
      <c r="DT20">
        <v>0.22</v>
      </c>
      <c r="DU20">
        <v>0.08</v>
      </c>
      <c r="DV20">
        <v>-0.57396671102248098</v>
      </c>
      <c r="DW20">
        <v>-0.14855674189055301</v>
      </c>
      <c r="DX20">
        <v>2.5877304223708101E-2</v>
      </c>
      <c r="DY20">
        <v>1</v>
      </c>
      <c r="DZ20">
        <v>0.67718019354838699</v>
      </c>
      <c r="EA20">
        <v>0.16313835483870601</v>
      </c>
      <c r="EB20">
        <v>3.0535998807773499E-2</v>
      </c>
      <c r="EC20">
        <v>1</v>
      </c>
      <c r="ED20">
        <v>0.114156258064516</v>
      </c>
      <c r="EE20">
        <v>-3.3851129032261501E-3</v>
      </c>
      <c r="EF20">
        <v>4.2233414135148099E-4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1.167</v>
      </c>
      <c r="EN20">
        <v>6.2399999999999997E-2</v>
      </c>
      <c r="EO20">
        <v>1.1794943401787199</v>
      </c>
      <c r="EP20">
        <v>-1.6043650578588901E-5</v>
      </c>
      <c r="EQ20">
        <v>-1.15305589960158E-6</v>
      </c>
      <c r="ER20">
        <v>3.6581349982770798E-10</v>
      </c>
      <c r="ES20">
        <v>6.6000000000000003E-2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1193.5</v>
      </c>
      <c r="FB20">
        <v>1193.5</v>
      </c>
      <c r="FC20">
        <v>2</v>
      </c>
      <c r="FD20">
        <v>505.66399999999999</v>
      </c>
      <c r="FE20">
        <v>475.666</v>
      </c>
      <c r="FF20">
        <v>23.302399999999999</v>
      </c>
      <c r="FG20">
        <v>33.607100000000003</v>
      </c>
      <c r="FH20">
        <v>30.000599999999999</v>
      </c>
      <c r="FI20">
        <v>33.604399999999998</v>
      </c>
      <c r="FJ20">
        <v>33.65</v>
      </c>
      <c r="FK20">
        <v>7.0370200000000001</v>
      </c>
      <c r="FL20">
        <v>100</v>
      </c>
      <c r="FM20">
        <v>0</v>
      </c>
      <c r="FN20">
        <v>23.2973</v>
      </c>
      <c r="FO20">
        <v>98.999899999999997</v>
      </c>
      <c r="FP20">
        <v>0</v>
      </c>
      <c r="FQ20">
        <v>97.753600000000006</v>
      </c>
      <c r="FR20">
        <v>102.282</v>
      </c>
    </row>
    <row r="21" spans="1:174" x14ac:dyDescent="0.25">
      <c r="A21">
        <v>5</v>
      </c>
      <c r="B21">
        <v>1607620471.5999999</v>
      </c>
      <c r="C21">
        <v>379</v>
      </c>
      <c r="D21" t="s">
        <v>312</v>
      </c>
      <c r="E21" t="s">
        <v>313</v>
      </c>
      <c r="F21" t="s">
        <v>291</v>
      </c>
      <c r="G21" t="s">
        <v>292</v>
      </c>
      <c r="H21">
        <v>1607620463.8499999</v>
      </c>
      <c r="I21">
        <f t="shared" si="0"/>
        <v>9.5042763782667987E-5</v>
      </c>
      <c r="J21">
        <f t="shared" si="1"/>
        <v>9.5042763782667988E-2</v>
      </c>
      <c r="K21">
        <f t="shared" si="2"/>
        <v>-0.48389344344956259</v>
      </c>
      <c r="L21">
        <f t="shared" si="3"/>
        <v>149.79013333333299</v>
      </c>
      <c r="M21">
        <f t="shared" si="4"/>
        <v>455.19055140579604</v>
      </c>
      <c r="N21">
        <f t="shared" si="5"/>
        <v>46.307174570900841</v>
      </c>
      <c r="O21">
        <f t="shared" si="6"/>
        <v>15.238360796029566</v>
      </c>
      <c r="P21">
        <f t="shared" si="7"/>
        <v>2.3854244232008933E-3</v>
      </c>
      <c r="Q21">
        <f t="shared" si="8"/>
        <v>2.9581675895668109</v>
      </c>
      <c r="R21">
        <f t="shared" si="9"/>
        <v>2.3843562886243959E-3</v>
      </c>
      <c r="S21">
        <f t="shared" si="10"/>
        <v>1.4903186058677911E-3</v>
      </c>
      <c r="T21">
        <f t="shared" si="11"/>
        <v>231.29017346092314</v>
      </c>
      <c r="U21">
        <f t="shared" si="12"/>
        <v>29.277698749054345</v>
      </c>
      <c r="V21">
        <f t="shared" si="13"/>
        <v>28.9348733333333</v>
      </c>
      <c r="W21">
        <f t="shared" si="14"/>
        <v>4.0066412523981976</v>
      </c>
      <c r="X21">
        <f t="shared" si="15"/>
        <v>0.84619476195915011</v>
      </c>
      <c r="Y21">
        <f t="shared" si="16"/>
        <v>3.202085512169018E-2</v>
      </c>
      <c r="Z21">
        <f t="shared" si="17"/>
        <v>3.7840998977060534</v>
      </c>
      <c r="AA21">
        <f t="shared" si="18"/>
        <v>3.9746203972765075</v>
      </c>
      <c r="AB21">
        <f t="shared" si="19"/>
        <v>-4.1913858828156583</v>
      </c>
      <c r="AC21">
        <f t="shared" si="20"/>
        <v>-156.84610941114019</v>
      </c>
      <c r="AD21">
        <f t="shared" si="21"/>
        <v>-11.608591411859839</v>
      </c>
      <c r="AE21">
        <f t="shared" si="22"/>
        <v>58.644086755107452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53574.536587029754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314</v>
      </c>
      <c r="AR21">
        <v>15445.9</v>
      </c>
      <c r="AS21">
        <v>586.10619230769203</v>
      </c>
      <c r="AT21">
        <v>604.16</v>
      </c>
      <c r="AU21">
        <f t="shared" si="27"/>
        <v>2.9882494194100828E-2</v>
      </c>
      <c r="AV21">
        <v>0.5</v>
      </c>
      <c r="AW21">
        <f t="shared" si="28"/>
        <v>1180.1808005580019</v>
      </c>
      <c r="AX21">
        <f t="shared" si="29"/>
        <v>-0.48389344344956259</v>
      </c>
      <c r="AY21">
        <f t="shared" si="30"/>
        <v>17.633372960331879</v>
      </c>
      <c r="AZ21">
        <f t="shared" si="31"/>
        <v>7.9525134049194171E-5</v>
      </c>
      <c r="BA21">
        <f t="shared" si="32"/>
        <v>4.3993644067796618</v>
      </c>
      <c r="BB21" t="s">
        <v>315</v>
      </c>
      <c r="BC21">
        <v>586.10619230769203</v>
      </c>
      <c r="BD21">
        <v>463.52</v>
      </c>
      <c r="BE21">
        <f t="shared" si="33"/>
        <v>0.23278601694915257</v>
      </c>
      <c r="BF21">
        <f t="shared" si="34"/>
        <v>0.12836893979172315</v>
      </c>
      <c r="BG21">
        <f t="shared" si="35"/>
        <v>0.94974558344291349</v>
      </c>
      <c r="BH21">
        <f t="shared" si="36"/>
        <v>-0.16218385482890391</v>
      </c>
      <c r="BI21">
        <f t="shared" si="37"/>
        <v>1.0437119251467415</v>
      </c>
      <c r="BJ21">
        <f t="shared" si="38"/>
        <v>0.10152011999392523</v>
      </c>
      <c r="BK21">
        <f t="shared" si="39"/>
        <v>0.89847988000607482</v>
      </c>
      <c r="BL21">
        <f t="shared" si="40"/>
        <v>1399.9949999999999</v>
      </c>
      <c r="BM21">
        <f t="shared" si="41"/>
        <v>1180.1808005580019</v>
      </c>
      <c r="BN21">
        <f t="shared" si="42"/>
        <v>0.84298929678891854</v>
      </c>
      <c r="BO21">
        <f t="shared" si="43"/>
        <v>0.19597859357783715</v>
      </c>
      <c r="BP21">
        <v>6</v>
      </c>
      <c r="BQ21">
        <v>0.5</v>
      </c>
      <c r="BR21" t="s">
        <v>296</v>
      </c>
      <c r="BS21">
        <v>2</v>
      </c>
      <c r="BT21">
        <v>1607620463.8499999</v>
      </c>
      <c r="BU21">
        <v>149.79013333333299</v>
      </c>
      <c r="BV21">
        <v>149.226766666667</v>
      </c>
      <c r="BW21">
        <v>0.31475880000000001</v>
      </c>
      <c r="BX21">
        <v>0.20078823333333301</v>
      </c>
      <c r="BY21">
        <v>148.63740000000001</v>
      </c>
      <c r="BZ21">
        <v>0.25237783333333302</v>
      </c>
      <c r="CA21">
        <v>500.19676666666697</v>
      </c>
      <c r="CB21">
        <v>101.6314</v>
      </c>
      <c r="CC21">
        <v>0.100005513333333</v>
      </c>
      <c r="CD21">
        <v>27.9513933333333</v>
      </c>
      <c r="CE21">
        <v>28.9348733333333</v>
      </c>
      <c r="CF21">
        <v>999.9</v>
      </c>
      <c r="CG21">
        <v>0</v>
      </c>
      <c r="CH21">
        <v>0</v>
      </c>
      <c r="CI21">
        <v>10000.897999999999</v>
      </c>
      <c r="CJ21">
        <v>0</v>
      </c>
      <c r="CK21">
        <v>456.29646666666702</v>
      </c>
      <c r="CL21">
        <v>1399.9949999999999</v>
      </c>
      <c r="CM21">
        <v>0.90000133333333299</v>
      </c>
      <c r="CN21">
        <v>9.9998533333333306E-2</v>
      </c>
      <c r="CO21">
        <v>0</v>
      </c>
      <c r="CP21">
        <v>586.11603333333301</v>
      </c>
      <c r="CQ21">
        <v>4.9994800000000001</v>
      </c>
      <c r="CR21">
        <v>8655.4189999999999</v>
      </c>
      <c r="CS21">
        <v>11417.5433333333</v>
      </c>
      <c r="CT21">
        <v>46.385066666666603</v>
      </c>
      <c r="CU21">
        <v>48.5103333333333</v>
      </c>
      <c r="CV21">
        <v>47.274799999999999</v>
      </c>
      <c r="CW21">
        <v>48.103833333333299</v>
      </c>
      <c r="CX21">
        <v>48.551900000000003</v>
      </c>
      <c r="CY21">
        <v>1255.4953333333301</v>
      </c>
      <c r="CZ21">
        <v>139.5</v>
      </c>
      <c r="DA21">
        <v>0</v>
      </c>
      <c r="DB21">
        <v>100.40000009536701</v>
      </c>
      <c r="DC21">
        <v>0</v>
      </c>
      <c r="DD21">
        <v>586.10619230769203</v>
      </c>
      <c r="DE21">
        <v>-0.30772649830636201</v>
      </c>
      <c r="DF21">
        <v>-90.084102457291706</v>
      </c>
      <c r="DG21">
        <v>8654.7392307692298</v>
      </c>
      <c r="DH21">
        <v>15</v>
      </c>
      <c r="DI21">
        <v>0</v>
      </c>
      <c r="DJ21" t="s">
        <v>297</v>
      </c>
      <c r="DK21">
        <v>1607548763</v>
      </c>
      <c r="DL21">
        <v>1607548763</v>
      </c>
      <c r="DM21">
        <v>0</v>
      </c>
      <c r="DN21">
        <v>-4.4999999999999998E-2</v>
      </c>
      <c r="DO21">
        <v>6.0000000000000001E-3</v>
      </c>
      <c r="DP21">
        <v>1.012</v>
      </c>
      <c r="DQ21">
        <v>6.6000000000000003E-2</v>
      </c>
      <c r="DR21">
        <v>400</v>
      </c>
      <c r="DS21">
        <v>0</v>
      </c>
      <c r="DT21">
        <v>0.22</v>
      </c>
      <c r="DU21">
        <v>0.08</v>
      </c>
      <c r="DV21">
        <v>-0.480218461966058</v>
      </c>
      <c r="DW21">
        <v>-0.14462199052062299</v>
      </c>
      <c r="DX21">
        <v>2.62784830897262E-2</v>
      </c>
      <c r="DY21">
        <v>1</v>
      </c>
      <c r="DZ21">
        <v>0.55880487096774201</v>
      </c>
      <c r="EA21">
        <v>0.15032264516129001</v>
      </c>
      <c r="EB21">
        <v>3.10021404086691E-2</v>
      </c>
      <c r="EC21">
        <v>1</v>
      </c>
      <c r="ED21">
        <v>0.113924516129032</v>
      </c>
      <c r="EE21">
        <v>1.5946451612903799E-3</v>
      </c>
      <c r="EF21">
        <v>2.4781716347752801E-4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1.153</v>
      </c>
      <c r="EN21">
        <v>6.2399999999999997E-2</v>
      </c>
      <c r="EO21">
        <v>1.1794943401787199</v>
      </c>
      <c r="EP21">
        <v>-1.6043650578588901E-5</v>
      </c>
      <c r="EQ21">
        <v>-1.15305589960158E-6</v>
      </c>
      <c r="ER21">
        <v>3.6581349982770798E-10</v>
      </c>
      <c r="ES21">
        <v>6.6000000000000003E-2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1195.0999999999999</v>
      </c>
      <c r="FB21">
        <v>1195.0999999999999</v>
      </c>
      <c r="FC21">
        <v>2</v>
      </c>
      <c r="FD21">
        <v>505.72199999999998</v>
      </c>
      <c r="FE21">
        <v>474.94600000000003</v>
      </c>
      <c r="FF21">
        <v>23.360700000000001</v>
      </c>
      <c r="FG21">
        <v>33.703099999999999</v>
      </c>
      <c r="FH21">
        <v>30.0001</v>
      </c>
      <c r="FI21">
        <v>33.684800000000003</v>
      </c>
      <c r="FJ21">
        <v>33.727800000000002</v>
      </c>
      <c r="FK21">
        <v>9.0818100000000008</v>
      </c>
      <c r="FL21">
        <v>100</v>
      </c>
      <c r="FM21">
        <v>0</v>
      </c>
      <c r="FN21">
        <v>23.379100000000001</v>
      </c>
      <c r="FO21">
        <v>149.31200000000001</v>
      </c>
      <c r="FP21">
        <v>0</v>
      </c>
      <c r="FQ21">
        <v>97.738900000000001</v>
      </c>
      <c r="FR21">
        <v>102.259</v>
      </c>
    </row>
    <row r="22" spans="1:174" x14ac:dyDescent="0.25">
      <c r="A22">
        <v>6</v>
      </c>
      <c r="B22">
        <v>1607620565.5999999</v>
      </c>
      <c r="C22">
        <v>473</v>
      </c>
      <c r="D22" t="s">
        <v>316</v>
      </c>
      <c r="E22" t="s">
        <v>317</v>
      </c>
      <c r="F22" t="s">
        <v>291</v>
      </c>
      <c r="G22" t="s">
        <v>292</v>
      </c>
      <c r="H22">
        <v>1607620557.8499999</v>
      </c>
      <c r="I22">
        <f t="shared" si="0"/>
        <v>9.8266188437112821E-5</v>
      </c>
      <c r="J22">
        <f t="shared" si="1"/>
        <v>9.8266188437112822E-2</v>
      </c>
      <c r="K22">
        <f t="shared" si="2"/>
        <v>-0.23495765588595099</v>
      </c>
      <c r="L22">
        <f t="shared" si="3"/>
        <v>199.69876666666701</v>
      </c>
      <c r="M22">
        <f t="shared" si="4"/>
        <v>334.87761203205537</v>
      </c>
      <c r="N22">
        <f t="shared" si="5"/>
        <v>34.067400358439038</v>
      </c>
      <c r="O22">
        <f t="shared" si="6"/>
        <v>20.315534961676157</v>
      </c>
      <c r="P22">
        <f t="shared" si="7"/>
        <v>2.4710986873986182E-3</v>
      </c>
      <c r="Q22">
        <f t="shared" si="8"/>
        <v>2.9589770078362116</v>
      </c>
      <c r="R22">
        <f t="shared" si="9"/>
        <v>2.4699527826170663E-3</v>
      </c>
      <c r="S22">
        <f t="shared" si="10"/>
        <v>1.543823397368404E-3</v>
      </c>
      <c r="T22">
        <f t="shared" si="11"/>
        <v>231.29164422236309</v>
      </c>
      <c r="U22">
        <f t="shared" si="12"/>
        <v>29.290503423510277</v>
      </c>
      <c r="V22">
        <f t="shared" si="13"/>
        <v>28.903356666666699</v>
      </c>
      <c r="W22">
        <f t="shared" si="14"/>
        <v>3.9993365174474729</v>
      </c>
      <c r="X22">
        <f t="shared" si="15"/>
        <v>0.8503894671428347</v>
      </c>
      <c r="Y22">
        <f t="shared" si="16"/>
        <v>3.220582542281674E-2</v>
      </c>
      <c r="Z22">
        <f t="shared" si="17"/>
        <v>3.7871853623755345</v>
      </c>
      <c r="AA22">
        <f t="shared" si="18"/>
        <v>3.9671306920246563</v>
      </c>
      <c r="AB22">
        <f t="shared" si="19"/>
        <v>-4.3335389100766752</v>
      </c>
      <c r="AC22">
        <f t="shared" si="20"/>
        <v>-149.63173061121088</v>
      </c>
      <c r="AD22">
        <f t="shared" si="21"/>
        <v>-11.070637945027423</v>
      </c>
      <c r="AE22">
        <f t="shared" si="22"/>
        <v>66.255736756048123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53595.629389102047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318</v>
      </c>
      <c r="AR22">
        <v>15447.2</v>
      </c>
      <c r="AS22">
        <v>586.21234615384606</v>
      </c>
      <c r="AT22">
        <v>606.09</v>
      </c>
      <c r="AU22">
        <f t="shared" si="27"/>
        <v>3.2796538214050708E-2</v>
      </c>
      <c r="AV22">
        <v>0.5</v>
      </c>
      <c r="AW22">
        <f t="shared" si="28"/>
        <v>1180.1858615545427</v>
      </c>
      <c r="AX22">
        <f t="shared" si="29"/>
        <v>-0.23495765588595099</v>
      </c>
      <c r="AY22">
        <f t="shared" si="30"/>
        <v>19.353005354077958</v>
      </c>
      <c r="AZ22">
        <f t="shared" si="31"/>
        <v>2.9045410142326963E-4</v>
      </c>
      <c r="BA22">
        <f t="shared" si="32"/>
        <v>4.3821709647082114</v>
      </c>
      <c r="BB22" t="s">
        <v>319</v>
      </c>
      <c r="BC22">
        <v>586.21234615384606</v>
      </c>
      <c r="BD22">
        <v>463.31</v>
      </c>
      <c r="BE22">
        <f t="shared" si="33"/>
        <v>0.23557557458463263</v>
      </c>
      <c r="BF22">
        <f t="shared" si="34"/>
        <v>0.13921875505080525</v>
      </c>
      <c r="BG22">
        <f t="shared" si="35"/>
        <v>0.94898473257895422</v>
      </c>
      <c r="BH22">
        <f t="shared" si="36"/>
        <v>-0.18171874011096956</v>
      </c>
      <c r="BI22">
        <f t="shared" si="37"/>
        <v>1.0429540528196837</v>
      </c>
      <c r="BJ22">
        <f t="shared" si="38"/>
        <v>0.11003084773936299</v>
      </c>
      <c r="BK22">
        <f t="shared" si="39"/>
        <v>0.889969152260637</v>
      </c>
      <c r="BL22">
        <f t="shared" si="40"/>
        <v>1400.00066666667</v>
      </c>
      <c r="BM22">
        <f t="shared" si="41"/>
        <v>1180.1858615545427</v>
      </c>
      <c r="BN22">
        <f t="shared" si="42"/>
        <v>0.84298949968681436</v>
      </c>
      <c r="BO22">
        <f t="shared" si="43"/>
        <v>0.19597899937362862</v>
      </c>
      <c r="BP22">
        <v>6</v>
      </c>
      <c r="BQ22">
        <v>0.5</v>
      </c>
      <c r="BR22" t="s">
        <v>296</v>
      </c>
      <c r="BS22">
        <v>2</v>
      </c>
      <c r="BT22">
        <v>1607620557.8499999</v>
      </c>
      <c r="BU22">
        <v>199.69876666666701</v>
      </c>
      <c r="BV22">
        <v>199.44046666666699</v>
      </c>
      <c r="BW22">
        <v>0.31657859999999999</v>
      </c>
      <c r="BX22">
        <v>0.19874249999999999</v>
      </c>
      <c r="BY22">
        <v>198.564966666667</v>
      </c>
      <c r="BZ22">
        <v>0.25422303333333302</v>
      </c>
      <c r="CA22">
        <v>500.19516666666698</v>
      </c>
      <c r="CB22">
        <v>101.630933333333</v>
      </c>
      <c r="CC22">
        <v>9.9965163333333301E-2</v>
      </c>
      <c r="CD22">
        <v>27.96537</v>
      </c>
      <c r="CE22">
        <v>28.903356666666699</v>
      </c>
      <c r="CF22">
        <v>999.9</v>
      </c>
      <c r="CG22">
        <v>0</v>
      </c>
      <c r="CH22">
        <v>0</v>
      </c>
      <c r="CI22">
        <v>10005.536</v>
      </c>
      <c r="CJ22">
        <v>0</v>
      </c>
      <c r="CK22">
        <v>369.93496666666698</v>
      </c>
      <c r="CL22">
        <v>1400.00066666667</v>
      </c>
      <c r="CM22">
        <v>0.89999399999999996</v>
      </c>
      <c r="CN22">
        <v>0.100006</v>
      </c>
      <c r="CO22">
        <v>0</v>
      </c>
      <c r="CP22">
        <v>586.21996666666701</v>
      </c>
      <c r="CQ22">
        <v>4.9994800000000001</v>
      </c>
      <c r="CR22">
        <v>8639.8253333333305</v>
      </c>
      <c r="CS22">
        <v>11417.573333333299</v>
      </c>
      <c r="CT22">
        <v>46.183</v>
      </c>
      <c r="CU22">
        <v>48.303733333333298</v>
      </c>
      <c r="CV22">
        <v>47.120733333333298</v>
      </c>
      <c r="CW22">
        <v>47.879066666666702</v>
      </c>
      <c r="CX22">
        <v>48.333066666666703</v>
      </c>
      <c r="CY22">
        <v>1255.49066666667</v>
      </c>
      <c r="CZ22">
        <v>139.51</v>
      </c>
      <c r="DA22">
        <v>0</v>
      </c>
      <c r="DB22">
        <v>93.700000047683702</v>
      </c>
      <c r="DC22">
        <v>0</v>
      </c>
      <c r="DD22">
        <v>586.21234615384606</v>
      </c>
      <c r="DE22">
        <v>-1.00666665483643</v>
      </c>
      <c r="DF22">
        <v>64.464615439261493</v>
      </c>
      <c r="DG22">
        <v>8640.4311538461498</v>
      </c>
      <c r="DH22">
        <v>15</v>
      </c>
      <c r="DI22">
        <v>0</v>
      </c>
      <c r="DJ22" t="s">
        <v>297</v>
      </c>
      <c r="DK22">
        <v>1607548763</v>
      </c>
      <c r="DL22">
        <v>1607548763</v>
      </c>
      <c r="DM22">
        <v>0</v>
      </c>
      <c r="DN22">
        <v>-4.4999999999999998E-2</v>
      </c>
      <c r="DO22">
        <v>6.0000000000000001E-3</v>
      </c>
      <c r="DP22">
        <v>1.012</v>
      </c>
      <c r="DQ22">
        <v>6.6000000000000003E-2</v>
      </c>
      <c r="DR22">
        <v>400</v>
      </c>
      <c r="DS22">
        <v>0</v>
      </c>
      <c r="DT22">
        <v>0.22</v>
      </c>
      <c r="DU22">
        <v>0.08</v>
      </c>
      <c r="DV22">
        <v>-0.235389887608074</v>
      </c>
      <c r="DW22">
        <v>-0.12810023158402201</v>
      </c>
      <c r="DX22">
        <v>2.31191314388292E-2</v>
      </c>
      <c r="DY22">
        <v>1</v>
      </c>
      <c r="DZ22">
        <v>0.25801187096774197</v>
      </c>
      <c r="EA22">
        <v>0.121121758064516</v>
      </c>
      <c r="EB22">
        <v>2.7750271743792299E-2</v>
      </c>
      <c r="EC22">
        <v>1</v>
      </c>
      <c r="ED22">
        <v>0.117783451612903</v>
      </c>
      <c r="EE22">
        <v>2.7986129032256399E-3</v>
      </c>
      <c r="EF22">
        <v>3.1156139960400399E-4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1.1339999999999999</v>
      </c>
      <c r="EN22">
        <v>6.2399999999999997E-2</v>
      </c>
      <c r="EO22">
        <v>1.1794943401787199</v>
      </c>
      <c r="EP22">
        <v>-1.6043650578588901E-5</v>
      </c>
      <c r="EQ22">
        <v>-1.15305589960158E-6</v>
      </c>
      <c r="ER22">
        <v>3.6581349982770798E-10</v>
      </c>
      <c r="ES22">
        <v>6.6000000000000003E-2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1196.7</v>
      </c>
      <c r="FB22">
        <v>1196.7</v>
      </c>
      <c r="FC22">
        <v>2</v>
      </c>
      <c r="FD22">
        <v>505.94</v>
      </c>
      <c r="FE22">
        <v>474.65800000000002</v>
      </c>
      <c r="FF22">
        <v>23.758500000000002</v>
      </c>
      <c r="FG22">
        <v>33.723199999999999</v>
      </c>
      <c r="FH22">
        <v>30</v>
      </c>
      <c r="FI22">
        <v>33.716299999999997</v>
      </c>
      <c r="FJ22">
        <v>33.759300000000003</v>
      </c>
      <c r="FK22">
        <v>11.1045</v>
      </c>
      <c r="FL22">
        <v>100</v>
      </c>
      <c r="FM22">
        <v>0</v>
      </c>
      <c r="FN22">
        <v>23.7681</v>
      </c>
      <c r="FO22">
        <v>199.53299999999999</v>
      </c>
      <c r="FP22">
        <v>0</v>
      </c>
      <c r="FQ22">
        <v>97.745699999999999</v>
      </c>
      <c r="FR22">
        <v>102.26</v>
      </c>
    </row>
    <row r="23" spans="1:174" x14ac:dyDescent="0.25">
      <c r="A23">
        <v>7</v>
      </c>
      <c r="B23">
        <v>1607620636.5999999</v>
      </c>
      <c r="C23">
        <v>544</v>
      </c>
      <c r="D23" t="s">
        <v>320</v>
      </c>
      <c r="E23" t="s">
        <v>321</v>
      </c>
      <c r="F23" t="s">
        <v>291</v>
      </c>
      <c r="G23" t="s">
        <v>292</v>
      </c>
      <c r="H23">
        <v>1607620628.8499999</v>
      </c>
      <c r="I23">
        <f t="shared" si="0"/>
        <v>1.0330455152415612E-4</v>
      </c>
      <c r="J23">
        <f t="shared" si="1"/>
        <v>0.10330455152415613</v>
      </c>
      <c r="K23">
        <f t="shared" si="2"/>
        <v>3.9026141663911822E-2</v>
      </c>
      <c r="L23">
        <f t="shared" si="3"/>
        <v>248.983033333333</v>
      </c>
      <c r="M23">
        <f t="shared" si="4"/>
        <v>210.28704980277413</v>
      </c>
      <c r="N23">
        <f t="shared" si="5"/>
        <v>21.392050313044631</v>
      </c>
      <c r="O23">
        <f t="shared" si="6"/>
        <v>25.328509678349498</v>
      </c>
      <c r="P23">
        <f t="shared" si="7"/>
        <v>2.5956049881619807E-3</v>
      </c>
      <c r="Q23">
        <f t="shared" si="8"/>
        <v>2.9577785460108106</v>
      </c>
      <c r="R23">
        <f t="shared" si="9"/>
        <v>2.5943402214196574E-3</v>
      </c>
      <c r="S23">
        <f t="shared" si="10"/>
        <v>1.6215762185699972E-3</v>
      </c>
      <c r="T23">
        <f t="shared" si="11"/>
        <v>231.29062422449715</v>
      </c>
      <c r="U23">
        <f t="shared" si="12"/>
        <v>29.319552693351135</v>
      </c>
      <c r="V23">
        <f t="shared" si="13"/>
        <v>28.919693333333299</v>
      </c>
      <c r="W23">
        <f t="shared" si="14"/>
        <v>4.0031214763599481</v>
      </c>
      <c r="X23">
        <f t="shared" si="15"/>
        <v>0.86331548390855273</v>
      </c>
      <c r="Y23">
        <f t="shared" si="16"/>
        <v>3.2752367711727119E-2</v>
      </c>
      <c r="Z23">
        <f t="shared" si="17"/>
        <v>3.7937889823827642</v>
      </c>
      <c r="AA23">
        <f t="shared" si="18"/>
        <v>3.9703691086482209</v>
      </c>
      <c r="AB23">
        <f t="shared" si="19"/>
        <v>-4.5557307222152854</v>
      </c>
      <c r="AC23">
        <f t="shared" si="20"/>
        <v>-147.41150926820811</v>
      </c>
      <c r="AD23">
        <f t="shared" si="21"/>
        <v>-10.913300762653158</v>
      </c>
      <c r="AE23">
        <f t="shared" si="22"/>
        <v>68.410083471420592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53555.318275758465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322</v>
      </c>
      <c r="AR23">
        <v>15447.2</v>
      </c>
      <c r="AS23">
        <v>586.56273076923105</v>
      </c>
      <c r="AT23">
        <v>604.62</v>
      </c>
      <c r="AU23">
        <f t="shared" si="27"/>
        <v>2.9865484487395344E-2</v>
      </c>
      <c r="AV23">
        <v>0.5</v>
      </c>
      <c r="AW23">
        <f t="shared" si="28"/>
        <v>1180.1805366069939</v>
      </c>
      <c r="AX23">
        <f t="shared" si="29"/>
        <v>3.9026141663911822E-2</v>
      </c>
      <c r="AY23">
        <f t="shared" si="30"/>
        <v>17.623331754181045</v>
      </c>
      <c r="AZ23">
        <f t="shared" si="31"/>
        <v>5.2260955197020299E-4</v>
      </c>
      <c r="BA23">
        <f t="shared" si="32"/>
        <v>4.3952565247593531</v>
      </c>
      <c r="BB23" t="s">
        <v>323</v>
      </c>
      <c r="BC23">
        <v>586.56273076923105</v>
      </c>
      <c r="BD23">
        <v>463.55</v>
      </c>
      <c r="BE23">
        <f t="shared" si="33"/>
        <v>0.23332010188217389</v>
      </c>
      <c r="BF23">
        <f t="shared" si="34"/>
        <v>0.12800219203777524</v>
      </c>
      <c r="BG23">
        <f t="shared" si="35"/>
        <v>0.94959139262398484</v>
      </c>
      <c r="BH23">
        <f t="shared" si="36"/>
        <v>-0.16288806084072099</v>
      </c>
      <c r="BI23">
        <f t="shared" si="37"/>
        <v>1.0435312923641267</v>
      </c>
      <c r="BJ23">
        <f t="shared" si="38"/>
        <v>0.10115783531165877</v>
      </c>
      <c r="BK23">
        <f t="shared" si="39"/>
        <v>0.89884216468834122</v>
      </c>
      <c r="BL23">
        <f t="shared" si="40"/>
        <v>1399.9943333333299</v>
      </c>
      <c r="BM23">
        <f t="shared" si="41"/>
        <v>1180.1805366069939</v>
      </c>
      <c r="BN23">
        <f t="shared" si="42"/>
        <v>0.84298950967682251</v>
      </c>
      <c r="BO23">
        <f t="shared" si="43"/>
        <v>0.19597901935364495</v>
      </c>
      <c r="BP23">
        <v>6</v>
      </c>
      <c r="BQ23">
        <v>0.5</v>
      </c>
      <c r="BR23" t="s">
        <v>296</v>
      </c>
      <c r="BS23">
        <v>2</v>
      </c>
      <c r="BT23">
        <v>1607620628.8499999</v>
      </c>
      <c r="BU23">
        <v>248.983033333333</v>
      </c>
      <c r="BV23">
        <v>249.0607</v>
      </c>
      <c r="BW23">
        <v>0.32196066666666701</v>
      </c>
      <c r="BX23">
        <v>0.198082966666667</v>
      </c>
      <c r="BY23">
        <v>247.87283333333301</v>
      </c>
      <c r="BZ23">
        <v>0.25968049999999998</v>
      </c>
      <c r="CA23">
        <v>500.19313333333298</v>
      </c>
      <c r="CB23">
        <v>101.627866666667</v>
      </c>
      <c r="CC23">
        <v>9.9987393333333299E-2</v>
      </c>
      <c r="CD23">
        <v>27.995249999999999</v>
      </c>
      <c r="CE23">
        <v>28.919693333333299</v>
      </c>
      <c r="CF23">
        <v>999.9</v>
      </c>
      <c r="CG23">
        <v>0</v>
      </c>
      <c r="CH23">
        <v>0</v>
      </c>
      <c r="CI23">
        <v>9999.0390000000007</v>
      </c>
      <c r="CJ23">
        <v>0</v>
      </c>
      <c r="CK23">
        <v>335.26203333333302</v>
      </c>
      <c r="CL23">
        <v>1399.9943333333299</v>
      </c>
      <c r="CM23">
        <v>0.89999473333333302</v>
      </c>
      <c r="CN23">
        <v>0.100005253333333</v>
      </c>
      <c r="CO23">
        <v>0</v>
      </c>
      <c r="CP23">
        <v>586.58590000000004</v>
      </c>
      <c r="CQ23">
        <v>4.9994800000000001</v>
      </c>
      <c r="CR23">
        <v>8768.3156666666691</v>
      </c>
      <c r="CS23">
        <v>11417.516666666699</v>
      </c>
      <c r="CT23">
        <v>46.203866666666599</v>
      </c>
      <c r="CU23">
        <v>48.2164</v>
      </c>
      <c r="CV23">
        <v>47.058</v>
      </c>
      <c r="CW23">
        <v>47.762333333333302</v>
      </c>
      <c r="CX23">
        <v>48.2997333333333</v>
      </c>
      <c r="CY23">
        <v>1255.489</v>
      </c>
      <c r="CZ23">
        <v>139.51033333333299</v>
      </c>
      <c r="DA23">
        <v>0</v>
      </c>
      <c r="DB23">
        <v>70.400000095367403</v>
      </c>
      <c r="DC23">
        <v>0</v>
      </c>
      <c r="DD23">
        <v>586.56273076923105</v>
      </c>
      <c r="DE23">
        <v>-1.01425640939075</v>
      </c>
      <c r="DF23">
        <v>73.297435773295703</v>
      </c>
      <c r="DG23">
        <v>8768.6896153846101</v>
      </c>
      <c r="DH23">
        <v>15</v>
      </c>
      <c r="DI23">
        <v>0</v>
      </c>
      <c r="DJ23" t="s">
        <v>297</v>
      </c>
      <c r="DK23">
        <v>1607548763</v>
      </c>
      <c r="DL23">
        <v>1607548763</v>
      </c>
      <c r="DM23">
        <v>0</v>
      </c>
      <c r="DN23">
        <v>-4.4999999999999998E-2</v>
      </c>
      <c r="DO23">
        <v>6.0000000000000001E-3</v>
      </c>
      <c r="DP23">
        <v>1.012</v>
      </c>
      <c r="DQ23">
        <v>6.6000000000000003E-2</v>
      </c>
      <c r="DR23">
        <v>400</v>
      </c>
      <c r="DS23">
        <v>0</v>
      </c>
      <c r="DT23">
        <v>0.22</v>
      </c>
      <c r="DU23">
        <v>0.08</v>
      </c>
      <c r="DV23">
        <v>4.4157915391535497E-2</v>
      </c>
      <c r="DW23">
        <v>-0.14745183742229001</v>
      </c>
      <c r="DX23">
        <v>2.6793792218780799E-2</v>
      </c>
      <c r="DY23">
        <v>1</v>
      </c>
      <c r="DZ23">
        <v>-8.3234722580645099E-2</v>
      </c>
      <c r="EA23">
        <v>0.17214407903225801</v>
      </c>
      <c r="EB23">
        <v>3.17300040463964E-2</v>
      </c>
      <c r="EC23">
        <v>1</v>
      </c>
      <c r="ED23">
        <v>0.123836709677419</v>
      </c>
      <c r="EE23">
        <v>3.4604516129032601E-3</v>
      </c>
      <c r="EF23">
        <v>3.1899733981582599E-4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1.1100000000000001</v>
      </c>
      <c r="EN23">
        <v>6.2300000000000001E-2</v>
      </c>
      <c r="EO23">
        <v>1.1794943401787199</v>
      </c>
      <c r="EP23">
        <v>-1.6043650578588901E-5</v>
      </c>
      <c r="EQ23">
        <v>-1.15305589960158E-6</v>
      </c>
      <c r="ER23">
        <v>3.6581349982770798E-10</v>
      </c>
      <c r="ES23">
        <v>6.6000000000000003E-2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1197.9000000000001</v>
      </c>
      <c r="FB23">
        <v>1197.9000000000001</v>
      </c>
      <c r="FC23">
        <v>2</v>
      </c>
      <c r="FD23">
        <v>505.76799999999997</v>
      </c>
      <c r="FE23">
        <v>474.50200000000001</v>
      </c>
      <c r="FF23">
        <v>23.5779</v>
      </c>
      <c r="FG23">
        <v>33.750500000000002</v>
      </c>
      <c r="FH23">
        <v>30.000499999999999</v>
      </c>
      <c r="FI23">
        <v>33.741900000000001</v>
      </c>
      <c r="FJ23">
        <v>33.7866</v>
      </c>
      <c r="FK23">
        <v>13.0869</v>
      </c>
      <c r="FL23">
        <v>100</v>
      </c>
      <c r="FM23">
        <v>0</v>
      </c>
      <c r="FN23">
        <v>23.575900000000001</v>
      </c>
      <c r="FO23">
        <v>249.47499999999999</v>
      </c>
      <c r="FP23">
        <v>0</v>
      </c>
      <c r="FQ23">
        <v>97.746399999999994</v>
      </c>
      <c r="FR23">
        <v>102.256</v>
      </c>
    </row>
    <row r="24" spans="1:174" x14ac:dyDescent="0.25">
      <c r="A24">
        <v>8</v>
      </c>
      <c r="B24">
        <v>1607620757.0999999</v>
      </c>
      <c r="C24">
        <v>664.5</v>
      </c>
      <c r="D24" t="s">
        <v>324</v>
      </c>
      <c r="E24" t="s">
        <v>325</v>
      </c>
      <c r="F24" t="s">
        <v>291</v>
      </c>
      <c r="G24" t="s">
        <v>292</v>
      </c>
      <c r="H24">
        <v>1607620749.0999999</v>
      </c>
      <c r="I24">
        <f t="shared" si="0"/>
        <v>1.1515204696780603E-4</v>
      </c>
      <c r="J24">
        <f t="shared" si="1"/>
        <v>0.11515204696780602</v>
      </c>
      <c r="K24">
        <f t="shared" si="2"/>
        <v>0.27159093284985708</v>
      </c>
      <c r="L24">
        <f t="shared" si="3"/>
        <v>399.752677419355</v>
      </c>
      <c r="M24">
        <f t="shared" si="4"/>
        <v>228.79288540297702</v>
      </c>
      <c r="N24">
        <f t="shared" si="5"/>
        <v>23.274353277150961</v>
      </c>
      <c r="O24">
        <f t="shared" si="6"/>
        <v>40.665534775514367</v>
      </c>
      <c r="P24">
        <f t="shared" si="7"/>
        <v>2.881825715911644E-3</v>
      </c>
      <c r="Q24">
        <f t="shared" si="8"/>
        <v>2.958362236566991</v>
      </c>
      <c r="R24">
        <f t="shared" si="9"/>
        <v>2.880267032849874E-3</v>
      </c>
      <c r="S24">
        <f t="shared" si="10"/>
        <v>1.8003068634181148E-3</v>
      </c>
      <c r="T24">
        <f t="shared" si="11"/>
        <v>231.29350831148398</v>
      </c>
      <c r="U24">
        <f t="shared" si="12"/>
        <v>29.347496856416921</v>
      </c>
      <c r="V24">
        <f t="shared" si="13"/>
        <v>28.995887096774201</v>
      </c>
      <c r="W24">
        <f t="shared" si="14"/>
        <v>4.0208157081818516</v>
      </c>
      <c r="X24">
        <f t="shared" si="15"/>
        <v>0.91798755517416231</v>
      </c>
      <c r="Y24">
        <f t="shared" si="16"/>
        <v>3.4890009227042496E-2</v>
      </c>
      <c r="Z24">
        <f t="shared" si="17"/>
        <v>3.8007061239978461</v>
      </c>
      <c r="AA24">
        <f t="shared" si="18"/>
        <v>3.9859256989548091</v>
      </c>
      <c r="AB24">
        <f t="shared" si="19"/>
        <v>-5.0782052712802459</v>
      </c>
      <c r="AC24">
        <f t="shared" si="20"/>
        <v>-154.60873546463935</v>
      </c>
      <c r="AD24">
        <f t="shared" si="21"/>
        <v>-11.449995810703681</v>
      </c>
      <c r="AE24">
        <f t="shared" si="22"/>
        <v>60.156571764860701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53566.741375729674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326</v>
      </c>
      <c r="AR24">
        <v>15446.9</v>
      </c>
      <c r="AS24">
        <v>586.76273076923098</v>
      </c>
      <c r="AT24">
        <v>606.54</v>
      </c>
      <c r="AU24">
        <f t="shared" si="27"/>
        <v>3.2606702329226356E-2</v>
      </c>
      <c r="AV24">
        <v>0.5</v>
      </c>
      <c r="AW24">
        <f t="shared" si="28"/>
        <v>1180.1973112318735</v>
      </c>
      <c r="AX24">
        <f t="shared" si="29"/>
        <v>0.27159093284985708</v>
      </c>
      <c r="AY24">
        <f t="shared" si="30"/>
        <v>19.241171208545506</v>
      </c>
      <c r="AZ24">
        <f t="shared" si="31"/>
        <v>7.1965797971489402E-4</v>
      </c>
      <c r="BA24">
        <f t="shared" si="32"/>
        <v>4.3781778613117028</v>
      </c>
      <c r="BB24" t="s">
        <v>327</v>
      </c>
      <c r="BC24">
        <v>586.76273076923098</v>
      </c>
      <c r="BD24">
        <v>461.14</v>
      </c>
      <c r="BE24">
        <f t="shared" si="33"/>
        <v>0.23972038117848782</v>
      </c>
      <c r="BF24">
        <f t="shared" si="34"/>
        <v>0.13601973336154732</v>
      </c>
      <c r="BG24">
        <f t="shared" si="35"/>
        <v>0.94808885588409597</v>
      </c>
      <c r="BH24">
        <f t="shared" si="36"/>
        <v>-0.18154789645383845</v>
      </c>
      <c r="BI24">
        <f t="shared" si="37"/>
        <v>1.042777346836691</v>
      </c>
      <c r="BJ24">
        <f t="shared" si="38"/>
        <v>0.10689864327291916</v>
      </c>
      <c r="BK24">
        <f t="shared" si="39"/>
        <v>0.8931013567270808</v>
      </c>
      <c r="BL24">
        <f t="shared" si="40"/>
        <v>1400.01451612903</v>
      </c>
      <c r="BM24">
        <f t="shared" si="41"/>
        <v>1180.1973112318735</v>
      </c>
      <c r="BN24">
        <f t="shared" si="42"/>
        <v>0.84298933877847215</v>
      </c>
      <c r="BO24">
        <f t="shared" si="43"/>
        <v>0.19597867755694429</v>
      </c>
      <c r="BP24">
        <v>6</v>
      </c>
      <c r="BQ24">
        <v>0.5</v>
      </c>
      <c r="BR24" t="s">
        <v>296</v>
      </c>
      <c r="BS24">
        <v>2</v>
      </c>
      <c r="BT24">
        <v>1607620749.0999999</v>
      </c>
      <c r="BU24">
        <v>399.752677419355</v>
      </c>
      <c r="BV24">
        <v>400.13367741935502</v>
      </c>
      <c r="BW24">
        <v>0.34297777419354802</v>
      </c>
      <c r="BX24">
        <v>0.204896322580645</v>
      </c>
      <c r="BY24">
        <v>398.73983870967697</v>
      </c>
      <c r="BZ24">
        <v>0.28099061290322602</v>
      </c>
      <c r="CA24">
        <v>500.19412903225799</v>
      </c>
      <c r="CB24">
        <v>101.626774193548</v>
      </c>
      <c r="CC24">
        <v>9.9961041935483899E-2</v>
      </c>
      <c r="CD24">
        <v>28.026499999999999</v>
      </c>
      <c r="CE24">
        <v>28.995887096774201</v>
      </c>
      <c r="CF24">
        <v>999.9</v>
      </c>
      <c r="CG24">
        <v>0</v>
      </c>
      <c r="CH24">
        <v>0</v>
      </c>
      <c r="CI24">
        <v>10002.4574193548</v>
      </c>
      <c r="CJ24">
        <v>0</v>
      </c>
      <c r="CK24">
        <v>351.74929032258098</v>
      </c>
      <c r="CL24">
        <v>1400.01451612903</v>
      </c>
      <c r="CM24">
        <v>0.899998967741935</v>
      </c>
      <c r="CN24">
        <v>0.10000094193548401</v>
      </c>
      <c r="CO24">
        <v>0</v>
      </c>
      <c r="CP24">
        <v>586.72967741935497</v>
      </c>
      <c r="CQ24">
        <v>4.9994800000000001</v>
      </c>
      <c r="CR24">
        <v>8820.34</v>
      </c>
      <c r="CS24">
        <v>11417.6903225806</v>
      </c>
      <c r="CT24">
        <v>46.2458064516129</v>
      </c>
      <c r="CU24">
        <v>48.311999999999998</v>
      </c>
      <c r="CV24">
        <v>47.108741935483899</v>
      </c>
      <c r="CW24">
        <v>47.858677419354798</v>
      </c>
      <c r="CX24">
        <v>48.338419354838699</v>
      </c>
      <c r="CY24">
        <v>1255.5106451612901</v>
      </c>
      <c r="CZ24">
        <v>139.50387096774199</v>
      </c>
      <c r="DA24">
        <v>0</v>
      </c>
      <c r="DB24">
        <v>120</v>
      </c>
      <c r="DC24">
        <v>0</v>
      </c>
      <c r="DD24">
        <v>586.76273076923098</v>
      </c>
      <c r="DE24">
        <v>1.6218461604723999</v>
      </c>
      <c r="DF24">
        <v>-15.129230768958699</v>
      </c>
      <c r="DG24">
        <v>8820.1696153846206</v>
      </c>
      <c r="DH24">
        <v>15</v>
      </c>
      <c r="DI24">
        <v>0</v>
      </c>
      <c r="DJ24" t="s">
        <v>297</v>
      </c>
      <c r="DK24">
        <v>1607548763</v>
      </c>
      <c r="DL24">
        <v>1607548763</v>
      </c>
      <c r="DM24">
        <v>0</v>
      </c>
      <c r="DN24">
        <v>-4.4999999999999998E-2</v>
      </c>
      <c r="DO24">
        <v>6.0000000000000001E-3</v>
      </c>
      <c r="DP24">
        <v>1.012</v>
      </c>
      <c r="DQ24">
        <v>6.6000000000000003E-2</v>
      </c>
      <c r="DR24">
        <v>400</v>
      </c>
      <c r="DS24">
        <v>0</v>
      </c>
      <c r="DT24">
        <v>0.22</v>
      </c>
      <c r="DU24">
        <v>0.08</v>
      </c>
      <c r="DV24">
        <v>0.27143470676588399</v>
      </c>
      <c r="DW24">
        <v>-0.287092454936278</v>
      </c>
      <c r="DX24">
        <v>2.8428585127364001E-2</v>
      </c>
      <c r="DY24">
        <v>1</v>
      </c>
      <c r="DZ24">
        <v>-0.38078061290322601</v>
      </c>
      <c r="EA24">
        <v>0.304999209677421</v>
      </c>
      <c r="EB24">
        <v>3.3372178998021099E-2</v>
      </c>
      <c r="EC24">
        <v>0</v>
      </c>
      <c r="ED24">
        <v>0.13808154838709699</v>
      </c>
      <c r="EE24">
        <v>7.1698064516125398E-3</v>
      </c>
      <c r="EF24">
        <v>5.55352189254981E-4</v>
      </c>
      <c r="EG24">
        <v>1</v>
      </c>
      <c r="EH24">
        <v>2</v>
      </c>
      <c r="EI24">
        <v>3</v>
      </c>
      <c r="EJ24" t="s">
        <v>328</v>
      </c>
      <c r="EK24">
        <v>100</v>
      </c>
      <c r="EL24">
        <v>100</v>
      </c>
      <c r="EM24">
        <v>1.0129999999999999</v>
      </c>
      <c r="EN24">
        <v>6.2E-2</v>
      </c>
      <c r="EO24">
        <v>1.1794943401787199</v>
      </c>
      <c r="EP24">
        <v>-1.6043650578588901E-5</v>
      </c>
      <c r="EQ24">
        <v>-1.15305589960158E-6</v>
      </c>
      <c r="ER24">
        <v>3.6581349982770798E-10</v>
      </c>
      <c r="ES24">
        <v>6.6000000000000003E-2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1199.9000000000001</v>
      </c>
      <c r="FB24">
        <v>1199.9000000000001</v>
      </c>
      <c r="FC24">
        <v>2</v>
      </c>
      <c r="FD24">
        <v>505.82799999999997</v>
      </c>
      <c r="FE24">
        <v>474.09100000000001</v>
      </c>
      <c r="FF24">
        <v>23.281199999999998</v>
      </c>
      <c r="FG24">
        <v>33.8553</v>
      </c>
      <c r="FH24">
        <v>30.000800000000002</v>
      </c>
      <c r="FI24">
        <v>33.825200000000002</v>
      </c>
      <c r="FJ24">
        <v>33.869</v>
      </c>
      <c r="FK24">
        <v>18.853999999999999</v>
      </c>
      <c r="FL24">
        <v>100</v>
      </c>
      <c r="FM24">
        <v>0</v>
      </c>
      <c r="FN24">
        <v>23.273</v>
      </c>
      <c r="FO24">
        <v>400.23</v>
      </c>
      <c r="FP24">
        <v>0</v>
      </c>
      <c r="FQ24">
        <v>97.732299999999995</v>
      </c>
      <c r="FR24">
        <v>102.229</v>
      </c>
    </row>
    <row r="25" spans="1:174" x14ac:dyDescent="0.25">
      <c r="A25">
        <v>9</v>
      </c>
      <c r="B25">
        <v>1607620864.5999999</v>
      </c>
      <c r="C25">
        <v>772</v>
      </c>
      <c r="D25" t="s">
        <v>329</v>
      </c>
      <c r="E25" t="s">
        <v>330</v>
      </c>
      <c r="F25" t="s">
        <v>291</v>
      </c>
      <c r="G25" t="s">
        <v>292</v>
      </c>
      <c r="H25">
        <v>1607620856.5999999</v>
      </c>
      <c r="I25">
        <f t="shared" si="0"/>
        <v>1.2968952865383297E-4</v>
      </c>
      <c r="J25">
        <f t="shared" si="1"/>
        <v>0.12968952865383299</v>
      </c>
      <c r="K25">
        <f t="shared" si="2"/>
        <v>0.40226247927162562</v>
      </c>
      <c r="L25">
        <f t="shared" si="3"/>
        <v>499.67016129032299</v>
      </c>
      <c r="M25">
        <f t="shared" si="4"/>
        <v>277.60071863293814</v>
      </c>
      <c r="N25">
        <f t="shared" si="5"/>
        <v>28.238225501390236</v>
      </c>
      <c r="O25">
        <f t="shared" si="6"/>
        <v>50.827673502852385</v>
      </c>
      <c r="P25">
        <f t="shared" si="7"/>
        <v>3.2631378374120734E-3</v>
      </c>
      <c r="Q25">
        <f t="shared" si="8"/>
        <v>2.9574831550343363</v>
      </c>
      <c r="R25">
        <f t="shared" si="9"/>
        <v>3.2611389485377573E-3</v>
      </c>
      <c r="S25">
        <f t="shared" si="10"/>
        <v>2.0383913287737128E-3</v>
      </c>
      <c r="T25">
        <f t="shared" si="11"/>
        <v>231.29246444015942</v>
      </c>
      <c r="U25">
        <f t="shared" si="12"/>
        <v>29.266310885509387</v>
      </c>
      <c r="V25">
        <f t="shared" si="13"/>
        <v>28.9144935483871</v>
      </c>
      <c r="W25">
        <f t="shared" si="14"/>
        <v>4.0019164259888447</v>
      </c>
      <c r="X25">
        <f t="shared" si="15"/>
        <v>0.97552878468775395</v>
      </c>
      <c r="Y25">
        <f t="shared" si="16"/>
        <v>3.6909033189000219E-2</v>
      </c>
      <c r="Z25">
        <f t="shared" si="17"/>
        <v>3.7834899152477615</v>
      </c>
      <c r="AA25">
        <f t="shared" si="18"/>
        <v>3.9650073927998446</v>
      </c>
      <c r="AB25">
        <f t="shared" si="19"/>
        <v>-5.7193082136340339</v>
      </c>
      <c r="AC25">
        <f t="shared" si="20"/>
        <v>-154.00113950362112</v>
      </c>
      <c r="AD25">
        <f t="shared" si="21"/>
        <v>-11.399351523147899</v>
      </c>
      <c r="AE25">
        <f t="shared" si="22"/>
        <v>60.172665199756381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53554.890416268856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331</v>
      </c>
      <c r="AR25">
        <v>15447.7</v>
      </c>
      <c r="AS25">
        <v>588.48815999999999</v>
      </c>
      <c r="AT25">
        <v>609.15</v>
      </c>
      <c r="AU25">
        <f t="shared" si="27"/>
        <v>3.3919133218419106E-2</v>
      </c>
      <c r="AV25">
        <v>0.5</v>
      </c>
      <c r="AW25">
        <f t="shared" si="28"/>
        <v>1180.1901789738863</v>
      </c>
      <c r="AX25">
        <f t="shared" si="29"/>
        <v>0.40226247927162562</v>
      </c>
      <c r="AY25">
        <f t="shared" si="30"/>
        <v>20.015513951842568</v>
      </c>
      <c r="AZ25">
        <f t="shared" si="31"/>
        <v>8.3038308278409508E-4</v>
      </c>
      <c r="BA25">
        <f t="shared" si="32"/>
        <v>4.3551342033981779</v>
      </c>
      <c r="BB25" t="s">
        <v>332</v>
      </c>
      <c r="BC25">
        <v>588.48815999999999</v>
      </c>
      <c r="BD25">
        <v>463.47</v>
      </c>
      <c r="BE25">
        <f t="shared" si="33"/>
        <v>0.23915291800049243</v>
      </c>
      <c r="BF25">
        <f t="shared" si="34"/>
        <v>0.14183031301482696</v>
      </c>
      <c r="BG25">
        <f t="shared" si="35"/>
        <v>0.94794558727368239</v>
      </c>
      <c r="BH25">
        <f t="shared" si="36"/>
        <v>-0.19432368963646232</v>
      </c>
      <c r="BI25">
        <f t="shared" si="37"/>
        <v>1.0417524521353332</v>
      </c>
      <c r="BJ25">
        <f t="shared" si="38"/>
        <v>0.11169994511526256</v>
      </c>
      <c r="BK25">
        <f t="shared" si="39"/>
        <v>0.8883000548847374</v>
      </c>
      <c r="BL25">
        <f t="shared" si="40"/>
        <v>1400.0058064516099</v>
      </c>
      <c r="BM25">
        <f t="shared" si="41"/>
        <v>1180.1901789738863</v>
      </c>
      <c r="BN25">
        <f t="shared" si="42"/>
        <v>0.8429894887115803</v>
      </c>
      <c r="BO25">
        <f t="shared" si="43"/>
        <v>0.19597897742316084</v>
      </c>
      <c r="BP25">
        <v>6</v>
      </c>
      <c r="BQ25">
        <v>0.5</v>
      </c>
      <c r="BR25" t="s">
        <v>296</v>
      </c>
      <c r="BS25">
        <v>2</v>
      </c>
      <c r="BT25">
        <v>1607620856.5999999</v>
      </c>
      <c r="BU25">
        <v>499.67016129032299</v>
      </c>
      <c r="BV25">
        <v>500.230419354839</v>
      </c>
      <c r="BW25">
        <v>0.362840580645161</v>
      </c>
      <c r="BX25">
        <v>0.207330483870968</v>
      </c>
      <c r="BY25">
        <v>498.74012903225798</v>
      </c>
      <c r="BZ25">
        <v>0.30112851612903202</v>
      </c>
      <c r="CA25">
        <v>500.19570967741902</v>
      </c>
      <c r="CB25">
        <v>101.62245161290301</v>
      </c>
      <c r="CC25">
        <v>9.9999396774193505E-2</v>
      </c>
      <c r="CD25">
        <v>27.948629032258101</v>
      </c>
      <c r="CE25">
        <v>28.9144935483871</v>
      </c>
      <c r="CF25">
        <v>999.9</v>
      </c>
      <c r="CG25">
        <v>0</v>
      </c>
      <c r="CH25">
        <v>0</v>
      </c>
      <c r="CI25">
        <v>9997.8964516128999</v>
      </c>
      <c r="CJ25">
        <v>0</v>
      </c>
      <c r="CK25">
        <v>352.83619354838697</v>
      </c>
      <c r="CL25">
        <v>1400.0058064516099</v>
      </c>
      <c r="CM25">
        <v>0.89999399999999996</v>
      </c>
      <c r="CN25">
        <v>0.100006</v>
      </c>
      <c r="CO25">
        <v>0</v>
      </c>
      <c r="CP25">
        <v>588.48909677419294</v>
      </c>
      <c r="CQ25">
        <v>4.9994800000000001</v>
      </c>
      <c r="CR25">
        <v>8789.0638709677405</v>
      </c>
      <c r="CS25">
        <v>11417.6</v>
      </c>
      <c r="CT25">
        <v>46.211387096774203</v>
      </c>
      <c r="CU25">
        <v>48.3546774193548</v>
      </c>
      <c r="CV25">
        <v>47.082322580645098</v>
      </c>
      <c r="CW25">
        <v>47.963419354838699</v>
      </c>
      <c r="CX25">
        <v>48.366806451612902</v>
      </c>
      <c r="CY25">
        <v>1255.49580645161</v>
      </c>
      <c r="CZ25">
        <v>139.51</v>
      </c>
      <c r="DA25">
        <v>0</v>
      </c>
      <c r="DB25">
        <v>107.09999990463299</v>
      </c>
      <c r="DC25">
        <v>0</v>
      </c>
      <c r="DD25">
        <v>588.48815999999999</v>
      </c>
      <c r="DE25">
        <v>0.81946153975526603</v>
      </c>
      <c r="DF25">
        <v>-29.198461571340701</v>
      </c>
      <c r="DG25">
        <v>8788.5612000000001</v>
      </c>
      <c r="DH25">
        <v>15</v>
      </c>
      <c r="DI25">
        <v>0</v>
      </c>
      <c r="DJ25" t="s">
        <v>297</v>
      </c>
      <c r="DK25">
        <v>1607548763</v>
      </c>
      <c r="DL25">
        <v>1607548763</v>
      </c>
      <c r="DM25">
        <v>0</v>
      </c>
      <c r="DN25">
        <v>-4.4999999999999998E-2</v>
      </c>
      <c r="DO25">
        <v>6.0000000000000001E-3</v>
      </c>
      <c r="DP25">
        <v>1.012</v>
      </c>
      <c r="DQ25">
        <v>6.6000000000000003E-2</v>
      </c>
      <c r="DR25">
        <v>400</v>
      </c>
      <c r="DS25">
        <v>0</v>
      </c>
      <c r="DT25">
        <v>0.22</v>
      </c>
      <c r="DU25">
        <v>0.08</v>
      </c>
      <c r="DV25">
        <v>0.402226834265629</v>
      </c>
      <c r="DW25">
        <v>-0.218528450009216</v>
      </c>
      <c r="DX25">
        <v>4.1876293697226501E-2</v>
      </c>
      <c r="DY25">
        <v>1</v>
      </c>
      <c r="DZ25">
        <v>-0.55928083870967804</v>
      </c>
      <c r="EA25">
        <v>0.122988145161291</v>
      </c>
      <c r="EB25">
        <v>4.81377440732099E-2</v>
      </c>
      <c r="EC25">
        <v>1</v>
      </c>
      <c r="ED25">
        <v>0.155404806451613</v>
      </c>
      <c r="EE25">
        <v>1.51413870967738E-2</v>
      </c>
      <c r="EF25">
        <v>1.1442250629998801E-3</v>
      </c>
      <c r="EG25">
        <v>1</v>
      </c>
      <c r="EH25">
        <v>3</v>
      </c>
      <c r="EI25">
        <v>3</v>
      </c>
      <c r="EJ25" t="s">
        <v>303</v>
      </c>
      <c r="EK25">
        <v>100</v>
      </c>
      <c r="EL25">
        <v>100</v>
      </c>
      <c r="EM25">
        <v>0.93</v>
      </c>
      <c r="EN25">
        <v>6.1699999999999998E-2</v>
      </c>
      <c r="EO25">
        <v>1.1794943401787199</v>
      </c>
      <c r="EP25">
        <v>-1.6043650578588901E-5</v>
      </c>
      <c r="EQ25">
        <v>-1.15305589960158E-6</v>
      </c>
      <c r="ER25">
        <v>3.6581349982770798E-10</v>
      </c>
      <c r="ES25">
        <v>6.6000000000000003E-2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1201.7</v>
      </c>
      <c r="FB25">
        <v>1201.7</v>
      </c>
      <c r="FC25">
        <v>2</v>
      </c>
      <c r="FD25">
        <v>506.101</v>
      </c>
      <c r="FE25">
        <v>473.18</v>
      </c>
      <c r="FF25">
        <v>23.5168</v>
      </c>
      <c r="FG25">
        <v>33.921100000000003</v>
      </c>
      <c r="FH25">
        <v>29.9999</v>
      </c>
      <c r="FI25">
        <v>33.897199999999998</v>
      </c>
      <c r="FJ25">
        <v>33.938899999999997</v>
      </c>
      <c r="FK25">
        <v>22.538599999999999</v>
      </c>
      <c r="FL25">
        <v>100</v>
      </c>
      <c r="FM25">
        <v>0</v>
      </c>
      <c r="FN25">
        <v>23.541599999999999</v>
      </c>
      <c r="FO25">
        <v>500.46899999999999</v>
      </c>
      <c r="FP25">
        <v>0</v>
      </c>
      <c r="FQ25">
        <v>97.727900000000005</v>
      </c>
      <c r="FR25">
        <v>102.21599999999999</v>
      </c>
    </row>
    <row r="26" spans="1:174" x14ac:dyDescent="0.25">
      <c r="A26">
        <v>10</v>
      </c>
      <c r="B26">
        <v>1607620976.5999999</v>
      </c>
      <c r="C26">
        <v>884</v>
      </c>
      <c r="D26" t="s">
        <v>333</v>
      </c>
      <c r="E26" t="s">
        <v>334</v>
      </c>
      <c r="F26" t="s">
        <v>291</v>
      </c>
      <c r="G26" t="s">
        <v>292</v>
      </c>
      <c r="H26">
        <v>1607620968.8499999</v>
      </c>
      <c r="I26">
        <f t="shared" si="0"/>
        <v>1.4614013521850868E-4</v>
      </c>
      <c r="J26">
        <f t="shared" si="1"/>
        <v>0.14614013521850869</v>
      </c>
      <c r="K26">
        <f t="shared" si="2"/>
        <v>0.74489120737532988</v>
      </c>
      <c r="L26">
        <f t="shared" si="3"/>
        <v>599.73816666666698</v>
      </c>
      <c r="M26">
        <f t="shared" si="4"/>
        <v>248.30665186538727</v>
      </c>
      <c r="N26">
        <f t="shared" si="5"/>
        <v>25.257957148831672</v>
      </c>
      <c r="O26">
        <f t="shared" si="6"/>
        <v>61.005860295670644</v>
      </c>
      <c r="P26">
        <f t="shared" si="7"/>
        <v>3.6756394997314213E-3</v>
      </c>
      <c r="Q26">
        <f t="shared" si="8"/>
        <v>2.9585553808962306</v>
      </c>
      <c r="R26">
        <f t="shared" si="9"/>
        <v>3.6731044294166489E-3</v>
      </c>
      <c r="S26">
        <f t="shared" si="10"/>
        <v>2.2959178833389213E-3</v>
      </c>
      <c r="T26">
        <f t="shared" si="11"/>
        <v>231.29165434254088</v>
      </c>
      <c r="U26">
        <f t="shared" si="12"/>
        <v>29.313519293087857</v>
      </c>
      <c r="V26">
        <f t="shared" si="13"/>
        <v>28.9324166666667</v>
      </c>
      <c r="W26">
        <f t="shared" si="14"/>
        <v>4.0060714438429814</v>
      </c>
      <c r="X26">
        <f t="shared" si="15"/>
        <v>1.0389963151151351</v>
      </c>
      <c r="Y26">
        <f t="shared" si="16"/>
        <v>3.9429554616664184E-2</v>
      </c>
      <c r="Z26">
        <f t="shared" si="17"/>
        <v>3.794965780248686</v>
      </c>
      <c r="AA26">
        <f t="shared" si="18"/>
        <v>3.9666418892263171</v>
      </c>
      <c r="AB26">
        <f t="shared" si="19"/>
        <v>-6.4447799631362326</v>
      </c>
      <c r="AC26">
        <f t="shared" si="20"/>
        <v>-148.63106941385146</v>
      </c>
      <c r="AD26">
        <f t="shared" si="21"/>
        <v>-11.001687184524499</v>
      </c>
      <c r="AE26">
        <f t="shared" si="22"/>
        <v>65.214117781028705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53576.856029622038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335</v>
      </c>
      <c r="AR26">
        <v>15448.5</v>
      </c>
      <c r="AS26">
        <v>591.24144000000001</v>
      </c>
      <c r="AT26">
        <v>614.20000000000005</v>
      </c>
      <c r="AU26">
        <f t="shared" si="27"/>
        <v>3.7379615760338658E-2</v>
      </c>
      <c r="AV26">
        <v>0.5</v>
      </c>
      <c r="AW26">
        <f t="shared" si="28"/>
        <v>1180.1919085652819</v>
      </c>
      <c r="AX26">
        <f t="shared" si="29"/>
        <v>0.74489120737532988</v>
      </c>
      <c r="AY26">
        <f t="shared" si="30"/>
        <v>22.057560032815484</v>
      </c>
      <c r="AZ26">
        <f t="shared" si="31"/>
        <v>1.1206979793645922E-3</v>
      </c>
      <c r="BA26">
        <f t="shared" si="32"/>
        <v>4.3111038749592963</v>
      </c>
      <c r="BB26" t="s">
        <v>336</v>
      </c>
      <c r="BC26">
        <v>591.24144000000001</v>
      </c>
      <c r="BD26">
        <v>464.23</v>
      </c>
      <c r="BE26">
        <f t="shared" si="33"/>
        <v>0.24417127971344843</v>
      </c>
      <c r="BF26">
        <f t="shared" si="34"/>
        <v>0.15308768420350757</v>
      </c>
      <c r="BG26">
        <f t="shared" si="35"/>
        <v>0.9463981271333346</v>
      </c>
      <c r="BH26">
        <f t="shared" si="36"/>
        <v>-0.22669093118638989</v>
      </c>
      <c r="BI26">
        <f t="shared" si="37"/>
        <v>1.0397694183261925</v>
      </c>
      <c r="BJ26">
        <f t="shared" si="38"/>
        <v>0.12020114090411917</v>
      </c>
      <c r="BK26">
        <f t="shared" si="39"/>
        <v>0.87979885909588085</v>
      </c>
      <c r="BL26">
        <f t="shared" si="40"/>
        <v>1400.00866666667</v>
      </c>
      <c r="BM26">
        <f t="shared" si="41"/>
        <v>1180.1919085652819</v>
      </c>
      <c r="BN26">
        <f t="shared" si="42"/>
        <v>0.84298900190042569</v>
      </c>
      <c r="BO26">
        <f t="shared" si="43"/>
        <v>0.1959780038008514</v>
      </c>
      <c r="BP26">
        <v>6</v>
      </c>
      <c r="BQ26">
        <v>0.5</v>
      </c>
      <c r="BR26" t="s">
        <v>296</v>
      </c>
      <c r="BS26">
        <v>2</v>
      </c>
      <c r="BT26">
        <v>1607620968.8499999</v>
      </c>
      <c r="BU26">
        <v>599.73816666666698</v>
      </c>
      <c r="BV26">
        <v>600.73683333333304</v>
      </c>
      <c r="BW26">
        <v>0.3876252</v>
      </c>
      <c r="BX26">
        <v>0.21239130000000001</v>
      </c>
      <c r="BY26">
        <v>598.90333333333297</v>
      </c>
      <c r="BZ26">
        <v>0.32625399999999999</v>
      </c>
      <c r="CA26">
        <v>500.18913333333302</v>
      </c>
      <c r="CB26">
        <v>101.620833333333</v>
      </c>
      <c r="CC26">
        <v>9.9990330000000002E-2</v>
      </c>
      <c r="CD26">
        <v>28.00057</v>
      </c>
      <c r="CE26">
        <v>28.9324166666667</v>
      </c>
      <c r="CF26">
        <v>999.9</v>
      </c>
      <c r="CG26">
        <v>0</v>
      </c>
      <c r="CH26">
        <v>0</v>
      </c>
      <c r="CI26">
        <v>10004.138000000001</v>
      </c>
      <c r="CJ26">
        <v>0</v>
      </c>
      <c r="CK26">
        <v>355.512133333333</v>
      </c>
      <c r="CL26">
        <v>1400.00866666667</v>
      </c>
      <c r="CM26">
        <v>0.90001093333333304</v>
      </c>
      <c r="CN26">
        <v>9.99891533333334E-2</v>
      </c>
      <c r="CO26">
        <v>0</v>
      </c>
      <c r="CP26">
        <v>591.21896666666703</v>
      </c>
      <c r="CQ26">
        <v>4.9994800000000001</v>
      </c>
      <c r="CR26">
        <v>8750.9889999999996</v>
      </c>
      <c r="CS26">
        <v>11417.686666666699</v>
      </c>
      <c r="CT26">
        <v>46.126966666666704</v>
      </c>
      <c r="CU26">
        <v>48.2624</v>
      </c>
      <c r="CV26">
        <v>47.0062</v>
      </c>
      <c r="CW26">
        <v>47.939300000000003</v>
      </c>
      <c r="CX26">
        <v>48.287366666666699</v>
      </c>
      <c r="CY26">
        <v>1255.5219999999999</v>
      </c>
      <c r="CZ26">
        <v>139.487666666667</v>
      </c>
      <c r="DA26">
        <v>0</v>
      </c>
      <c r="DB26">
        <v>111</v>
      </c>
      <c r="DC26">
        <v>0</v>
      </c>
      <c r="DD26">
        <v>591.24144000000001</v>
      </c>
      <c r="DE26">
        <v>1.20076922705787</v>
      </c>
      <c r="DF26">
        <v>-12.353846186180901</v>
      </c>
      <c r="DG26">
        <v>8750.9048000000003</v>
      </c>
      <c r="DH26">
        <v>15</v>
      </c>
      <c r="DI26">
        <v>0</v>
      </c>
      <c r="DJ26" t="s">
        <v>297</v>
      </c>
      <c r="DK26">
        <v>1607548763</v>
      </c>
      <c r="DL26">
        <v>1607548763</v>
      </c>
      <c r="DM26">
        <v>0</v>
      </c>
      <c r="DN26">
        <v>-4.4999999999999998E-2</v>
      </c>
      <c r="DO26">
        <v>6.0000000000000001E-3</v>
      </c>
      <c r="DP26">
        <v>1.012</v>
      </c>
      <c r="DQ26">
        <v>6.6000000000000003E-2</v>
      </c>
      <c r="DR26">
        <v>400</v>
      </c>
      <c r="DS26">
        <v>0</v>
      </c>
      <c r="DT26">
        <v>0.22</v>
      </c>
      <c r="DU26">
        <v>0.08</v>
      </c>
      <c r="DV26">
        <v>0.74862538246391297</v>
      </c>
      <c r="DW26">
        <v>-5.3101378846940397E-2</v>
      </c>
      <c r="DX26">
        <v>3.9032358160183703E-2</v>
      </c>
      <c r="DY26">
        <v>1</v>
      </c>
      <c r="DZ26">
        <v>-1.00342022580645</v>
      </c>
      <c r="EA26">
        <v>4.6565903225807399E-2</v>
      </c>
      <c r="EB26">
        <v>4.6072654664694998E-2</v>
      </c>
      <c r="EC26">
        <v>1</v>
      </c>
      <c r="ED26">
        <v>0.17513761290322599</v>
      </c>
      <c r="EE26">
        <v>7.9057741935484507E-3</v>
      </c>
      <c r="EF26">
        <v>6.1822220023691101E-4</v>
      </c>
      <c r="EG26">
        <v>1</v>
      </c>
      <c r="EH26">
        <v>3</v>
      </c>
      <c r="EI26">
        <v>3</v>
      </c>
      <c r="EJ26" t="s">
        <v>303</v>
      </c>
      <c r="EK26">
        <v>100</v>
      </c>
      <c r="EL26">
        <v>100</v>
      </c>
      <c r="EM26">
        <v>0.83499999999999996</v>
      </c>
      <c r="EN26">
        <v>6.13E-2</v>
      </c>
      <c r="EO26">
        <v>1.1794943401787199</v>
      </c>
      <c r="EP26">
        <v>-1.6043650578588901E-5</v>
      </c>
      <c r="EQ26">
        <v>-1.15305589960158E-6</v>
      </c>
      <c r="ER26">
        <v>3.6581349982770798E-10</v>
      </c>
      <c r="ES26">
        <v>6.6000000000000003E-2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1203.5999999999999</v>
      </c>
      <c r="FB26">
        <v>1203.5999999999999</v>
      </c>
      <c r="FC26">
        <v>2</v>
      </c>
      <c r="FD26">
        <v>506.24299999999999</v>
      </c>
      <c r="FE26">
        <v>473.25</v>
      </c>
      <c r="FF26">
        <v>23.7057</v>
      </c>
      <c r="FG26">
        <v>33.890500000000003</v>
      </c>
      <c r="FH26">
        <v>30.0015</v>
      </c>
      <c r="FI26">
        <v>33.900700000000001</v>
      </c>
      <c r="FJ26">
        <v>33.947899999999997</v>
      </c>
      <c r="FK26">
        <v>26.120200000000001</v>
      </c>
      <c r="FL26">
        <v>100</v>
      </c>
      <c r="FM26">
        <v>0</v>
      </c>
      <c r="FN26">
        <v>23.529399999999999</v>
      </c>
      <c r="FO26">
        <v>601.01499999999999</v>
      </c>
      <c r="FP26">
        <v>0</v>
      </c>
      <c r="FQ26">
        <v>97.743899999999996</v>
      </c>
      <c r="FR26">
        <v>102.22199999999999</v>
      </c>
    </row>
    <row r="27" spans="1:174" x14ac:dyDescent="0.25">
      <c r="A27">
        <v>11</v>
      </c>
      <c r="B27">
        <v>1607621081.5999999</v>
      </c>
      <c r="C27">
        <v>989</v>
      </c>
      <c r="D27" t="s">
        <v>337</v>
      </c>
      <c r="E27" t="s">
        <v>338</v>
      </c>
      <c r="F27" t="s">
        <v>291</v>
      </c>
      <c r="G27" t="s">
        <v>292</v>
      </c>
      <c r="H27">
        <v>1607621073.8499999</v>
      </c>
      <c r="I27">
        <f t="shared" si="0"/>
        <v>1.6215402704581046E-4</v>
      </c>
      <c r="J27">
        <f t="shared" si="1"/>
        <v>0.16215402704581047</v>
      </c>
      <c r="K27">
        <f t="shared" si="2"/>
        <v>1.212821076607985</v>
      </c>
      <c r="L27">
        <f t="shared" si="3"/>
        <v>699.63</v>
      </c>
      <c r="M27">
        <f t="shared" si="4"/>
        <v>195.37588361187099</v>
      </c>
      <c r="N27">
        <f t="shared" si="5"/>
        <v>19.872800895595148</v>
      </c>
      <c r="O27">
        <f t="shared" si="6"/>
        <v>71.163377145389163</v>
      </c>
      <c r="P27">
        <f t="shared" si="7"/>
        <v>4.0812095301122455E-3</v>
      </c>
      <c r="Q27">
        <f t="shared" si="8"/>
        <v>2.9575650001218881</v>
      </c>
      <c r="R27">
        <f t="shared" si="9"/>
        <v>4.0780833674705086E-3</v>
      </c>
      <c r="S27">
        <f t="shared" si="10"/>
        <v>2.5490827718841892E-3</v>
      </c>
      <c r="T27">
        <f t="shared" si="11"/>
        <v>231.29003533008691</v>
      </c>
      <c r="U27">
        <f t="shared" si="12"/>
        <v>29.296293009359896</v>
      </c>
      <c r="V27">
        <f t="shared" si="13"/>
        <v>28.931606666666699</v>
      </c>
      <c r="W27">
        <f t="shared" si="14"/>
        <v>4.0058835848715244</v>
      </c>
      <c r="X27">
        <f t="shared" si="15"/>
        <v>1.1051114015778885</v>
      </c>
      <c r="Y27">
        <f t="shared" si="16"/>
        <v>4.1905572586149402E-2</v>
      </c>
      <c r="Z27">
        <f t="shared" si="17"/>
        <v>3.7919772184339271</v>
      </c>
      <c r="AA27">
        <f t="shared" si="18"/>
        <v>3.9639780122853749</v>
      </c>
      <c r="AB27">
        <f t="shared" si="19"/>
        <v>-7.1509925927202413</v>
      </c>
      <c r="AC27">
        <f t="shared" si="20"/>
        <v>-150.60683914088077</v>
      </c>
      <c r="AD27">
        <f t="shared" si="21"/>
        <v>-11.150872892880487</v>
      </c>
      <c r="AE27">
        <f t="shared" si="22"/>
        <v>62.381330703605414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53550.292962627762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339</v>
      </c>
      <c r="AR27">
        <v>15448.4</v>
      </c>
      <c r="AS27">
        <v>594.83308</v>
      </c>
      <c r="AT27">
        <v>619.71</v>
      </c>
      <c r="AU27">
        <f t="shared" si="27"/>
        <v>4.0142841006277186E-2</v>
      </c>
      <c r="AV27">
        <v>0.5</v>
      </c>
      <c r="AW27">
        <f t="shared" si="28"/>
        <v>1180.18223756885</v>
      </c>
      <c r="AX27">
        <f t="shared" si="29"/>
        <v>1.212821076607985</v>
      </c>
      <c r="AY27">
        <f t="shared" si="30"/>
        <v>23.6879339605794</v>
      </c>
      <c r="AZ27">
        <f t="shared" si="31"/>
        <v>1.5171966662646445E-3</v>
      </c>
      <c r="BA27">
        <f t="shared" si="32"/>
        <v>4.263881492956382</v>
      </c>
      <c r="BB27" t="s">
        <v>340</v>
      </c>
      <c r="BC27">
        <v>594.83308</v>
      </c>
      <c r="BD27">
        <v>469.01</v>
      </c>
      <c r="BE27">
        <f t="shared" si="33"/>
        <v>0.24317826079940619</v>
      </c>
      <c r="BF27">
        <f t="shared" si="34"/>
        <v>0.16507577969475801</v>
      </c>
      <c r="BG27">
        <f t="shared" si="35"/>
        <v>0.94604503288496178</v>
      </c>
      <c r="BH27">
        <f t="shared" si="36"/>
        <v>-0.25976526342000295</v>
      </c>
      <c r="BI27">
        <f t="shared" si="37"/>
        <v>1.037605751734437</v>
      </c>
      <c r="BJ27">
        <f t="shared" si="38"/>
        <v>0.13015784433952202</v>
      </c>
      <c r="BK27">
        <f t="shared" si="39"/>
        <v>0.86984215566047796</v>
      </c>
      <c r="BL27">
        <f t="shared" si="40"/>
        <v>1399.9970000000001</v>
      </c>
      <c r="BM27">
        <f t="shared" si="41"/>
        <v>1180.18223756885</v>
      </c>
      <c r="BN27">
        <f t="shared" si="42"/>
        <v>0.8429891189544334</v>
      </c>
      <c r="BO27">
        <f t="shared" si="43"/>
        <v>0.19597823790886684</v>
      </c>
      <c r="BP27">
        <v>6</v>
      </c>
      <c r="BQ27">
        <v>0.5</v>
      </c>
      <c r="BR27" t="s">
        <v>296</v>
      </c>
      <c r="BS27">
        <v>2</v>
      </c>
      <c r="BT27">
        <v>1607621073.8499999</v>
      </c>
      <c r="BU27">
        <v>699.63</v>
      </c>
      <c r="BV27">
        <v>701.22090000000003</v>
      </c>
      <c r="BW27">
        <v>0.41198713333333298</v>
      </c>
      <c r="BX27">
        <v>0.21755856666666701</v>
      </c>
      <c r="BY27">
        <v>698.90009999999995</v>
      </c>
      <c r="BZ27">
        <v>0.35094866666666702</v>
      </c>
      <c r="CA27">
        <v>500.19569999999999</v>
      </c>
      <c r="CB27">
        <v>101.615733333333</v>
      </c>
      <c r="CC27">
        <v>9.9998046666666701E-2</v>
      </c>
      <c r="CD27">
        <v>27.9870566666667</v>
      </c>
      <c r="CE27">
        <v>28.931606666666699</v>
      </c>
      <c r="CF27">
        <v>999.9</v>
      </c>
      <c r="CG27">
        <v>0</v>
      </c>
      <c r="CH27">
        <v>0</v>
      </c>
      <c r="CI27">
        <v>9999.0216666666602</v>
      </c>
      <c r="CJ27">
        <v>0</v>
      </c>
      <c r="CK27">
        <v>357.68650000000002</v>
      </c>
      <c r="CL27">
        <v>1399.9970000000001</v>
      </c>
      <c r="CM27">
        <v>0.90000550000000001</v>
      </c>
      <c r="CN27">
        <v>9.9994616666666702E-2</v>
      </c>
      <c r="CO27">
        <v>0</v>
      </c>
      <c r="CP27">
        <v>594.78773333333299</v>
      </c>
      <c r="CQ27">
        <v>4.9994800000000001</v>
      </c>
      <c r="CR27">
        <v>8775.76033333333</v>
      </c>
      <c r="CS27">
        <v>11417.57</v>
      </c>
      <c r="CT27">
        <v>46.201733333333301</v>
      </c>
      <c r="CU27">
        <v>48.311999999999998</v>
      </c>
      <c r="CV27">
        <v>47.060166666666603</v>
      </c>
      <c r="CW27">
        <v>47.991233333333298</v>
      </c>
      <c r="CX27">
        <v>48.320666666666703</v>
      </c>
      <c r="CY27">
        <v>1255.5063333333301</v>
      </c>
      <c r="CZ27">
        <v>139.49199999999999</v>
      </c>
      <c r="DA27">
        <v>0</v>
      </c>
      <c r="DB27">
        <v>104.60000014305101</v>
      </c>
      <c r="DC27">
        <v>0</v>
      </c>
      <c r="DD27">
        <v>594.83308</v>
      </c>
      <c r="DE27">
        <v>1.57846152675516</v>
      </c>
      <c r="DF27">
        <v>33.525384619905701</v>
      </c>
      <c r="DG27">
        <v>8776.2000000000007</v>
      </c>
      <c r="DH27">
        <v>15</v>
      </c>
      <c r="DI27">
        <v>0</v>
      </c>
      <c r="DJ27" t="s">
        <v>297</v>
      </c>
      <c r="DK27">
        <v>1607548763</v>
      </c>
      <c r="DL27">
        <v>1607548763</v>
      </c>
      <c r="DM27">
        <v>0</v>
      </c>
      <c r="DN27">
        <v>-4.4999999999999998E-2</v>
      </c>
      <c r="DO27">
        <v>6.0000000000000001E-3</v>
      </c>
      <c r="DP27">
        <v>1.012</v>
      </c>
      <c r="DQ27">
        <v>6.6000000000000003E-2</v>
      </c>
      <c r="DR27">
        <v>400</v>
      </c>
      <c r="DS27">
        <v>0</v>
      </c>
      <c r="DT27">
        <v>0.22</v>
      </c>
      <c r="DU27">
        <v>0.08</v>
      </c>
      <c r="DV27">
        <v>1.2191044883855999</v>
      </c>
      <c r="DW27">
        <v>-0.14345896159815799</v>
      </c>
      <c r="DX27">
        <v>4.77510323176829E-2</v>
      </c>
      <c r="DY27">
        <v>1</v>
      </c>
      <c r="DZ27">
        <v>-1.5985770967741899</v>
      </c>
      <c r="EA27">
        <v>0.14153274193548501</v>
      </c>
      <c r="EB27">
        <v>5.6109986414561198E-2</v>
      </c>
      <c r="EC27">
        <v>1</v>
      </c>
      <c r="ED27">
        <v>0.194230548387097</v>
      </c>
      <c r="EE27">
        <v>1.1230306451612999E-2</v>
      </c>
      <c r="EF27">
        <v>9.1368155809022297E-4</v>
      </c>
      <c r="EG27">
        <v>1</v>
      </c>
      <c r="EH27">
        <v>3</v>
      </c>
      <c r="EI27">
        <v>3</v>
      </c>
      <c r="EJ27" t="s">
        <v>303</v>
      </c>
      <c r="EK27">
        <v>100</v>
      </c>
      <c r="EL27">
        <v>100</v>
      </c>
      <c r="EM27">
        <v>0.73</v>
      </c>
      <c r="EN27">
        <v>6.0999999999999999E-2</v>
      </c>
      <c r="EO27">
        <v>1.1794943401787199</v>
      </c>
      <c r="EP27">
        <v>-1.6043650578588901E-5</v>
      </c>
      <c r="EQ27">
        <v>-1.15305589960158E-6</v>
      </c>
      <c r="ER27">
        <v>3.6581349982770798E-10</v>
      </c>
      <c r="ES27">
        <v>6.6000000000000003E-2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1205.3</v>
      </c>
      <c r="FB27">
        <v>1205.3</v>
      </c>
      <c r="FC27">
        <v>2</v>
      </c>
      <c r="FD27">
        <v>506.31200000000001</v>
      </c>
      <c r="FE27">
        <v>472.83199999999999</v>
      </c>
      <c r="FF27">
        <v>23.526299999999999</v>
      </c>
      <c r="FG27">
        <v>33.918300000000002</v>
      </c>
      <c r="FH27">
        <v>30.000399999999999</v>
      </c>
      <c r="FI27">
        <v>33.923200000000001</v>
      </c>
      <c r="FJ27">
        <v>33.9724</v>
      </c>
      <c r="FK27">
        <v>29.595400000000001</v>
      </c>
      <c r="FL27">
        <v>100</v>
      </c>
      <c r="FM27">
        <v>0</v>
      </c>
      <c r="FN27">
        <v>23.5288</v>
      </c>
      <c r="FO27">
        <v>701.375</v>
      </c>
      <c r="FP27">
        <v>0</v>
      </c>
      <c r="FQ27">
        <v>97.742599999999996</v>
      </c>
      <c r="FR27">
        <v>102.211</v>
      </c>
    </row>
    <row r="28" spans="1:174" x14ac:dyDescent="0.25">
      <c r="A28">
        <v>12</v>
      </c>
      <c r="B28">
        <v>1607621196.5999999</v>
      </c>
      <c r="C28">
        <v>1104</v>
      </c>
      <c r="D28" t="s">
        <v>341</v>
      </c>
      <c r="E28" t="s">
        <v>342</v>
      </c>
      <c r="F28" t="s">
        <v>291</v>
      </c>
      <c r="G28" t="s">
        <v>292</v>
      </c>
      <c r="H28">
        <v>1607621188.8499999</v>
      </c>
      <c r="I28">
        <f t="shared" si="0"/>
        <v>1.7662102931690298E-4</v>
      </c>
      <c r="J28">
        <f t="shared" si="1"/>
        <v>0.17662102931690299</v>
      </c>
      <c r="K28">
        <f t="shared" si="2"/>
        <v>1.4564981576865637</v>
      </c>
      <c r="L28">
        <f t="shared" si="3"/>
        <v>799.74386666666703</v>
      </c>
      <c r="M28">
        <f t="shared" si="4"/>
        <v>242.05352950852</v>
      </c>
      <c r="N28">
        <f t="shared" si="5"/>
        <v>24.616766538263605</v>
      </c>
      <c r="O28">
        <f t="shared" si="6"/>
        <v>81.333695468582675</v>
      </c>
      <c r="P28">
        <f t="shared" si="7"/>
        <v>4.4457850235737634E-3</v>
      </c>
      <c r="Q28">
        <f t="shared" si="8"/>
        <v>2.9573922015482648</v>
      </c>
      <c r="R28">
        <f t="shared" si="9"/>
        <v>4.4420754502214445E-3</v>
      </c>
      <c r="S28">
        <f t="shared" si="10"/>
        <v>2.7766301811923155E-3</v>
      </c>
      <c r="T28">
        <f t="shared" si="11"/>
        <v>231.28713994272769</v>
      </c>
      <c r="U28">
        <f t="shared" si="12"/>
        <v>29.289716427800261</v>
      </c>
      <c r="V28">
        <f t="shared" si="13"/>
        <v>28.937913333333299</v>
      </c>
      <c r="W28">
        <f t="shared" si="14"/>
        <v>4.0073464593297112</v>
      </c>
      <c r="X28">
        <f t="shared" si="15"/>
        <v>1.1663467647383998</v>
      </c>
      <c r="Y28">
        <f t="shared" si="16"/>
        <v>4.4220109130291438E-2</v>
      </c>
      <c r="Z28">
        <f t="shared" si="17"/>
        <v>3.7913346585403849</v>
      </c>
      <c r="AA28">
        <f t="shared" si="18"/>
        <v>3.9631263501994196</v>
      </c>
      <c r="AB28">
        <f t="shared" si="19"/>
        <v>-7.7889873928754216</v>
      </c>
      <c r="AC28">
        <f t="shared" si="20"/>
        <v>-152.06700378513639</v>
      </c>
      <c r="AD28">
        <f t="shared" si="21"/>
        <v>-11.259831810992484</v>
      </c>
      <c r="AE28">
        <f t="shared" si="22"/>
        <v>60.171316953723391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53545.429804791274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343</v>
      </c>
      <c r="AR28">
        <v>15449.2</v>
      </c>
      <c r="AS28">
        <v>599.94000000000005</v>
      </c>
      <c r="AT28">
        <v>627.09</v>
      </c>
      <c r="AU28">
        <f t="shared" si="27"/>
        <v>4.329522078170589E-2</v>
      </c>
      <c r="AV28">
        <v>0.5</v>
      </c>
      <c r="AW28">
        <f t="shared" si="28"/>
        <v>1180.1640845792222</v>
      </c>
      <c r="AX28">
        <f t="shared" si="29"/>
        <v>1.4564981576865637</v>
      </c>
      <c r="AY28">
        <f t="shared" si="30"/>
        <v>25.547732300248622</v>
      </c>
      <c r="AZ28">
        <f t="shared" si="31"/>
        <v>1.7236972926761116E-3</v>
      </c>
      <c r="BA28">
        <f t="shared" si="32"/>
        <v>4.2019327369277129</v>
      </c>
      <c r="BB28" t="s">
        <v>344</v>
      </c>
      <c r="BC28">
        <v>599.94000000000005</v>
      </c>
      <c r="BD28">
        <v>472.56</v>
      </c>
      <c r="BE28">
        <f t="shared" si="33"/>
        <v>0.24642395828350006</v>
      </c>
      <c r="BF28">
        <f t="shared" si="34"/>
        <v>0.17569403999223435</v>
      </c>
      <c r="BG28">
        <f t="shared" si="35"/>
        <v>0.9446033726232469</v>
      </c>
      <c r="BH28">
        <f t="shared" si="36"/>
        <v>-0.30717213649774183</v>
      </c>
      <c r="BI28">
        <f t="shared" si="37"/>
        <v>1.0347077736133563</v>
      </c>
      <c r="BJ28">
        <f t="shared" si="38"/>
        <v>0.13839046494437821</v>
      </c>
      <c r="BK28">
        <f t="shared" si="39"/>
        <v>0.86160953505562177</v>
      </c>
      <c r="BL28">
        <f t="shared" si="40"/>
        <v>1399.9749999999999</v>
      </c>
      <c r="BM28">
        <f t="shared" si="41"/>
        <v>1180.1640845792222</v>
      </c>
      <c r="BN28">
        <f t="shared" si="42"/>
        <v>0.84298939951014995</v>
      </c>
      <c r="BO28">
        <f t="shared" si="43"/>
        <v>0.19597879902029999</v>
      </c>
      <c r="BP28">
        <v>6</v>
      </c>
      <c r="BQ28">
        <v>0.5</v>
      </c>
      <c r="BR28" t="s">
        <v>296</v>
      </c>
      <c r="BS28">
        <v>2</v>
      </c>
      <c r="BT28">
        <v>1607621188.8499999</v>
      </c>
      <c r="BU28">
        <v>799.74386666666703</v>
      </c>
      <c r="BV28">
        <v>801.66039999999998</v>
      </c>
      <c r="BW28">
        <v>0.43481069999999999</v>
      </c>
      <c r="BX28">
        <v>0.2230423</v>
      </c>
      <c r="BY28">
        <v>799.12686666666696</v>
      </c>
      <c r="BZ28">
        <v>0.37408160000000001</v>
      </c>
      <c r="CA28">
        <v>500.19993333333298</v>
      </c>
      <c r="CB28">
        <v>101.59966666666701</v>
      </c>
      <c r="CC28">
        <v>0.100013516666667</v>
      </c>
      <c r="CD28">
        <v>27.98415</v>
      </c>
      <c r="CE28">
        <v>28.937913333333299</v>
      </c>
      <c r="CF28">
        <v>999.9</v>
      </c>
      <c r="CG28">
        <v>0</v>
      </c>
      <c r="CH28">
        <v>0</v>
      </c>
      <c r="CI28">
        <v>9999.6226666666607</v>
      </c>
      <c r="CJ28">
        <v>0</v>
      </c>
      <c r="CK28">
        <v>357.41833333333301</v>
      </c>
      <c r="CL28">
        <v>1399.9749999999999</v>
      </c>
      <c r="CM28">
        <v>0.89999716666666696</v>
      </c>
      <c r="CN28">
        <v>0.100002856666667</v>
      </c>
      <c r="CO28">
        <v>0</v>
      </c>
      <c r="CP28">
        <v>599.91970000000003</v>
      </c>
      <c r="CQ28">
        <v>4.9994800000000001</v>
      </c>
      <c r="CR28">
        <v>8893.7070000000003</v>
      </c>
      <c r="CS28">
        <v>11417.3766666667</v>
      </c>
      <c r="CT28">
        <v>46.212333333333298</v>
      </c>
      <c r="CU28">
        <v>48.375</v>
      </c>
      <c r="CV28">
        <v>47.099800000000002</v>
      </c>
      <c r="CW28">
        <v>48.020533333333297</v>
      </c>
      <c r="CX28">
        <v>48.366266666666597</v>
      </c>
      <c r="CY28">
        <v>1255.4743333333299</v>
      </c>
      <c r="CZ28">
        <v>139.50299999999999</v>
      </c>
      <c r="DA28">
        <v>0</v>
      </c>
      <c r="DB28">
        <v>114.200000047684</v>
      </c>
      <c r="DC28">
        <v>0</v>
      </c>
      <c r="DD28">
        <v>599.94000000000005</v>
      </c>
      <c r="DE28">
        <v>3.1498461666778201</v>
      </c>
      <c r="DF28">
        <v>62.636923145140202</v>
      </c>
      <c r="DG28">
        <v>8894.2800000000007</v>
      </c>
      <c r="DH28">
        <v>15</v>
      </c>
      <c r="DI28">
        <v>0</v>
      </c>
      <c r="DJ28" t="s">
        <v>297</v>
      </c>
      <c r="DK28">
        <v>1607548763</v>
      </c>
      <c r="DL28">
        <v>1607548763</v>
      </c>
      <c r="DM28">
        <v>0</v>
      </c>
      <c r="DN28">
        <v>-4.4999999999999998E-2</v>
      </c>
      <c r="DO28">
        <v>6.0000000000000001E-3</v>
      </c>
      <c r="DP28">
        <v>1.012</v>
      </c>
      <c r="DQ28">
        <v>6.6000000000000003E-2</v>
      </c>
      <c r="DR28">
        <v>400</v>
      </c>
      <c r="DS28">
        <v>0</v>
      </c>
      <c r="DT28">
        <v>0.22</v>
      </c>
      <c r="DU28">
        <v>0.08</v>
      </c>
      <c r="DV28">
        <v>1.4609772218622701</v>
      </c>
      <c r="DW28">
        <v>-0.11924428737043299</v>
      </c>
      <c r="DX28">
        <v>3.0369674087524601E-2</v>
      </c>
      <c r="DY28">
        <v>1</v>
      </c>
      <c r="DZ28">
        <v>-1.9217874193548401</v>
      </c>
      <c r="EA28">
        <v>0.12171677419355301</v>
      </c>
      <c r="EB28">
        <v>3.5722167778000601E-2</v>
      </c>
      <c r="EC28">
        <v>1</v>
      </c>
      <c r="ED28">
        <v>0.21163803225806499</v>
      </c>
      <c r="EE28">
        <v>7.9784999999999492E-3</v>
      </c>
      <c r="EF28">
        <v>6.5820604107513705E-4</v>
      </c>
      <c r="EG28">
        <v>1</v>
      </c>
      <c r="EH28">
        <v>3</v>
      </c>
      <c r="EI28">
        <v>3</v>
      </c>
      <c r="EJ28" t="s">
        <v>303</v>
      </c>
      <c r="EK28">
        <v>100</v>
      </c>
      <c r="EL28">
        <v>100</v>
      </c>
      <c r="EM28">
        <v>0.61699999999999999</v>
      </c>
      <c r="EN28">
        <v>6.0699999999999997E-2</v>
      </c>
      <c r="EO28">
        <v>1.1794943401787199</v>
      </c>
      <c r="EP28">
        <v>-1.6043650578588901E-5</v>
      </c>
      <c r="EQ28">
        <v>-1.15305589960158E-6</v>
      </c>
      <c r="ER28">
        <v>3.6581349982770798E-10</v>
      </c>
      <c r="ES28">
        <v>6.6000000000000003E-2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1207.2</v>
      </c>
      <c r="FB28">
        <v>1207.2</v>
      </c>
      <c r="FC28">
        <v>2</v>
      </c>
      <c r="FD28">
        <v>506.28500000000003</v>
      </c>
      <c r="FE28">
        <v>471.58800000000002</v>
      </c>
      <c r="FF28">
        <v>23.4787</v>
      </c>
      <c r="FG28">
        <v>34.022100000000002</v>
      </c>
      <c r="FH28">
        <v>30.0001</v>
      </c>
      <c r="FI28">
        <v>33.995100000000001</v>
      </c>
      <c r="FJ28">
        <v>34.039700000000003</v>
      </c>
      <c r="FK28">
        <v>33.011800000000001</v>
      </c>
      <c r="FL28">
        <v>100</v>
      </c>
      <c r="FM28">
        <v>0</v>
      </c>
      <c r="FN28">
        <v>23.488199999999999</v>
      </c>
      <c r="FO28">
        <v>801.87099999999998</v>
      </c>
      <c r="FP28">
        <v>0</v>
      </c>
      <c r="FQ28">
        <v>97.727400000000003</v>
      </c>
      <c r="FR28">
        <v>102.187</v>
      </c>
    </row>
    <row r="29" spans="1:174" x14ac:dyDescent="0.25">
      <c r="A29">
        <v>13</v>
      </c>
      <c r="B29">
        <v>1607621290.5999999</v>
      </c>
      <c r="C29">
        <v>1198</v>
      </c>
      <c r="D29" t="s">
        <v>345</v>
      </c>
      <c r="E29" t="s">
        <v>346</v>
      </c>
      <c r="F29" t="s">
        <v>291</v>
      </c>
      <c r="G29" t="s">
        <v>292</v>
      </c>
      <c r="H29">
        <v>1607621282.8499999</v>
      </c>
      <c r="I29">
        <f t="shared" si="0"/>
        <v>1.8692717755905631E-4</v>
      </c>
      <c r="J29">
        <f t="shared" si="1"/>
        <v>0.1869271775590563</v>
      </c>
      <c r="K29">
        <f t="shared" si="2"/>
        <v>2.1619506533355111</v>
      </c>
      <c r="L29">
        <f t="shared" si="3"/>
        <v>899.30233333333297</v>
      </c>
      <c r="M29">
        <f t="shared" si="4"/>
        <v>131.6908592803652</v>
      </c>
      <c r="N29">
        <f t="shared" si="5"/>
        <v>13.392596757866967</v>
      </c>
      <c r="O29">
        <f t="shared" si="6"/>
        <v>91.456564104430015</v>
      </c>
      <c r="P29">
        <f t="shared" si="7"/>
        <v>4.710761631160197E-3</v>
      </c>
      <c r="Q29">
        <f t="shared" si="8"/>
        <v>2.9580355917686152</v>
      </c>
      <c r="R29">
        <f t="shared" si="9"/>
        <v>4.706597814493293E-3</v>
      </c>
      <c r="S29">
        <f t="shared" si="10"/>
        <v>2.9419974211701522E-3</v>
      </c>
      <c r="T29">
        <f t="shared" si="11"/>
        <v>231.29023505960387</v>
      </c>
      <c r="U29">
        <f t="shared" si="12"/>
        <v>29.28985287921083</v>
      </c>
      <c r="V29">
        <f t="shared" si="13"/>
        <v>28.925753333333301</v>
      </c>
      <c r="W29">
        <f t="shared" si="14"/>
        <v>4.0045262808645701</v>
      </c>
      <c r="X29">
        <f t="shared" si="15"/>
        <v>1.2118778867008826</v>
      </c>
      <c r="Y29">
        <f t="shared" si="16"/>
        <v>4.595449061028202E-2</v>
      </c>
      <c r="Z29">
        <f t="shared" si="17"/>
        <v>3.792006695937391</v>
      </c>
      <c r="AA29">
        <f t="shared" si="18"/>
        <v>3.9585717902542878</v>
      </c>
      <c r="AB29">
        <f t="shared" si="19"/>
        <v>-8.2434885303543837</v>
      </c>
      <c r="AC29">
        <f t="shared" si="20"/>
        <v>-149.67608750738924</v>
      </c>
      <c r="AD29">
        <f t="shared" si="21"/>
        <v>-11.079881676725833</v>
      </c>
      <c r="AE29">
        <f t="shared" si="22"/>
        <v>62.290777345134416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53563.582280153845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347</v>
      </c>
      <c r="AR29">
        <v>15450.4</v>
      </c>
      <c r="AS29">
        <v>605.19611538461504</v>
      </c>
      <c r="AT29">
        <v>634.89</v>
      </c>
      <c r="AU29">
        <f t="shared" si="27"/>
        <v>4.6770124927759005E-2</v>
      </c>
      <c r="AV29">
        <v>0.5</v>
      </c>
      <c r="AW29">
        <f t="shared" si="28"/>
        <v>1180.1805815544601</v>
      </c>
      <c r="AX29">
        <f t="shared" si="29"/>
        <v>2.1619506533355111</v>
      </c>
      <c r="AY29">
        <f t="shared" si="30"/>
        <v>27.598596618308687</v>
      </c>
      <c r="AZ29">
        <f t="shared" si="31"/>
        <v>2.3214228195003639E-3</v>
      </c>
      <c r="BA29">
        <f t="shared" si="32"/>
        <v>4.1380239096536409</v>
      </c>
      <c r="BB29" t="s">
        <v>348</v>
      </c>
      <c r="BC29">
        <v>605.19611538461504</v>
      </c>
      <c r="BD29">
        <v>478.48</v>
      </c>
      <c r="BE29">
        <f t="shared" si="33"/>
        <v>0.24635763675597344</v>
      </c>
      <c r="BF29">
        <f t="shared" si="34"/>
        <v>0.18984645876468864</v>
      </c>
      <c r="BG29">
        <f t="shared" si="35"/>
        <v>0.94381017387555688</v>
      </c>
      <c r="BH29">
        <f t="shared" si="36"/>
        <v>-0.36847026144727124</v>
      </c>
      <c r="BI29">
        <f t="shared" si="37"/>
        <v>1.0316448699081491</v>
      </c>
      <c r="BJ29">
        <f t="shared" si="38"/>
        <v>0.15009635931321025</v>
      </c>
      <c r="BK29">
        <f t="shared" si="39"/>
        <v>0.8499036406867897</v>
      </c>
      <c r="BL29">
        <f t="shared" si="40"/>
        <v>1399.9946666666699</v>
      </c>
      <c r="BM29">
        <f t="shared" si="41"/>
        <v>1180.1805815544601</v>
      </c>
      <c r="BN29">
        <f t="shared" si="42"/>
        <v>0.84298934106972123</v>
      </c>
      <c r="BO29">
        <f t="shared" si="43"/>
        <v>0.19597868213944244</v>
      </c>
      <c r="BP29">
        <v>6</v>
      </c>
      <c r="BQ29">
        <v>0.5</v>
      </c>
      <c r="BR29" t="s">
        <v>296</v>
      </c>
      <c r="BS29">
        <v>2</v>
      </c>
      <c r="BT29">
        <v>1607621282.8499999</v>
      </c>
      <c r="BU29">
        <v>899.30233333333297</v>
      </c>
      <c r="BV29">
        <v>902.09733333333304</v>
      </c>
      <c r="BW29">
        <v>0.45187549999999999</v>
      </c>
      <c r="BX29">
        <v>0.2277497</v>
      </c>
      <c r="BY29">
        <v>898.80323333333297</v>
      </c>
      <c r="BZ29">
        <v>0.39137630000000001</v>
      </c>
      <c r="CA29">
        <v>500.19063333333298</v>
      </c>
      <c r="CB29">
        <v>101.597266666667</v>
      </c>
      <c r="CC29">
        <v>9.9972086666666696E-2</v>
      </c>
      <c r="CD29">
        <v>27.987189999999998</v>
      </c>
      <c r="CE29">
        <v>28.925753333333301</v>
      </c>
      <c r="CF29">
        <v>999.9</v>
      </c>
      <c r="CG29">
        <v>0</v>
      </c>
      <c r="CH29">
        <v>0</v>
      </c>
      <c r="CI29">
        <v>10003.509</v>
      </c>
      <c r="CJ29">
        <v>0</v>
      </c>
      <c r="CK29">
        <v>359.703033333333</v>
      </c>
      <c r="CL29">
        <v>1399.9946666666699</v>
      </c>
      <c r="CM29">
        <v>0.89999706666666601</v>
      </c>
      <c r="CN29">
        <v>0.10000294666666699</v>
      </c>
      <c r="CO29">
        <v>0</v>
      </c>
      <c r="CP29">
        <v>605.17970000000003</v>
      </c>
      <c r="CQ29">
        <v>4.9994800000000001</v>
      </c>
      <c r="CR29">
        <v>9006.5866666666698</v>
      </c>
      <c r="CS29">
        <v>11417.5233333333</v>
      </c>
      <c r="CT29">
        <v>46.093600000000002</v>
      </c>
      <c r="CU29">
        <v>48.186999999999998</v>
      </c>
      <c r="CV29">
        <v>46.972700000000003</v>
      </c>
      <c r="CW29">
        <v>47.803966666666597</v>
      </c>
      <c r="CX29">
        <v>48.245533333333299</v>
      </c>
      <c r="CY29">
        <v>1255.4926666666699</v>
      </c>
      <c r="CZ29">
        <v>139.50200000000001</v>
      </c>
      <c r="DA29">
        <v>0</v>
      </c>
      <c r="DB29">
        <v>93.200000047683702</v>
      </c>
      <c r="DC29">
        <v>0</v>
      </c>
      <c r="DD29">
        <v>605.19611538461504</v>
      </c>
      <c r="DE29">
        <v>3.3402735132859398</v>
      </c>
      <c r="DF29">
        <v>65.315555632447996</v>
      </c>
      <c r="DG29">
        <v>9006.8676923076891</v>
      </c>
      <c r="DH29">
        <v>15</v>
      </c>
      <c r="DI29">
        <v>0</v>
      </c>
      <c r="DJ29" t="s">
        <v>297</v>
      </c>
      <c r="DK29">
        <v>1607548763</v>
      </c>
      <c r="DL29">
        <v>1607548763</v>
      </c>
      <c r="DM29">
        <v>0</v>
      </c>
      <c r="DN29">
        <v>-4.4999999999999998E-2</v>
      </c>
      <c r="DO29">
        <v>6.0000000000000001E-3</v>
      </c>
      <c r="DP29">
        <v>1.012</v>
      </c>
      <c r="DQ29">
        <v>6.6000000000000003E-2</v>
      </c>
      <c r="DR29">
        <v>400</v>
      </c>
      <c r="DS29">
        <v>0</v>
      </c>
      <c r="DT29">
        <v>0.22</v>
      </c>
      <c r="DU29">
        <v>0.08</v>
      </c>
      <c r="DV29">
        <v>2.1640707948452498</v>
      </c>
      <c r="DW29">
        <v>-0.18369170796506301</v>
      </c>
      <c r="DX29">
        <v>8.7523736478241798E-2</v>
      </c>
      <c r="DY29">
        <v>1</v>
      </c>
      <c r="DZ29">
        <v>-2.80061870967742</v>
      </c>
      <c r="EA29">
        <v>0.114707903225808</v>
      </c>
      <c r="EB29">
        <v>0.104620627792159</v>
      </c>
      <c r="EC29">
        <v>1</v>
      </c>
      <c r="ED29">
        <v>0.223993935483871</v>
      </c>
      <c r="EE29">
        <v>1.08875806451613E-2</v>
      </c>
      <c r="EF29">
        <v>8.5452438895653501E-4</v>
      </c>
      <c r="EG29">
        <v>1</v>
      </c>
      <c r="EH29">
        <v>3</v>
      </c>
      <c r="EI29">
        <v>3</v>
      </c>
      <c r="EJ29" t="s">
        <v>303</v>
      </c>
      <c r="EK29">
        <v>100</v>
      </c>
      <c r="EL29">
        <v>100</v>
      </c>
      <c r="EM29">
        <v>0.499</v>
      </c>
      <c r="EN29">
        <v>6.0499999999999998E-2</v>
      </c>
      <c r="EO29">
        <v>1.1794943401787199</v>
      </c>
      <c r="EP29">
        <v>-1.6043650578588901E-5</v>
      </c>
      <c r="EQ29">
        <v>-1.15305589960158E-6</v>
      </c>
      <c r="ER29">
        <v>3.6581349982770798E-10</v>
      </c>
      <c r="ES29">
        <v>6.6000000000000003E-2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1208.8</v>
      </c>
      <c r="FB29">
        <v>1208.8</v>
      </c>
      <c r="FC29">
        <v>2</v>
      </c>
      <c r="FD29">
        <v>506.44200000000001</v>
      </c>
      <c r="FE29">
        <v>471.32600000000002</v>
      </c>
      <c r="FF29">
        <v>23.656700000000001</v>
      </c>
      <c r="FG29">
        <v>34.027500000000003</v>
      </c>
      <c r="FH29">
        <v>29.9999</v>
      </c>
      <c r="FI29">
        <v>34.014000000000003</v>
      </c>
      <c r="FJ29">
        <v>34.058100000000003</v>
      </c>
      <c r="FK29">
        <v>36.350700000000003</v>
      </c>
      <c r="FL29">
        <v>100</v>
      </c>
      <c r="FM29">
        <v>0</v>
      </c>
      <c r="FN29">
        <v>23.660399999999999</v>
      </c>
      <c r="FO29">
        <v>902.34900000000005</v>
      </c>
      <c r="FP29">
        <v>0</v>
      </c>
      <c r="FQ29">
        <v>97.736199999999997</v>
      </c>
      <c r="FR29">
        <v>102.191</v>
      </c>
    </row>
    <row r="30" spans="1:174" x14ac:dyDescent="0.25">
      <c r="A30">
        <v>14</v>
      </c>
      <c r="B30">
        <v>1607621407</v>
      </c>
      <c r="C30">
        <v>1314.4000000953699</v>
      </c>
      <c r="D30" t="s">
        <v>349</v>
      </c>
      <c r="E30" t="s">
        <v>350</v>
      </c>
      <c r="F30" t="s">
        <v>291</v>
      </c>
      <c r="G30" t="s">
        <v>292</v>
      </c>
      <c r="H30">
        <v>1607621399</v>
      </c>
      <c r="I30">
        <f t="shared" si="0"/>
        <v>1.9634136420077834E-4</v>
      </c>
      <c r="J30">
        <f t="shared" si="1"/>
        <v>0.19634136420077833</v>
      </c>
      <c r="K30">
        <f t="shared" si="2"/>
        <v>3.1564218612025083</v>
      </c>
      <c r="L30">
        <f t="shared" si="3"/>
        <v>1199.28096774194</v>
      </c>
      <c r="M30">
        <f t="shared" si="4"/>
        <v>132.94196961552083</v>
      </c>
      <c r="N30">
        <f t="shared" si="5"/>
        <v>13.51982324071958</v>
      </c>
      <c r="O30">
        <f t="shared" si="6"/>
        <v>121.96349088796089</v>
      </c>
      <c r="P30">
        <f t="shared" si="7"/>
        <v>4.9362413056180197E-3</v>
      </c>
      <c r="Q30">
        <f t="shared" si="8"/>
        <v>2.9577462398221375</v>
      </c>
      <c r="R30">
        <f t="shared" si="9"/>
        <v>4.9316691110321085E-3</v>
      </c>
      <c r="S30">
        <f t="shared" si="10"/>
        <v>3.0827036256278429E-3</v>
      </c>
      <c r="T30">
        <f t="shared" si="11"/>
        <v>231.28968945355209</v>
      </c>
      <c r="U30">
        <f t="shared" si="12"/>
        <v>29.310858513356433</v>
      </c>
      <c r="V30">
        <f t="shared" si="13"/>
        <v>28.975222580645202</v>
      </c>
      <c r="W30">
        <f t="shared" si="14"/>
        <v>4.0160101275215077</v>
      </c>
      <c r="X30">
        <f t="shared" si="15"/>
        <v>1.2669156076209731</v>
      </c>
      <c r="Y30">
        <f t="shared" si="16"/>
        <v>4.8106925267764146E-2</v>
      </c>
      <c r="Z30">
        <f t="shared" si="17"/>
        <v>3.7971688862606885</v>
      </c>
      <c r="AA30">
        <f t="shared" si="18"/>
        <v>3.9679032022537437</v>
      </c>
      <c r="AB30">
        <f t="shared" si="19"/>
        <v>-8.658654161254324</v>
      </c>
      <c r="AC30">
        <f t="shared" si="20"/>
        <v>-153.82863296117557</v>
      </c>
      <c r="AD30">
        <f t="shared" si="21"/>
        <v>-11.392518569281561</v>
      </c>
      <c r="AE30">
        <f t="shared" si="22"/>
        <v>57.409883761840632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53550.998319485872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351</v>
      </c>
      <c r="AR30">
        <v>15451.3</v>
      </c>
      <c r="AS30">
        <v>616.65857692307702</v>
      </c>
      <c r="AT30">
        <v>651.9</v>
      </c>
      <c r="AU30">
        <f t="shared" si="27"/>
        <v>5.4059553730515297E-2</v>
      </c>
      <c r="AV30">
        <v>0.5</v>
      </c>
      <c r="AW30">
        <f t="shared" si="28"/>
        <v>1180.1779854254205</v>
      </c>
      <c r="AX30">
        <f t="shared" si="29"/>
        <v>3.1564218612025083</v>
      </c>
      <c r="AY30">
        <f t="shared" si="30"/>
        <v>31.899947607338408</v>
      </c>
      <c r="AZ30">
        <f t="shared" si="31"/>
        <v>3.164073035706279E-3</v>
      </c>
      <c r="BA30">
        <f t="shared" si="32"/>
        <v>4.0039576622181317</v>
      </c>
      <c r="BB30" t="s">
        <v>352</v>
      </c>
      <c r="BC30">
        <v>616.65857692307702</v>
      </c>
      <c r="BD30">
        <v>484.74</v>
      </c>
      <c r="BE30">
        <f t="shared" si="33"/>
        <v>0.25641969627243433</v>
      </c>
      <c r="BF30">
        <f t="shared" si="34"/>
        <v>0.21082449794761285</v>
      </c>
      <c r="BG30">
        <f t="shared" si="35"/>
        <v>0.93981291451532756</v>
      </c>
      <c r="BH30">
        <f t="shared" si="36"/>
        <v>-0.55431155474894023</v>
      </c>
      <c r="BI30">
        <f t="shared" si="37"/>
        <v>1.024965383751024</v>
      </c>
      <c r="BJ30">
        <f t="shared" si="38"/>
        <v>0.16572390453895175</v>
      </c>
      <c r="BK30">
        <f t="shared" si="39"/>
        <v>0.83427609546104819</v>
      </c>
      <c r="BL30">
        <f t="shared" si="40"/>
        <v>1399.9916129032299</v>
      </c>
      <c r="BM30">
        <f t="shared" si="41"/>
        <v>1180.1779854254205</v>
      </c>
      <c r="BN30">
        <f t="shared" si="42"/>
        <v>0.84298932547033523</v>
      </c>
      <c r="BO30">
        <f t="shared" si="43"/>
        <v>0.19597865094067041</v>
      </c>
      <c r="BP30">
        <v>6</v>
      </c>
      <c r="BQ30">
        <v>0.5</v>
      </c>
      <c r="BR30" t="s">
        <v>296</v>
      </c>
      <c r="BS30">
        <v>2</v>
      </c>
      <c r="BT30">
        <v>1607621399</v>
      </c>
      <c r="BU30">
        <v>1199.28096774194</v>
      </c>
      <c r="BV30">
        <v>1203.34967741935</v>
      </c>
      <c r="BW30">
        <v>0.473040903225806</v>
      </c>
      <c r="BX30">
        <v>0.23763290322580599</v>
      </c>
      <c r="BY30">
        <v>1199.1474193548399</v>
      </c>
      <c r="BZ30">
        <v>0.412825</v>
      </c>
      <c r="CA30">
        <v>500.19154838709699</v>
      </c>
      <c r="CB30">
        <v>101.597193548387</v>
      </c>
      <c r="CC30">
        <v>9.9985151612903195E-2</v>
      </c>
      <c r="CD30">
        <v>28.0105258064516</v>
      </c>
      <c r="CE30">
        <v>28.975222580645202</v>
      </c>
      <c r="CF30">
        <v>999.9</v>
      </c>
      <c r="CG30">
        <v>0</v>
      </c>
      <c r="CH30">
        <v>0</v>
      </c>
      <c r="CI30">
        <v>10001.874516129001</v>
      </c>
      <c r="CJ30">
        <v>0</v>
      </c>
      <c r="CK30">
        <v>359.59264516129002</v>
      </c>
      <c r="CL30">
        <v>1399.9916129032299</v>
      </c>
      <c r="CM30">
        <v>0.89999845161290304</v>
      </c>
      <c r="CN30">
        <v>0.100001567741935</v>
      </c>
      <c r="CO30">
        <v>0</v>
      </c>
      <c r="CP30">
        <v>616.66632258064499</v>
      </c>
      <c r="CQ30">
        <v>4.9994800000000001</v>
      </c>
      <c r="CR30">
        <v>9214.8558064516092</v>
      </c>
      <c r="CS30">
        <v>11417.5064516129</v>
      </c>
      <c r="CT30">
        <v>46.003741935483902</v>
      </c>
      <c r="CU30">
        <v>48.048000000000002</v>
      </c>
      <c r="CV30">
        <v>46.875</v>
      </c>
      <c r="CW30">
        <v>47.628741935483902</v>
      </c>
      <c r="CX30">
        <v>48.120741935483899</v>
      </c>
      <c r="CY30">
        <v>1255.4906451612901</v>
      </c>
      <c r="CZ30">
        <v>139.500967741935</v>
      </c>
      <c r="DA30">
        <v>0</v>
      </c>
      <c r="DB30">
        <v>116</v>
      </c>
      <c r="DC30">
        <v>0</v>
      </c>
      <c r="DD30">
        <v>616.65857692307702</v>
      </c>
      <c r="DE30">
        <v>3.4465982921630598</v>
      </c>
      <c r="DF30">
        <v>84.021196641645801</v>
      </c>
      <c r="DG30">
        <v>9215.8961538461499</v>
      </c>
      <c r="DH30">
        <v>15</v>
      </c>
      <c r="DI30">
        <v>0</v>
      </c>
      <c r="DJ30" t="s">
        <v>297</v>
      </c>
      <c r="DK30">
        <v>1607548763</v>
      </c>
      <c r="DL30">
        <v>1607548763</v>
      </c>
      <c r="DM30">
        <v>0</v>
      </c>
      <c r="DN30">
        <v>-4.4999999999999998E-2</v>
      </c>
      <c r="DO30">
        <v>6.0000000000000001E-3</v>
      </c>
      <c r="DP30">
        <v>1.012</v>
      </c>
      <c r="DQ30">
        <v>6.6000000000000003E-2</v>
      </c>
      <c r="DR30">
        <v>400</v>
      </c>
      <c r="DS30">
        <v>0</v>
      </c>
      <c r="DT30">
        <v>0.22</v>
      </c>
      <c r="DU30">
        <v>0.08</v>
      </c>
      <c r="DV30">
        <v>3.1545926581997201</v>
      </c>
      <c r="DW30">
        <v>-0.21994611955978799</v>
      </c>
      <c r="DX30">
        <v>8.5647305067193202E-2</v>
      </c>
      <c r="DY30">
        <v>1</v>
      </c>
      <c r="DZ30">
        <v>-4.0686033333333302</v>
      </c>
      <c r="EA30">
        <v>0.17792088987764201</v>
      </c>
      <c r="EB30">
        <v>0.10411133999500501</v>
      </c>
      <c r="EC30">
        <v>1</v>
      </c>
      <c r="ED30">
        <v>0.23538770000000001</v>
      </c>
      <c r="EE30">
        <v>4.34464071190195E-3</v>
      </c>
      <c r="EF30">
        <v>4.2529614388094202E-4</v>
      </c>
      <c r="EG30">
        <v>1</v>
      </c>
      <c r="EH30">
        <v>3</v>
      </c>
      <c r="EI30">
        <v>3</v>
      </c>
      <c r="EJ30" t="s">
        <v>303</v>
      </c>
      <c r="EK30">
        <v>100</v>
      </c>
      <c r="EL30">
        <v>100</v>
      </c>
      <c r="EM30">
        <v>0.13</v>
      </c>
      <c r="EN30">
        <v>6.0199999999999997E-2</v>
      </c>
      <c r="EO30">
        <v>1.1794943401787199</v>
      </c>
      <c r="EP30">
        <v>-1.6043650578588901E-5</v>
      </c>
      <c r="EQ30">
        <v>-1.15305589960158E-6</v>
      </c>
      <c r="ER30">
        <v>3.6581349982770798E-10</v>
      </c>
      <c r="ES30">
        <v>6.6000000000000003E-2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1210.7</v>
      </c>
      <c r="FB30">
        <v>1210.7</v>
      </c>
      <c r="FC30">
        <v>2</v>
      </c>
      <c r="FD30">
        <v>506.53800000000001</v>
      </c>
      <c r="FE30">
        <v>471.23200000000003</v>
      </c>
      <c r="FF30">
        <v>23.4176</v>
      </c>
      <c r="FG30">
        <v>34.018000000000001</v>
      </c>
      <c r="FH30">
        <v>30.000399999999999</v>
      </c>
      <c r="FI30">
        <v>34.020099999999999</v>
      </c>
      <c r="FJ30">
        <v>34.067300000000003</v>
      </c>
      <c r="FK30">
        <v>45.969099999999997</v>
      </c>
      <c r="FL30">
        <v>100</v>
      </c>
      <c r="FM30">
        <v>0</v>
      </c>
      <c r="FN30">
        <v>23.409600000000001</v>
      </c>
      <c r="FO30">
        <v>1203.6099999999999</v>
      </c>
      <c r="FP30">
        <v>0</v>
      </c>
      <c r="FQ30">
        <v>97.744600000000005</v>
      </c>
      <c r="FR30">
        <v>102.193</v>
      </c>
    </row>
    <row r="31" spans="1:174" x14ac:dyDescent="0.25">
      <c r="A31">
        <v>15</v>
      </c>
      <c r="B31">
        <v>1607621525</v>
      </c>
      <c r="C31">
        <v>1432.4000000953699</v>
      </c>
      <c r="D31" t="s">
        <v>353</v>
      </c>
      <c r="E31" t="s">
        <v>354</v>
      </c>
      <c r="F31" t="s">
        <v>291</v>
      </c>
      <c r="G31" t="s">
        <v>292</v>
      </c>
      <c r="H31">
        <v>1607621517.25</v>
      </c>
      <c r="I31">
        <f t="shared" si="0"/>
        <v>1.9629707611065986E-4</v>
      </c>
      <c r="J31">
        <f t="shared" si="1"/>
        <v>0.19629707611065986</v>
      </c>
      <c r="K31">
        <f t="shared" si="2"/>
        <v>3.6589019985963924</v>
      </c>
      <c r="L31">
        <f t="shared" si="3"/>
        <v>1399.5719999999999</v>
      </c>
      <c r="M31">
        <f t="shared" si="4"/>
        <v>158.82285421964355</v>
      </c>
      <c r="N31">
        <f t="shared" si="5"/>
        <v>16.151261063193534</v>
      </c>
      <c r="O31">
        <f t="shared" si="6"/>
        <v>142.32745570404239</v>
      </c>
      <c r="P31">
        <f t="shared" si="7"/>
        <v>4.919442969753344E-3</v>
      </c>
      <c r="Q31">
        <f t="shared" si="8"/>
        <v>2.9579806566556655</v>
      </c>
      <c r="R31">
        <f t="shared" si="9"/>
        <v>4.9149021852065876E-3</v>
      </c>
      <c r="S31">
        <f t="shared" si="10"/>
        <v>3.0722214786241676E-3</v>
      </c>
      <c r="T31">
        <f t="shared" si="11"/>
        <v>231.28948381362102</v>
      </c>
      <c r="U31">
        <f t="shared" si="12"/>
        <v>29.286708358900107</v>
      </c>
      <c r="V31">
        <f t="shared" si="13"/>
        <v>29.031410000000001</v>
      </c>
      <c r="W31">
        <f t="shared" si="14"/>
        <v>4.0290883599594967</v>
      </c>
      <c r="X31">
        <f t="shared" si="15"/>
        <v>1.2914565288270157</v>
      </c>
      <c r="Y31">
        <f t="shared" si="16"/>
        <v>4.8969976705395456E-2</v>
      </c>
      <c r="Z31">
        <f t="shared" si="17"/>
        <v>3.7918408875808738</v>
      </c>
      <c r="AA31">
        <f t="shared" si="18"/>
        <v>3.9801183832541014</v>
      </c>
      <c r="AB31">
        <f t="shared" si="19"/>
        <v>-8.6567010564800988</v>
      </c>
      <c r="AC31">
        <f t="shared" si="20"/>
        <v>-166.6420484342982</v>
      </c>
      <c r="AD31">
        <f t="shared" si="21"/>
        <v>-12.342476091328129</v>
      </c>
      <c r="AE31">
        <f t="shared" si="22"/>
        <v>43.648258231514575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53562.035951105638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355</v>
      </c>
      <c r="AR31">
        <v>15451.4</v>
      </c>
      <c r="AS31">
        <v>625.41020000000003</v>
      </c>
      <c r="AT31">
        <v>664.27</v>
      </c>
      <c r="AU31">
        <f t="shared" si="27"/>
        <v>5.850000752705975E-2</v>
      </c>
      <c r="AV31">
        <v>0.5</v>
      </c>
      <c r="AW31">
        <f t="shared" si="28"/>
        <v>1180.1771615544424</v>
      </c>
      <c r="AX31">
        <f t="shared" si="29"/>
        <v>3.6589019985963924</v>
      </c>
      <c r="AY31">
        <f t="shared" si="30"/>
        <v>34.520186417099445</v>
      </c>
      <c r="AZ31">
        <f t="shared" si="31"/>
        <v>3.5898419461298614E-3</v>
      </c>
      <c r="BA31">
        <f t="shared" si="32"/>
        <v>3.9107742333689615</v>
      </c>
      <c r="BB31" t="s">
        <v>356</v>
      </c>
      <c r="BC31">
        <v>625.41020000000003</v>
      </c>
      <c r="BD31">
        <v>485.96</v>
      </c>
      <c r="BE31">
        <f t="shared" si="33"/>
        <v>0.26843000587110666</v>
      </c>
      <c r="BF31">
        <f t="shared" si="34"/>
        <v>0.21793393528125146</v>
      </c>
      <c r="BG31">
        <f t="shared" si="35"/>
        <v>0.93577006757632952</v>
      </c>
      <c r="BH31">
        <f t="shared" si="36"/>
        <v>-0.75887785605912716</v>
      </c>
      <c r="BI31">
        <f t="shared" si="37"/>
        <v>1.0201079326185349</v>
      </c>
      <c r="BJ31">
        <f t="shared" si="38"/>
        <v>0.16934033885164801</v>
      </c>
      <c r="BK31">
        <f t="shared" si="39"/>
        <v>0.83065966114835199</v>
      </c>
      <c r="BL31">
        <f t="shared" si="40"/>
        <v>1399.99066666667</v>
      </c>
      <c r="BM31">
        <f t="shared" si="41"/>
        <v>1180.1771615544424</v>
      </c>
      <c r="BN31">
        <f t="shared" si="42"/>
        <v>0.84298930675331141</v>
      </c>
      <c r="BO31">
        <f t="shared" si="43"/>
        <v>0.19597861350662266</v>
      </c>
      <c r="BP31">
        <v>6</v>
      </c>
      <c r="BQ31">
        <v>0.5</v>
      </c>
      <c r="BR31" t="s">
        <v>296</v>
      </c>
      <c r="BS31">
        <v>2</v>
      </c>
      <c r="BT31">
        <v>1607621517.25</v>
      </c>
      <c r="BU31">
        <v>1399.5719999999999</v>
      </c>
      <c r="BV31">
        <v>1404.2906666666699</v>
      </c>
      <c r="BW31">
        <v>0.48154453333333302</v>
      </c>
      <c r="BX31">
        <v>0.24618596666666701</v>
      </c>
      <c r="BY31">
        <v>1399.6706666666701</v>
      </c>
      <c r="BZ31">
        <v>0.42144183333333302</v>
      </c>
      <c r="CA31">
        <v>500.17950000000002</v>
      </c>
      <c r="CB31">
        <v>101.5936</v>
      </c>
      <c r="CC31">
        <v>9.9957533333333307E-2</v>
      </c>
      <c r="CD31">
        <v>27.986440000000002</v>
      </c>
      <c r="CE31">
        <v>29.031410000000001</v>
      </c>
      <c r="CF31">
        <v>999.9</v>
      </c>
      <c r="CG31">
        <v>0</v>
      </c>
      <c r="CH31">
        <v>0</v>
      </c>
      <c r="CI31">
        <v>10003.5583333333</v>
      </c>
      <c r="CJ31">
        <v>0</v>
      </c>
      <c r="CK31">
        <v>360.01656666666702</v>
      </c>
      <c r="CL31">
        <v>1399.99066666667</v>
      </c>
      <c r="CM31">
        <v>0.89999706666666601</v>
      </c>
      <c r="CN31">
        <v>0.10000294666666699</v>
      </c>
      <c r="CO31">
        <v>0</v>
      </c>
      <c r="CP31">
        <v>625.40016666666702</v>
      </c>
      <c r="CQ31">
        <v>4.9994800000000001</v>
      </c>
      <c r="CR31">
        <v>9377.3103333333293</v>
      </c>
      <c r="CS31">
        <v>11417.5</v>
      </c>
      <c r="CT31">
        <v>46.128966666666699</v>
      </c>
      <c r="CU31">
        <v>48.1145</v>
      </c>
      <c r="CV31">
        <v>46.972700000000003</v>
      </c>
      <c r="CW31">
        <v>47.745733333333298</v>
      </c>
      <c r="CX31">
        <v>48.256133333333302</v>
      </c>
      <c r="CY31">
        <v>1255.49066666667</v>
      </c>
      <c r="CZ31">
        <v>139.5</v>
      </c>
      <c r="DA31">
        <v>0</v>
      </c>
      <c r="DB31">
        <v>117</v>
      </c>
      <c r="DC31">
        <v>0</v>
      </c>
      <c r="DD31">
        <v>625.41020000000003</v>
      </c>
      <c r="DE31">
        <v>3.2301538369600098</v>
      </c>
      <c r="DF31">
        <v>64.454615548409706</v>
      </c>
      <c r="DG31">
        <v>9377.6568000000007</v>
      </c>
      <c r="DH31">
        <v>15</v>
      </c>
      <c r="DI31">
        <v>0</v>
      </c>
      <c r="DJ31" t="s">
        <v>297</v>
      </c>
      <c r="DK31">
        <v>1607548763</v>
      </c>
      <c r="DL31">
        <v>1607548763</v>
      </c>
      <c r="DM31">
        <v>0</v>
      </c>
      <c r="DN31">
        <v>-4.4999999999999998E-2</v>
      </c>
      <c r="DO31">
        <v>6.0000000000000001E-3</v>
      </c>
      <c r="DP31">
        <v>1.012</v>
      </c>
      <c r="DQ31">
        <v>6.6000000000000003E-2</v>
      </c>
      <c r="DR31">
        <v>400</v>
      </c>
      <c r="DS31">
        <v>0</v>
      </c>
      <c r="DT31">
        <v>0.22</v>
      </c>
      <c r="DU31">
        <v>0.08</v>
      </c>
      <c r="DV31">
        <v>3.6555860111810499</v>
      </c>
      <c r="DW31">
        <v>-0.17925797807153199</v>
      </c>
      <c r="DX31">
        <v>5.7278989648821797E-2</v>
      </c>
      <c r="DY31">
        <v>1</v>
      </c>
      <c r="DZ31">
        <v>-4.7175130000000003</v>
      </c>
      <c r="EA31">
        <v>2.4811835372637401E-2</v>
      </c>
      <c r="EB31">
        <v>7.3419847822869602E-2</v>
      </c>
      <c r="EC31">
        <v>1</v>
      </c>
      <c r="ED31">
        <v>0.23534176666666701</v>
      </c>
      <c r="EE31">
        <v>1.4302558398226401E-3</v>
      </c>
      <c r="EF31">
        <v>1.66073414154367E-4</v>
      </c>
      <c r="EG31">
        <v>1</v>
      </c>
      <c r="EH31">
        <v>3</v>
      </c>
      <c r="EI31">
        <v>3</v>
      </c>
      <c r="EJ31" t="s">
        <v>303</v>
      </c>
      <c r="EK31">
        <v>100</v>
      </c>
      <c r="EL31">
        <v>100</v>
      </c>
      <c r="EM31">
        <v>-0.1</v>
      </c>
      <c r="EN31">
        <v>6.0100000000000001E-2</v>
      </c>
      <c r="EO31">
        <v>1.1794943401787199</v>
      </c>
      <c r="EP31">
        <v>-1.6043650578588901E-5</v>
      </c>
      <c r="EQ31">
        <v>-1.15305589960158E-6</v>
      </c>
      <c r="ER31">
        <v>3.6581349982770798E-10</v>
      </c>
      <c r="ES31">
        <v>6.6000000000000003E-2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1212.7</v>
      </c>
      <c r="FB31">
        <v>1212.7</v>
      </c>
      <c r="FC31">
        <v>2</v>
      </c>
      <c r="FD31">
        <v>506.67200000000003</v>
      </c>
      <c r="FE31">
        <v>470.35500000000002</v>
      </c>
      <c r="FF31">
        <v>23.1493</v>
      </c>
      <c r="FG31">
        <v>34.1434</v>
      </c>
      <c r="FH31">
        <v>30.000699999999998</v>
      </c>
      <c r="FI31">
        <v>34.102800000000002</v>
      </c>
      <c r="FJ31">
        <v>34.146700000000003</v>
      </c>
      <c r="FK31">
        <v>52.122799999999998</v>
      </c>
      <c r="FL31">
        <v>100</v>
      </c>
      <c r="FM31">
        <v>0</v>
      </c>
      <c r="FN31">
        <v>23.157900000000001</v>
      </c>
      <c r="FO31">
        <v>1404.33</v>
      </c>
      <c r="FP31">
        <v>0</v>
      </c>
      <c r="FQ31">
        <v>97.722099999999998</v>
      </c>
      <c r="FR31">
        <v>102.16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2020-12-10T11:36:59Z</dcterms:created>
  <dcterms:modified xsi:type="dcterms:W3CDTF">2021-05-04T23:10:03Z</dcterms:modified>
</cp:coreProperties>
</file>