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0E451071-002C-4845-B8C7-6BEF46DB85F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I31" i="1"/>
  <c r="BH31" i="1"/>
  <c r="BG31" i="1"/>
  <c r="BF31" i="1"/>
  <c r="BJ31" i="1" s="1"/>
  <c r="BK31" i="1" s="1"/>
  <c r="BE31" i="1"/>
  <c r="BA31" i="1"/>
  <c r="AU31" i="1"/>
  <c r="AO31" i="1"/>
  <c r="AJ31" i="1"/>
  <c r="AH31" i="1" s="1"/>
  <c r="Z31" i="1"/>
  <c r="Y31" i="1"/>
  <c r="X31" i="1" s="1"/>
  <c r="Q31" i="1"/>
  <c r="BO30" i="1"/>
  <c r="BN30" i="1"/>
  <c r="BM30" i="1"/>
  <c r="AW30" i="1" s="1"/>
  <c r="AY30" i="1" s="1"/>
  <c r="BL30" i="1"/>
  <c r="BI30" i="1"/>
  <c r="BH30" i="1"/>
  <c r="BG30" i="1"/>
  <c r="BF30" i="1"/>
  <c r="BJ30" i="1" s="1"/>
  <c r="BK30" i="1" s="1"/>
  <c r="BE30" i="1"/>
  <c r="BA30" i="1"/>
  <c r="AU30" i="1"/>
  <c r="AO30" i="1"/>
  <c r="AJ30" i="1"/>
  <c r="AH30" i="1" s="1"/>
  <c r="Z30" i="1"/>
  <c r="X30" i="1" s="1"/>
  <c r="Y30" i="1"/>
  <c r="Q30" i="1"/>
  <c r="BO29" i="1"/>
  <c r="BN29" i="1"/>
  <c r="BL29" i="1"/>
  <c r="BM29" i="1" s="1"/>
  <c r="BI29" i="1"/>
  <c r="BH29" i="1"/>
  <c r="BG29" i="1"/>
  <c r="BF29" i="1"/>
  <c r="BJ29" i="1" s="1"/>
  <c r="BK29" i="1" s="1"/>
  <c r="BE29" i="1"/>
  <c r="BA29" i="1"/>
  <c r="AU29" i="1"/>
  <c r="AO29" i="1"/>
  <c r="AJ29" i="1"/>
  <c r="AH29" i="1" s="1"/>
  <c r="Z29" i="1"/>
  <c r="Y29" i="1"/>
  <c r="X29" i="1" s="1"/>
  <c r="Q29" i="1"/>
  <c r="BO28" i="1"/>
  <c r="BN28" i="1"/>
  <c r="BM28" i="1"/>
  <c r="AW28" i="1" s="1"/>
  <c r="AY28" i="1" s="1"/>
  <c r="BL28" i="1"/>
  <c r="BI28" i="1"/>
  <c r="BH28" i="1"/>
  <c r="BG28" i="1"/>
  <c r="BF28" i="1"/>
  <c r="BJ28" i="1" s="1"/>
  <c r="BK28" i="1" s="1"/>
  <c r="BE28" i="1"/>
  <c r="BA28" i="1"/>
  <c r="AU28" i="1"/>
  <c r="AO28" i="1"/>
  <c r="AJ28" i="1"/>
  <c r="AH28" i="1" s="1"/>
  <c r="Z28" i="1"/>
  <c r="Y28" i="1"/>
  <c r="X28" i="1" s="1"/>
  <c r="Q28" i="1"/>
  <c r="BO27" i="1"/>
  <c r="BN27" i="1"/>
  <c r="BL27" i="1"/>
  <c r="BM27" i="1" s="1"/>
  <c r="BI27" i="1"/>
  <c r="BH27" i="1"/>
  <c r="BG27" i="1"/>
  <c r="BF27" i="1"/>
  <c r="BJ27" i="1" s="1"/>
  <c r="BK27" i="1" s="1"/>
  <c r="BE27" i="1"/>
  <c r="BA27" i="1"/>
  <c r="AU27" i="1"/>
  <c r="AO27" i="1"/>
  <c r="AJ27" i="1"/>
  <c r="AH27" i="1" s="1"/>
  <c r="Z27" i="1"/>
  <c r="Y27" i="1"/>
  <c r="X27" i="1" s="1"/>
  <c r="Q27" i="1"/>
  <c r="BO26" i="1"/>
  <c r="BN26" i="1"/>
  <c r="BM26" i="1"/>
  <c r="AW26" i="1" s="1"/>
  <c r="AY26" i="1" s="1"/>
  <c r="BL26" i="1"/>
  <c r="BI26" i="1"/>
  <c r="BH26" i="1"/>
  <c r="BG26" i="1"/>
  <c r="BF26" i="1"/>
  <c r="BJ26" i="1" s="1"/>
  <c r="BK26" i="1" s="1"/>
  <c r="BE26" i="1"/>
  <c r="BA26" i="1"/>
  <c r="AU26" i="1"/>
  <c r="AO26" i="1"/>
  <c r="AJ26" i="1"/>
  <c r="AH26" i="1" s="1"/>
  <c r="Z26" i="1"/>
  <c r="Y26" i="1"/>
  <c r="X26" i="1" s="1"/>
  <c r="Q26" i="1"/>
  <c r="BO25" i="1"/>
  <c r="BN25" i="1"/>
  <c r="BL25" i="1"/>
  <c r="BM25" i="1" s="1"/>
  <c r="BI25" i="1"/>
  <c r="BH25" i="1"/>
  <c r="BG25" i="1"/>
  <c r="BF25" i="1"/>
  <c r="BJ25" i="1" s="1"/>
  <c r="BK25" i="1" s="1"/>
  <c r="BE25" i="1"/>
  <c r="BA25" i="1"/>
  <c r="AU25" i="1"/>
  <c r="AO25" i="1"/>
  <c r="AJ25" i="1"/>
  <c r="AH25" i="1" s="1"/>
  <c r="Z25" i="1"/>
  <c r="Y25" i="1"/>
  <c r="X25" i="1" s="1"/>
  <c r="Q25" i="1"/>
  <c r="BO24" i="1"/>
  <c r="BN24" i="1"/>
  <c r="BM24" i="1"/>
  <c r="AW24" i="1" s="1"/>
  <c r="AY24" i="1" s="1"/>
  <c r="BL24" i="1"/>
  <c r="BI24" i="1"/>
  <c r="BH24" i="1"/>
  <c r="BG24" i="1"/>
  <c r="BF24" i="1"/>
  <c r="BJ24" i="1" s="1"/>
  <c r="BK24" i="1" s="1"/>
  <c r="BE24" i="1"/>
  <c r="BA24" i="1"/>
  <c r="AU24" i="1"/>
  <c r="AO24" i="1"/>
  <c r="AJ24" i="1"/>
  <c r="AH24" i="1" s="1"/>
  <c r="Z24" i="1"/>
  <c r="Y24" i="1"/>
  <c r="X24" i="1" s="1"/>
  <c r="Q24" i="1"/>
  <c r="BO23" i="1"/>
  <c r="BN23" i="1"/>
  <c r="BL23" i="1"/>
  <c r="BM23" i="1" s="1"/>
  <c r="BI23" i="1"/>
  <c r="BH23" i="1"/>
  <c r="BG23" i="1"/>
  <c r="BF23" i="1"/>
  <c r="BJ23" i="1" s="1"/>
  <c r="BK23" i="1" s="1"/>
  <c r="BE23" i="1"/>
  <c r="BA23" i="1"/>
  <c r="AU23" i="1"/>
  <c r="AO23" i="1"/>
  <c r="AJ23" i="1"/>
  <c r="AH23" i="1" s="1"/>
  <c r="Z23" i="1"/>
  <c r="Y23" i="1"/>
  <c r="X23" i="1" s="1"/>
  <c r="Q23" i="1"/>
  <c r="BO22" i="1"/>
  <c r="BN22" i="1"/>
  <c r="BM22" i="1"/>
  <c r="AW22" i="1" s="1"/>
  <c r="AY22" i="1" s="1"/>
  <c r="BL22" i="1"/>
  <c r="BI22" i="1"/>
  <c r="BH22" i="1"/>
  <c r="BG22" i="1"/>
  <c r="BF22" i="1"/>
  <c r="BJ22" i="1" s="1"/>
  <c r="BK22" i="1" s="1"/>
  <c r="BE22" i="1"/>
  <c r="BA22" i="1"/>
  <c r="AU22" i="1"/>
  <c r="AO22" i="1"/>
  <c r="AJ22" i="1"/>
  <c r="AH22" i="1" s="1"/>
  <c r="Z22" i="1"/>
  <c r="Y22" i="1"/>
  <c r="X22" i="1" s="1"/>
  <c r="Q22" i="1"/>
  <c r="BO21" i="1"/>
  <c r="BN21" i="1"/>
  <c r="BL21" i="1"/>
  <c r="BM21" i="1" s="1"/>
  <c r="BI21" i="1"/>
  <c r="BH21" i="1"/>
  <c r="BG21" i="1"/>
  <c r="BF21" i="1"/>
  <c r="BJ21" i="1" s="1"/>
  <c r="BK21" i="1" s="1"/>
  <c r="BE21" i="1"/>
  <c r="BA21" i="1"/>
  <c r="AU21" i="1"/>
  <c r="AO21" i="1"/>
  <c r="AJ21" i="1"/>
  <c r="AH21" i="1" s="1"/>
  <c r="Z21" i="1"/>
  <c r="Y21" i="1"/>
  <c r="X21" i="1" s="1"/>
  <c r="Q21" i="1"/>
  <c r="BO20" i="1"/>
  <c r="BN20" i="1"/>
  <c r="BM20" i="1"/>
  <c r="AW20" i="1" s="1"/>
  <c r="AY20" i="1" s="1"/>
  <c r="BL20" i="1"/>
  <c r="BI20" i="1"/>
  <c r="BH20" i="1"/>
  <c r="BG20" i="1"/>
  <c r="BF20" i="1"/>
  <c r="BJ20" i="1" s="1"/>
  <c r="BK20" i="1" s="1"/>
  <c r="BE20" i="1"/>
  <c r="BA20" i="1"/>
  <c r="AU20" i="1"/>
  <c r="AO20" i="1"/>
  <c r="AJ20" i="1"/>
  <c r="AH20" i="1" s="1"/>
  <c r="Z20" i="1"/>
  <c r="Y20" i="1"/>
  <c r="X20" i="1" s="1"/>
  <c r="Q20" i="1"/>
  <c r="BO19" i="1"/>
  <c r="BN19" i="1"/>
  <c r="BL19" i="1"/>
  <c r="BM19" i="1" s="1"/>
  <c r="BI19" i="1"/>
  <c r="BH19" i="1"/>
  <c r="BG19" i="1"/>
  <c r="BF19" i="1"/>
  <c r="BJ19" i="1" s="1"/>
  <c r="BK19" i="1" s="1"/>
  <c r="BE19" i="1"/>
  <c r="BA19" i="1"/>
  <c r="AU19" i="1"/>
  <c r="AO19" i="1"/>
  <c r="AJ19" i="1"/>
  <c r="AH19" i="1" s="1"/>
  <c r="Z19" i="1"/>
  <c r="Y19" i="1"/>
  <c r="X19" i="1" s="1"/>
  <c r="Q19" i="1"/>
  <c r="BO18" i="1"/>
  <c r="BN18" i="1"/>
  <c r="BM18" i="1"/>
  <c r="AW18" i="1" s="1"/>
  <c r="AY18" i="1" s="1"/>
  <c r="BL18" i="1"/>
  <c r="BI18" i="1"/>
  <c r="BH18" i="1"/>
  <c r="BG18" i="1"/>
  <c r="BF18" i="1"/>
  <c r="BJ18" i="1" s="1"/>
  <c r="BK18" i="1" s="1"/>
  <c r="BE18" i="1"/>
  <c r="BA18" i="1"/>
  <c r="AU18" i="1"/>
  <c r="AO18" i="1"/>
  <c r="AJ18" i="1"/>
  <c r="AH18" i="1" s="1"/>
  <c r="Z18" i="1"/>
  <c r="Y18" i="1"/>
  <c r="X18" i="1" s="1"/>
  <c r="Q18" i="1"/>
  <c r="BO17" i="1"/>
  <c r="BN17" i="1"/>
  <c r="BL17" i="1"/>
  <c r="BM17" i="1" s="1"/>
  <c r="BI17" i="1"/>
  <c r="BH17" i="1"/>
  <c r="BG17" i="1"/>
  <c r="BF17" i="1"/>
  <c r="BJ17" i="1" s="1"/>
  <c r="BK17" i="1" s="1"/>
  <c r="BE17" i="1"/>
  <c r="BA17" i="1"/>
  <c r="AU17" i="1"/>
  <c r="AO17" i="1"/>
  <c r="AJ17" i="1"/>
  <c r="AH17" i="1" s="1"/>
  <c r="Z17" i="1"/>
  <c r="Y17" i="1"/>
  <c r="X17" i="1" s="1"/>
  <c r="Q17" i="1"/>
  <c r="O22" i="1" l="1"/>
  <c r="J22" i="1"/>
  <c r="I22" i="1" s="1"/>
  <c r="L22" i="1"/>
  <c r="K22" i="1"/>
  <c r="AX22" i="1" s="1"/>
  <c r="AZ22" i="1" s="1"/>
  <c r="AI22" i="1"/>
  <c r="L23" i="1"/>
  <c r="K23" i="1"/>
  <c r="AX23" i="1" s="1"/>
  <c r="J23" i="1"/>
  <c r="I23" i="1" s="1"/>
  <c r="AI23" i="1"/>
  <c r="O23" i="1"/>
  <c r="T25" i="1"/>
  <c r="AW25" i="1"/>
  <c r="J18" i="1"/>
  <c r="I18" i="1" s="1"/>
  <c r="O18" i="1"/>
  <c r="L18" i="1"/>
  <c r="K18" i="1"/>
  <c r="AX18" i="1" s="1"/>
  <c r="AZ18" i="1" s="1"/>
  <c r="AI18" i="1"/>
  <c r="L19" i="1"/>
  <c r="K19" i="1"/>
  <c r="AX19" i="1" s="1"/>
  <c r="J19" i="1"/>
  <c r="I19" i="1" s="1"/>
  <c r="AI19" i="1"/>
  <c r="O19" i="1"/>
  <c r="T21" i="1"/>
  <c r="AW21" i="1"/>
  <c r="AY21" i="1" s="1"/>
  <c r="L21" i="1"/>
  <c r="K21" i="1"/>
  <c r="AX21" i="1" s="1"/>
  <c r="AZ21" i="1" s="1"/>
  <c r="J21" i="1"/>
  <c r="I21" i="1" s="1"/>
  <c r="AI21" i="1"/>
  <c r="O21" i="1"/>
  <c r="L17" i="1"/>
  <c r="K17" i="1"/>
  <c r="AX17" i="1" s="1"/>
  <c r="AZ17" i="1" s="1"/>
  <c r="AI17" i="1"/>
  <c r="J17" i="1"/>
  <c r="I17" i="1" s="1"/>
  <c r="O17" i="1"/>
  <c r="T19" i="1"/>
  <c r="AW19" i="1"/>
  <c r="AY19" i="1" s="1"/>
  <c r="T17" i="1"/>
  <c r="AW17" i="1"/>
  <c r="AY17" i="1" s="1"/>
  <c r="O30" i="1"/>
  <c r="L30" i="1"/>
  <c r="J30" i="1"/>
  <c r="I30" i="1" s="1"/>
  <c r="K30" i="1"/>
  <c r="AX30" i="1" s="1"/>
  <c r="AZ30" i="1" s="1"/>
  <c r="AI30" i="1"/>
  <c r="L31" i="1"/>
  <c r="K31" i="1"/>
  <c r="AX31" i="1" s="1"/>
  <c r="J31" i="1"/>
  <c r="I31" i="1" s="1"/>
  <c r="AI31" i="1"/>
  <c r="O31" i="1"/>
  <c r="O28" i="1"/>
  <c r="J28" i="1"/>
  <c r="I28" i="1" s="1"/>
  <c r="L28" i="1"/>
  <c r="K28" i="1"/>
  <c r="AX28" i="1" s="1"/>
  <c r="AZ28" i="1" s="1"/>
  <c r="AI28" i="1"/>
  <c r="L29" i="1"/>
  <c r="K29" i="1"/>
  <c r="AX29" i="1" s="1"/>
  <c r="AZ29" i="1" s="1"/>
  <c r="J29" i="1"/>
  <c r="I29" i="1" s="1"/>
  <c r="AI29" i="1"/>
  <c r="O29" i="1"/>
  <c r="T31" i="1"/>
  <c r="AW31" i="1"/>
  <c r="T23" i="1"/>
  <c r="AW23" i="1"/>
  <c r="AY23" i="1" s="1"/>
  <c r="O26" i="1"/>
  <c r="L26" i="1"/>
  <c r="J26" i="1"/>
  <c r="I26" i="1" s="1"/>
  <c r="K26" i="1"/>
  <c r="AX26" i="1" s="1"/>
  <c r="AZ26" i="1" s="1"/>
  <c r="AI26" i="1"/>
  <c r="L27" i="1"/>
  <c r="K27" i="1"/>
  <c r="AX27" i="1" s="1"/>
  <c r="J27" i="1"/>
  <c r="I27" i="1" s="1"/>
  <c r="AI27" i="1"/>
  <c r="O27" i="1"/>
  <c r="T29" i="1"/>
  <c r="AW29" i="1"/>
  <c r="AY31" i="1"/>
  <c r="O20" i="1"/>
  <c r="L20" i="1"/>
  <c r="K20" i="1"/>
  <c r="AX20" i="1" s="1"/>
  <c r="AZ20" i="1" s="1"/>
  <c r="AI20" i="1"/>
  <c r="J20" i="1"/>
  <c r="I20" i="1" s="1"/>
  <c r="AY25" i="1"/>
  <c r="O24" i="1"/>
  <c r="J24" i="1"/>
  <c r="I24" i="1" s="1"/>
  <c r="L24" i="1"/>
  <c r="K24" i="1"/>
  <c r="AX24" i="1" s="1"/>
  <c r="AZ24" i="1" s="1"/>
  <c r="AI24" i="1"/>
  <c r="L25" i="1"/>
  <c r="K25" i="1"/>
  <c r="AX25" i="1" s="1"/>
  <c r="AZ25" i="1" s="1"/>
  <c r="J25" i="1"/>
  <c r="I25" i="1" s="1"/>
  <c r="AI25" i="1"/>
  <c r="O25" i="1"/>
  <c r="T27" i="1"/>
  <c r="AW27" i="1"/>
  <c r="AY27" i="1" s="1"/>
  <c r="AY29" i="1"/>
  <c r="T18" i="1"/>
  <c r="T20" i="1"/>
  <c r="T22" i="1"/>
  <c r="T24" i="1"/>
  <c r="T26" i="1"/>
  <c r="T28" i="1"/>
  <c r="T30" i="1"/>
  <c r="AB29" i="1" l="1"/>
  <c r="U18" i="1"/>
  <c r="V18" i="1" s="1"/>
  <c r="AB20" i="1"/>
  <c r="AZ23" i="1"/>
  <c r="AB27" i="1"/>
  <c r="U19" i="1"/>
  <c r="V19" i="1" s="1"/>
  <c r="AB21" i="1"/>
  <c r="AB19" i="1"/>
  <c r="R19" i="1"/>
  <c r="P19" i="1" s="1"/>
  <c r="S19" i="1" s="1"/>
  <c r="M19" i="1" s="1"/>
  <c r="N19" i="1" s="1"/>
  <c r="U30" i="1"/>
  <c r="V30" i="1" s="1"/>
  <c r="R30" i="1" s="1"/>
  <c r="P30" i="1" s="1"/>
  <c r="S30" i="1" s="1"/>
  <c r="M30" i="1" s="1"/>
  <c r="N30" i="1" s="1"/>
  <c r="AZ19" i="1"/>
  <c r="AB18" i="1"/>
  <c r="R18" i="1"/>
  <c r="P18" i="1" s="1"/>
  <c r="S18" i="1" s="1"/>
  <c r="M18" i="1" s="1"/>
  <c r="N18" i="1" s="1"/>
  <c r="U27" i="1"/>
  <c r="V27" i="1" s="1"/>
  <c r="R24" i="1"/>
  <c r="P24" i="1" s="1"/>
  <c r="S24" i="1" s="1"/>
  <c r="M24" i="1" s="1"/>
  <c r="N24" i="1" s="1"/>
  <c r="AB24" i="1"/>
  <c r="U23" i="1"/>
  <c r="V23" i="1" s="1"/>
  <c r="AB31" i="1"/>
  <c r="AB17" i="1"/>
  <c r="U25" i="1"/>
  <c r="V25" i="1" s="1"/>
  <c r="AB30" i="1"/>
  <c r="U28" i="1"/>
  <c r="V28" i="1" s="1"/>
  <c r="U24" i="1"/>
  <c r="V24" i="1" s="1"/>
  <c r="AZ31" i="1"/>
  <c r="AB22" i="1"/>
  <c r="AZ27" i="1"/>
  <c r="U26" i="1"/>
  <c r="V26" i="1" s="1"/>
  <c r="U22" i="1"/>
  <c r="V22" i="1" s="1"/>
  <c r="AB25" i="1"/>
  <c r="R25" i="1"/>
  <c r="P25" i="1" s="1"/>
  <c r="S25" i="1" s="1"/>
  <c r="M25" i="1" s="1"/>
  <c r="N25" i="1" s="1"/>
  <c r="U31" i="1"/>
  <c r="V31" i="1" s="1"/>
  <c r="R31" i="1" s="1"/>
  <c r="P31" i="1" s="1"/>
  <c r="S31" i="1" s="1"/>
  <c r="M31" i="1" s="1"/>
  <c r="N31" i="1" s="1"/>
  <c r="U17" i="1"/>
  <c r="V17" i="1" s="1"/>
  <c r="R17" i="1" s="1"/>
  <c r="P17" i="1" s="1"/>
  <c r="S17" i="1" s="1"/>
  <c r="M17" i="1" s="1"/>
  <c r="N17" i="1" s="1"/>
  <c r="U20" i="1"/>
  <c r="V20" i="1" s="1"/>
  <c r="U29" i="1"/>
  <c r="V29" i="1" s="1"/>
  <c r="AB26" i="1"/>
  <c r="AB28" i="1"/>
  <c r="U21" i="1"/>
  <c r="V21" i="1" s="1"/>
  <c r="AB23" i="1"/>
  <c r="R23" i="1"/>
  <c r="P23" i="1" s="1"/>
  <c r="S23" i="1" s="1"/>
  <c r="M23" i="1" s="1"/>
  <c r="N23" i="1" s="1"/>
  <c r="AD25" i="1" l="1"/>
  <c r="AE25" i="1" s="1"/>
  <c r="W25" i="1"/>
  <c r="AA25" i="1" s="1"/>
  <c r="AC25" i="1"/>
  <c r="W21" i="1"/>
  <c r="AA21" i="1" s="1"/>
  <c r="AD21" i="1"/>
  <c r="AC21" i="1"/>
  <c r="W22" i="1"/>
  <c r="AA22" i="1" s="1"/>
  <c r="AD22" i="1"/>
  <c r="AE22" i="1" s="1"/>
  <c r="AC22" i="1"/>
  <c r="W27" i="1"/>
  <c r="AA27" i="1" s="1"/>
  <c r="AD27" i="1"/>
  <c r="AC27" i="1"/>
  <c r="W20" i="1"/>
  <c r="AA20" i="1" s="1"/>
  <c r="AD20" i="1"/>
  <c r="AC20" i="1"/>
  <c r="W24" i="1"/>
  <c r="AA24" i="1" s="1"/>
  <c r="AD24" i="1"/>
  <c r="AE24" i="1" s="1"/>
  <c r="AC24" i="1"/>
  <c r="R21" i="1"/>
  <c r="P21" i="1" s="1"/>
  <c r="S21" i="1" s="1"/>
  <c r="M21" i="1" s="1"/>
  <c r="N21" i="1" s="1"/>
  <c r="R20" i="1"/>
  <c r="P20" i="1" s="1"/>
  <c r="S20" i="1" s="1"/>
  <c r="M20" i="1" s="1"/>
  <c r="N20" i="1" s="1"/>
  <c r="W18" i="1"/>
  <c r="AA18" i="1" s="1"/>
  <c r="AD18" i="1"/>
  <c r="AC18" i="1"/>
  <c r="W28" i="1"/>
  <c r="AA28" i="1" s="1"/>
  <c r="AD28" i="1"/>
  <c r="AE28" i="1" s="1"/>
  <c r="AC28" i="1"/>
  <c r="R28" i="1"/>
  <c r="P28" i="1" s="1"/>
  <c r="S28" i="1" s="1"/>
  <c r="M28" i="1" s="1"/>
  <c r="N28" i="1" s="1"/>
  <c r="AD19" i="1"/>
  <c r="AE19" i="1" s="1"/>
  <c r="W19" i="1"/>
  <c r="AA19" i="1" s="1"/>
  <c r="AC19" i="1"/>
  <c r="AD29" i="1"/>
  <c r="AE29" i="1" s="1"/>
  <c r="W29" i="1"/>
  <c r="AA29" i="1" s="1"/>
  <c r="AC29" i="1"/>
  <c r="W26" i="1"/>
  <c r="AA26" i="1" s="1"/>
  <c r="AD26" i="1"/>
  <c r="AC26" i="1"/>
  <c r="R26" i="1"/>
  <c r="P26" i="1" s="1"/>
  <c r="S26" i="1" s="1"/>
  <c r="M26" i="1" s="1"/>
  <c r="N26" i="1" s="1"/>
  <c r="AD31" i="1"/>
  <c r="AE31" i="1" s="1"/>
  <c r="W31" i="1"/>
  <c r="AA31" i="1" s="1"/>
  <c r="AC31" i="1"/>
  <c r="W23" i="1"/>
  <c r="AA23" i="1" s="1"/>
  <c r="AD23" i="1"/>
  <c r="AC23" i="1"/>
  <c r="R29" i="1"/>
  <c r="P29" i="1" s="1"/>
  <c r="S29" i="1" s="1"/>
  <c r="M29" i="1" s="1"/>
  <c r="N29" i="1" s="1"/>
  <c r="AD17" i="1"/>
  <c r="W17" i="1"/>
  <c r="AA17" i="1" s="1"/>
  <c r="AC17" i="1"/>
  <c r="R22" i="1"/>
  <c r="P22" i="1" s="1"/>
  <c r="S22" i="1" s="1"/>
  <c r="M22" i="1" s="1"/>
  <c r="N22" i="1" s="1"/>
  <c r="W30" i="1"/>
  <c r="AA30" i="1" s="1"/>
  <c r="AD30" i="1"/>
  <c r="AC30" i="1"/>
  <c r="R27" i="1"/>
  <c r="P27" i="1" s="1"/>
  <c r="S27" i="1" s="1"/>
  <c r="M27" i="1" s="1"/>
  <c r="N27" i="1" s="1"/>
  <c r="AE18" i="1" l="1"/>
  <c r="AE20" i="1"/>
  <c r="AE21" i="1"/>
  <c r="AE17" i="1"/>
  <c r="AE26" i="1"/>
  <c r="AE27" i="1"/>
  <c r="AE30" i="1"/>
  <c r="AE23" i="1"/>
</calcChain>
</file>

<file path=xl/sharedStrings.xml><?xml version="1.0" encoding="utf-8"?>
<sst xmlns="http://schemas.openxmlformats.org/spreadsheetml/2006/main" count="702" uniqueCount="358">
  <si>
    <t>File opened</t>
  </si>
  <si>
    <t>2020-12-10 11:37:08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</si>
  <si>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</si>
  <si>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</si>
  <si>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</si>
  <si>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</si>
  <si>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</si>
  <si>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</si>
  <si>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</si>
  <si>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</si>
  <si>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</si>
  <si>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</si>
  <si>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</si>
  <si>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{"ssa_ref": "37127.4", "co2bspanconc2": "0", "co2bspan2": "0", "co2bspan2a": "0.0873229", "h2oaspanconc2": "0", "co2aspanconc1": "400", "co2aspanconc2": "0", "h2obspan2b": "0.0677395", "flowbzero": "0.26", "co2aspan2": "0", "ssb_ref": "34919.1", "h2oaspanconc1": "12.17", "co2aspan2b": "0.086568", "h2oaspan1": "1.00398", "tazero": "0.00104713", "h2obspan2a": "0.0678114", "chamberpressurezero": "2.57375", "co2aspan1": "1.00054", "flowazero": "0.317", "h2obspanconc2": "0", "co2bspan1": "0.999577", "h2oaspan2": "0", "h2oaspan2b": "0.0671222", "co2bzero": "0.898612", "h2obspan1": "0.998939", "co2aspan2a": "0.0865215", "co2azero": "0.892502", "h2oaspan2a": "0.0668561", "tbzero": "0.0513058", "h2obspan2": "0", "co2bspanconc1": "400", "h2obzero": "1.16501", "h2obspanconc1": "12.17", "h2oazero": "1.16161", "co2bspan2b": "0.087286", "oxygen": "21", "flowmeterzero": "0.990581"}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</si>
  <si>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</si>
  <si>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</si>
  <si>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</si>
  <si>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</si>
  <si>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</si>
  <si>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</si>
  <si>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</si>
  <si>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</si>
  <si>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</si>
  <si>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</si>
  <si>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11:37:08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</si>
  <si>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</si>
  <si>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</si>
  <si>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</si>
  <si>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</si>
  <si>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</si>
  <si>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</si>
  <si>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</si>
  <si>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</si>
  <si>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</si>
  <si>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</si>
  <si>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</si>
  <si>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</si>
  <si>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</si>
  <si>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</si>
  <si>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</si>
  <si>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</si>
  <si>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</si>
  <si>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</si>
  <si>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</si>
  <si>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</si>
  <si>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</si>
  <si>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</si>
  <si>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</si>
  <si>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</si>
  <si>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</si>
  <si>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</si>
  <si>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</si>
  <si>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</si>
  <si>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</si>
  <si>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</si>
  <si>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</si>
  <si>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</si>
  <si>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</si>
  <si>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</si>
  <si>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</si>
  <si>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</si>
  <si>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</si>
  <si>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</si>
  <si>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</si>
  <si>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</si>
  <si>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</si>
  <si>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</si>
  <si>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</si>
  <si>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</si>
  <si>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</si>
  <si>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</si>
  <si>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</si>
  <si>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</si>
  <si>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</si>
  <si>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</si>
  <si>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</si>
  <si>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</si>
  <si>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</si>
  <si>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1.81794 88.5368 375.466 603.274 837.245 1038.33 1228.07 1386.02</t>
  </si>
  <si>
    <t>Fs_true</t>
  </si>
  <si>
    <t>0.902449 104.799 402.193 601.528 801.54 1001.17 1201.61 1400.54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</si>
  <si>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</si>
  <si>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</si>
  <si>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</si>
  <si>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</si>
  <si>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</si>
  <si>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</si>
  <si>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</si>
  <si>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</si>
  <si>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</si>
  <si>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</si>
  <si>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</si>
  <si>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</si>
  <si>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</si>
  <si>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</si>
  <si>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</si>
  <si>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</si>
  <si>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</si>
  <si>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</si>
  <si>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</si>
  <si>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</si>
  <si>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</si>
  <si>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</si>
  <si>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</si>
  <si>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</si>
  <si>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</si>
  <si>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</si>
  <si>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</si>
  <si>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</si>
  <si>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</si>
  <si>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</si>
  <si>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</si>
  <si>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</si>
  <si>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</si>
  <si>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</si>
  <si>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</si>
  <si>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</si>
  <si>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</si>
  <si>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</si>
  <si>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</si>
  <si>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</si>
  <si>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</si>
  <si>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</si>
  <si>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</si>
  <si>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</si>
  <si>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</si>
  <si>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</si>
  <si>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</si>
  <si>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</si>
  <si>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</si>
  <si>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</si>
  <si>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</si>
  <si>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</si>
  <si>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</si>
  <si>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</si>
  <si>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</si>
  <si>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</si>
  <si>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</si>
  <si>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</si>
  <si>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</si>
  <si>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</si>
  <si>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</si>
  <si>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</si>
  <si>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</si>
  <si>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</si>
  <si>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</si>
  <si>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</si>
  <si>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</si>
  <si>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</si>
  <si>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</si>
  <si>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</si>
  <si>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</si>
  <si>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</si>
  <si>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</si>
  <si>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</si>
  <si>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</si>
  <si>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</si>
  <si>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</si>
  <si>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</si>
  <si>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</si>
  <si>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</si>
  <si>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</si>
  <si>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</si>
  <si>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</si>
  <si>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</si>
  <si>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</si>
  <si>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</si>
  <si>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</si>
  <si>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</si>
  <si>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</si>
  <si>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</si>
  <si>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</si>
  <si>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</si>
  <si>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</si>
  <si>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</si>
  <si>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</si>
  <si>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</si>
  <si>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</si>
  <si>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</si>
  <si>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</si>
  <si>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</si>
  <si>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</si>
  <si>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</si>
  <si>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</si>
  <si>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</si>
  <si>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</si>
  <si>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</si>
  <si>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</si>
  <si>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</si>
  <si>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</si>
  <si>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</si>
  <si>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</si>
  <si>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</si>
  <si>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</si>
  <si>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</si>
  <si>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</si>
  <si>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</si>
  <si>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</si>
  <si>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</si>
  <si>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</si>
  <si>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</si>
  <si>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</si>
  <si>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</si>
  <si>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</si>
  <si>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</si>
  <si>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</si>
  <si>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</si>
  <si>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</si>
  <si>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</si>
  <si>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</si>
  <si>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</si>
  <si>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</si>
  <si>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</si>
  <si>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</si>
  <si>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</si>
  <si>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</si>
  <si>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</si>
  <si>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</si>
  <si>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</si>
  <si>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</si>
  <si>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</si>
  <si>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</si>
  <si>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</si>
  <si>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</si>
  <si>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</si>
  <si>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</si>
  <si>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</si>
  <si>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</si>
  <si>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</si>
  <si>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</si>
  <si>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</si>
  <si>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</si>
  <si>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</si>
  <si>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</si>
  <si>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</si>
  <si>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</si>
  <si>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</si>
  <si>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</si>
  <si>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</si>
  <si>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</si>
  <si>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</si>
  <si>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</si>
  <si>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</si>
  <si>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</si>
  <si>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</si>
  <si>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</si>
  <si>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</si>
  <si>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</si>
  <si>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</si>
  <si>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</si>
  <si>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</si>
  <si>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</si>
  <si>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</si>
  <si>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</si>
  <si>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</si>
  <si>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</si>
  <si>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</si>
  <si>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</si>
  <si>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</si>
  <si>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</si>
  <si>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</si>
  <si>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</si>
  <si>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</si>
  <si>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</si>
  <si>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</si>
  <si>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</si>
  <si>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</si>
  <si>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</si>
  <si>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</si>
  <si>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</si>
  <si>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</si>
  <si>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</si>
  <si>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</si>
  <si>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</si>
  <si>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</si>
  <si>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</si>
  <si>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</si>
  <si>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</si>
  <si>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</si>
  <si>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</si>
  <si>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</si>
  <si>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</si>
  <si>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</si>
  <si>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</si>
  <si>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</si>
  <si>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</si>
  <si>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</si>
  <si>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</si>
  <si>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</si>
  <si>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20201210 11:39:13</t>
  </si>
  <si>
    <t>11:39:13</t>
  </si>
  <si>
    <t>1149</t>
  </si>
  <si>
    <t>_1</t>
  </si>
  <si>
    <t>RECT-4143-20200907-06_33_50</t>
  </si>
  <si>
    <t>RECT-1590-20201210-11_39_13</t>
  </si>
  <si>
    <t>DARK-1591-20201210-11_39_21</t>
  </si>
  <si>
    <t>0: Broadleaf</t>
  </si>
  <si>
    <t>--:--:--</t>
  </si>
  <si>
    <t>1/3</t>
  </si>
  <si>
    <t>20201210 11:41:14</t>
  </si>
  <si>
    <t>11:41:14</t>
  </si>
  <si>
    <t>RECT-1592-20201210-11_41_14</t>
  </si>
  <si>
    <t>DARK-1593-20201210-11_41_22</t>
  </si>
  <si>
    <t>2/3</t>
  </si>
  <si>
    <t>20201210 11:43:14</t>
  </si>
  <si>
    <t>11:43:14</t>
  </si>
  <si>
    <t>RECT-1594-20201210-11_43_14</t>
  </si>
  <si>
    <t>DARK-1595-20201210-11_43_22</t>
  </si>
  <si>
    <t>20201210 11:44:56</t>
  </si>
  <si>
    <t>11:44:56</t>
  </si>
  <si>
    <t>RECT-1596-20201210-11_44_56</t>
  </si>
  <si>
    <t>DARK-1597-20201210-11_45_04</t>
  </si>
  <si>
    <t>3/3</t>
  </si>
  <si>
    <t>20201210 11:46:31</t>
  </si>
  <si>
    <t>11:46:31</t>
  </si>
  <si>
    <t>RECT-1598-20201210-11_46_31</t>
  </si>
  <si>
    <t>DARK-1599-20201210-11_46_38</t>
  </si>
  <si>
    <t>20201210 11:48:10</t>
  </si>
  <si>
    <t>11:48:10</t>
  </si>
  <si>
    <t>RECT-1600-20201210-11_48_10</t>
  </si>
  <si>
    <t>DARK-1601-20201210-11_48_18</t>
  </si>
  <si>
    <t>20201210 11:49:54</t>
  </si>
  <si>
    <t>11:49:54</t>
  </si>
  <si>
    <t>RECT-1602-20201210-11_49_54</t>
  </si>
  <si>
    <t>DARK-1603-20201210-11_50_02</t>
  </si>
  <si>
    <t>20201210 11:51:54</t>
  </si>
  <si>
    <t>11:51:54</t>
  </si>
  <si>
    <t>RECT-1604-20201210-11_51_54</t>
  </si>
  <si>
    <t>DARK-1605-20201210-11_52_02</t>
  </si>
  <si>
    <t>0/3</t>
  </si>
  <si>
    <t>20201210 11:53:55</t>
  </si>
  <si>
    <t>11:53:55</t>
  </si>
  <si>
    <t>RECT-1606-20201210-11_53_55</t>
  </si>
  <si>
    <t>DARK-1607-20201210-11_54_03</t>
  </si>
  <si>
    <t>20201210 11:55:55</t>
  </si>
  <si>
    <t>11:55:55</t>
  </si>
  <si>
    <t>RECT-1608-20201210-11_55_55</t>
  </si>
  <si>
    <t>DARK-1609-20201210-11_56_03</t>
  </si>
  <si>
    <t>20201210 11:57:56</t>
  </si>
  <si>
    <t>11:57:56</t>
  </si>
  <si>
    <t>RECT-1610-20201210-11_57_56</t>
  </si>
  <si>
    <t>DARK-1611-20201210-11_58_04</t>
  </si>
  <si>
    <t>20201210 11:59:27</t>
  </si>
  <si>
    <t>11:59:27</t>
  </si>
  <si>
    <t>RECT-1612-20201210-11_59_27</t>
  </si>
  <si>
    <t>DARK-1613-20201210-11_59_35</t>
  </si>
  <si>
    <t>20201210 12:01:20</t>
  </si>
  <si>
    <t>12:01:20</t>
  </si>
  <si>
    <t>RECT-1614-20201210-12_01_20</t>
  </si>
  <si>
    <t>DARK-1615-20201210-12_01_28</t>
  </si>
  <si>
    <t>20201210 12:03:20</t>
  </si>
  <si>
    <t>12:03:20</t>
  </si>
  <si>
    <t>RECT-1616-20201210-12_03_21</t>
  </si>
  <si>
    <t>DARK-1617-20201210-12_03_28</t>
  </si>
  <si>
    <t>20201210 12:05:21</t>
  </si>
  <si>
    <t>12:05:21</t>
  </si>
  <si>
    <t>RECT-1618-20201210-12_05_21</t>
  </si>
  <si>
    <t>DARK-1619-20201210-12_05_29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</si>
</sst>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26</v>
      </c>
      <c r="B2" t="s">
        <v>27</v>
      </c>
      <c r="C2" t="s">
        <v>29</v>
      </c>
    </row>
    <row r="3" spans="1:174" x14ac:dyDescent="0.25">
      <c r="B3" t="s">
        <v>28</v>
      </c>
      <c r="C3">
        <v>21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 x14ac:dyDescent="0.25">
      <c r="A17">
        <v>1</v>
      </c>
      <c r="B17">
        <v>1607621953.5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1607621945.5</v>
      </c>
      <c r="I17">
        <f t="shared" ref="I17:I31" si="0">(J17)/1000</f>
        <v>2.2839103296605754E-3</v>
      </c>
      <c r="J17">
        <f t="shared" ref="J17:J31" si="1">1000*CA17*AH17*(BW17-BX17)/(100*BP17*(1000-AH17*BW17))</f>
        <v>2.2839103296605754</v>
      </c>
      <c r="K17">
        <f t="shared" ref="K17:K31" si="2">CA17*AH17*(BV17-BU17*(1000-AH17*BX17)/(1000-AH17*BW17))/(100*BP17)</f>
        <v>8.367253560131422</v>
      </c>
      <c r="L17">
        <f t="shared" ref="L17:L31" si="3">BU17 - IF(AH17&gt;1, K17*BP17*100/(AJ17*CI17), 0)</f>
        <v>402.16290322580602</v>
      </c>
      <c r="M17">
        <f t="shared" ref="M17:M31" si="4">((S17-I17/2)*L17-K17)/(S17+I17/2)</f>
        <v>172.99433813125424</v>
      </c>
      <c r="N17">
        <f t="shared" ref="N17:N31" si="5">M17*(CB17+CC17)/1000</f>
        <v>17.591738028103851</v>
      </c>
      <c r="O17">
        <f t="shared" ref="O17:O31" si="6">(BU17 - IF(AH17&gt;1, K17*BP17*100/(AJ17*CI17), 0))*(CB17+CC17)/1000</f>
        <v>40.895814941656127</v>
      </c>
      <c r="P17">
        <f t="shared" ref="P17:P31" si="7">2/((1/R17-1/Q17)+SIGN(R17)*SQRT((1/R17-1/Q17)*(1/R17-1/Q17) + 4*BQ17/((BQ17+1)*(BQ17+1))*(2*1/R17*1/Q17-1/Q17*1/Q17)))</f>
        <v>6.3648360013728478E-2</v>
      </c>
      <c r="Q17">
        <f t="shared" ref="Q17:Q31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2.9571242944754283</v>
      </c>
      <c r="R17">
        <f t="shared" ref="R17:R31" si="9">I17*(1000-(1000*0.61365*EXP(17.502*V17/(240.97+V17))/(CB17+CC17)+BW17)/2)/(1000*0.61365*EXP(17.502*V17/(240.97+V17))/(CB17+CC17)-BW17)</f>
        <v>6.2896973881291701E-2</v>
      </c>
      <c r="S17">
        <f t="shared" ref="S17:S31" si="10">1/((BQ17+1)/(P17/1.6)+1/(Q17/1.37)) + BQ17/((BQ17+1)/(P17/1.6) + BQ17/(Q17/1.37))</f>
        <v>3.9377378563091571E-2</v>
      </c>
      <c r="T17">
        <f t="shared" ref="T17:T31" si="11">(BM17*BO17)</f>
        <v>231.28787252395506</v>
      </c>
      <c r="U17">
        <f t="shared" ref="U17:U31" si="12">(CD17+(T17+2*0.95*0.0000000567*(((CD17+$B$7)+273)^4-(CD17+273)^4)-44100*I17)/(1.84*29.3*Q17+8*0.95*0.0000000567*(CD17+273)^3))</f>
        <v>28.759339617124784</v>
      </c>
      <c r="V17">
        <f t="shared" ref="V17:V31" si="13">($C$7*CE17+$D$7*CF17+$E$7*U17)</f>
        <v>28.540541935483901</v>
      </c>
      <c r="W17">
        <f t="shared" ref="W17:W31" si="14">0.61365*EXP(17.502*V17/(240.97+V17))</f>
        <v>3.9160782318404843</v>
      </c>
      <c r="X17">
        <f t="shared" ref="X17:X31" si="15">(Y17/Z17*100)</f>
        <v>7.9091232610766173</v>
      </c>
      <c r="Y17">
        <f t="shared" ref="Y17:Y31" si="16">BW17*(CB17+CC17)/1000</f>
        <v>0.30007855510892173</v>
      </c>
      <c r="Z17">
        <f t="shared" ref="Z17:Z31" si="17">0.61365*EXP(17.502*CD17/(240.97+CD17))</f>
        <v>3.7940811541742745</v>
      </c>
      <c r="AA17">
        <f t="shared" ref="AA17:AA31" si="18">(W17-BW17*(CB17+CC17)/1000)</f>
        <v>3.6159996767315628</v>
      </c>
      <c r="AB17">
        <f t="shared" ref="AB17:AB31" si="19">(-I17*44100)</f>
        <v>-100.72044553803137</v>
      </c>
      <c r="AC17">
        <f t="shared" ref="AC17:AC31" si="20">2*29.3*Q17*0.92*(CD17-V17)</f>
        <v>-86.722291367506372</v>
      </c>
      <c r="AD17">
        <f t="shared" ref="AD17:AD31" si="21">2*0.95*0.0000000567*(((CD17+$B$7)+273)^4-(V17+273)^4)</f>
        <v>-6.4096475031940798</v>
      </c>
      <c r="AE17">
        <f t="shared" ref="AE17:AE31" si="22">T17+AD17+AB17+AC17</f>
        <v>37.435488115223222</v>
      </c>
      <c r="AF17">
        <v>0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MAX(0,($B$13+$C$13*CI17)/(1+$D$13*CI17)*CB17/(CD17+273)*$E$13)</f>
        <v>53535.200148024487</v>
      </c>
      <c r="AK17" t="s">
        <v>293</v>
      </c>
      <c r="AL17">
        <v>10143.9</v>
      </c>
      <c r="AM17">
        <v>715.47692307692296</v>
      </c>
      <c r="AN17">
        <v>3262.08</v>
      </c>
      <c r="AO17">
        <f t="shared" ref="AO17:AO31" si="26">1-AM17/AN17</f>
        <v>0.78066849277855754</v>
      </c>
      <c r="AP17">
        <v>-0.57774747981622299</v>
      </c>
      <c r="AQ17" t="s">
        <v>294</v>
      </c>
      <c r="AR17">
        <v>15371.4</v>
      </c>
      <c r="AS17">
        <v>863.63611538461498</v>
      </c>
      <c r="AT17">
        <v>1041.9100000000001</v>
      </c>
      <c r="AU17">
        <f t="shared" ref="AU17:AU31" si="27">1-AS17/AT17</f>
        <v>0.17110295957941191</v>
      </c>
      <c r="AV17">
        <v>0.5</v>
      </c>
      <c r="AW17">
        <f t="shared" ref="AW17:AW31" si="28">BM17</f>
        <v>1180.1709296223751</v>
      </c>
      <c r="AX17">
        <f t="shared" ref="AX17:AX31" si="29">K17</f>
        <v>8.367253560131422</v>
      </c>
      <c r="AY17">
        <f t="shared" ref="AY17:AY31" si="30">AU17*AV17*AW17</f>
        <v>100.96536943398711</v>
      </c>
      <c r="AZ17">
        <f t="shared" ref="AZ17:AZ31" si="31">(AX17-AP17)/AW17</f>
        <v>7.5794114356043489E-3</v>
      </c>
      <c r="BA17">
        <f t="shared" ref="BA17:BA31" si="32">(AN17-AT17)/AT17</f>
        <v>2.1308654298355902</v>
      </c>
      <c r="BB17" t="s">
        <v>295</v>
      </c>
      <c r="BC17">
        <v>863.63611538461498</v>
      </c>
      <c r="BD17">
        <v>632.84</v>
      </c>
      <c r="BE17">
        <f t="shared" ref="BE17:BE31" si="33">1-BD17/AT17</f>
        <v>0.39261548502269872</v>
      </c>
      <c r="BF17">
        <f t="shared" ref="BF17:BF31" si="34">(AT17-BC17)/(AT17-BD17)</f>
        <v>0.43580288120709187</v>
      </c>
      <c r="BG17">
        <f t="shared" ref="BG17:BG31" si="35">(AN17-AT17)/(AN17-BD17)</f>
        <v>0.8444151161552389</v>
      </c>
      <c r="BH17">
        <f t="shared" ref="BH17:BH31" si="36">(AT17-BC17)/(AT17-AM17)</f>
        <v>0.5461269007901266</v>
      </c>
      <c r="BI17">
        <f t="shared" ref="BI17:BI31" si="37">(AN17-AT17)/(AN17-AM17)</f>
        <v>0.87181627169103704</v>
      </c>
      <c r="BJ17">
        <f t="shared" ref="BJ17:BJ31" si="38">(BF17*BD17/BC17)</f>
        <v>0.31933992850712722</v>
      </c>
      <c r="BK17">
        <f t="shared" ref="BK17:BK31" si="39">(1-BJ17)</f>
        <v>0.68066007149287278</v>
      </c>
      <c r="BL17">
        <f t="shared" ref="BL17:BL31" si="40">$B$11*CJ17+$C$11*CK17+$F$11*CL17*(1-CO17)</f>
        <v>1399.9835483871</v>
      </c>
      <c r="BM17">
        <f t="shared" ref="BM17:BM31" si="41">BL17*BN17</f>
        <v>1180.1709296223751</v>
      </c>
      <c r="BN17">
        <f t="shared" ref="BN17:BN31" si="42">($B$11*$D$9+$C$11*$D$9+$F$11*((CY17+CQ17)/MAX(CY17+CQ17+CZ17, 0.1)*$I$9+CZ17/MAX(CY17+CQ17+CZ17, 0.1)*$J$9))/($B$11+$C$11+$F$11)</f>
        <v>0.84298914153815041</v>
      </c>
      <c r="BO17">
        <f t="shared" ref="BO17:BO31" si="43">($B$11*$K$9+$C$11*$K$9+$F$11*((CY17+CQ17)/MAX(CY17+CQ17+CZ17, 0.1)*$P$9+CZ17/MAX(CY17+CQ17+CZ17, 0.1)*$Q$9))/($B$11+$C$11+$F$11)</f>
        <v>0.19597828307630094</v>
      </c>
      <c r="BP17">
        <v>6</v>
      </c>
      <c r="BQ17">
        <v>0.5</v>
      </c>
      <c r="BR17" t="s">
        <v>296</v>
      </c>
      <c r="BS17">
        <v>2</v>
      </c>
      <c r="BT17">
        <v>1607621945.5</v>
      </c>
      <c r="BU17">
        <v>402.16290322580602</v>
      </c>
      <c r="BV17">
        <v>413.30138709677402</v>
      </c>
      <c r="BW17">
        <v>2.9509245161290298</v>
      </c>
      <c r="BX17">
        <v>0.219404903225806</v>
      </c>
      <c r="BY17">
        <v>401.15174193548398</v>
      </c>
      <c r="BZ17">
        <v>2.91123580645161</v>
      </c>
      <c r="CA17">
        <v>500.19864516129002</v>
      </c>
      <c r="CB17">
        <v>101.58964516128999</v>
      </c>
      <c r="CC17">
        <v>0.100029877419355</v>
      </c>
      <c r="CD17">
        <v>27.996570967741899</v>
      </c>
      <c r="CE17">
        <v>28.540541935483901</v>
      </c>
      <c r="CF17">
        <v>999.9</v>
      </c>
      <c r="CG17">
        <v>0</v>
      </c>
      <c r="CH17">
        <v>0</v>
      </c>
      <c r="CI17">
        <v>9999.0893548387103</v>
      </c>
      <c r="CJ17">
        <v>0</v>
      </c>
      <c r="CK17">
        <v>398.14722580645201</v>
      </c>
      <c r="CL17">
        <v>1399.9835483871</v>
      </c>
      <c r="CM17">
        <v>0.90000387096774204</v>
      </c>
      <c r="CN17">
        <v>9.9996406451612896E-2</v>
      </c>
      <c r="CO17">
        <v>0</v>
      </c>
      <c r="CP17">
        <v>864.355419354839</v>
      </c>
      <c r="CQ17">
        <v>4.9994800000000001</v>
      </c>
      <c r="CR17">
        <v>12539.158064516099</v>
      </c>
      <c r="CS17">
        <v>11417.461290322601</v>
      </c>
      <c r="CT17">
        <v>45.822161290322597</v>
      </c>
      <c r="CU17">
        <v>47.920999999999999</v>
      </c>
      <c r="CV17">
        <v>46.727645161290297</v>
      </c>
      <c r="CW17">
        <v>47.6973870967742</v>
      </c>
      <c r="CX17">
        <v>48.027999999999999</v>
      </c>
      <c r="CY17">
        <v>1255.49225806452</v>
      </c>
      <c r="CZ17">
        <v>139.49161290322601</v>
      </c>
      <c r="DA17">
        <v>0</v>
      </c>
      <c r="DB17">
        <v>428</v>
      </c>
      <c r="DC17">
        <v>0</v>
      </c>
      <c r="DD17">
        <v>863.63611538461498</v>
      </c>
      <c r="DE17">
        <v>-64.201401712770206</v>
      </c>
      <c r="DF17">
        <v>-885.06324792082603</v>
      </c>
      <c r="DG17">
        <v>12529.7038461538</v>
      </c>
      <c r="DH17">
        <v>15</v>
      </c>
      <c r="DI17">
        <v>0</v>
      </c>
      <c r="DJ17" t="s">
        <v>297</v>
      </c>
      <c r="DK17">
        <v>1607548763</v>
      </c>
      <c r="DL17">
        <v>1607548763</v>
      </c>
      <c r="DM17">
        <v>0</v>
      </c>
      <c r="DN17">
        <v>-4.4999999999999998E-2</v>
      </c>
      <c r="DO17">
        <v>6.0000000000000001E-3</v>
      </c>
      <c r="DP17">
        <v>1.012</v>
      </c>
      <c r="DQ17">
        <v>6.6000000000000003E-2</v>
      </c>
      <c r="DR17">
        <v>400</v>
      </c>
      <c r="DS17">
        <v>0</v>
      </c>
      <c r="DT17">
        <v>0.22</v>
      </c>
      <c r="DU17">
        <v>0.08</v>
      </c>
      <c r="DV17">
        <v>8.3616238129042806</v>
      </c>
      <c r="DW17">
        <v>1.61851650476238</v>
      </c>
      <c r="DX17">
        <v>0.121758276558804</v>
      </c>
      <c r="DY17">
        <v>0</v>
      </c>
      <c r="DZ17">
        <v>-11.14574</v>
      </c>
      <c r="EA17">
        <v>-1.8339844271412999</v>
      </c>
      <c r="EB17">
        <v>0.13881439310580601</v>
      </c>
      <c r="EC17">
        <v>0</v>
      </c>
      <c r="ED17">
        <v>2.7307709999999998</v>
      </c>
      <c r="EE17">
        <v>-0.16731363737486099</v>
      </c>
      <c r="EF17">
        <v>1.21072918386676E-2</v>
      </c>
      <c r="EG17">
        <v>1</v>
      </c>
      <c r="EH17">
        <v>1</v>
      </c>
      <c r="EI17">
        <v>3</v>
      </c>
      <c r="EJ17" t="s">
        <v>298</v>
      </c>
      <c r="EK17">
        <v>100</v>
      </c>
      <c r="EL17">
        <v>100</v>
      </c>
      <c r="EM17">
        <v>1.0109999999999999</v>
      </c>
      <c r="EN17">
        <v>3.9800000000000002E-2</v>
      </c>
      <c r="EO17">
        <v>1.1794943401787199</v>
      </c>
      <c r="EP17">
        <v>-1.6043650578588901E-5</v>
      </c>
      <c r="EQ17">
        <v>-1.15305589960158E-6</v>
      </c>
      <c r="ER17">
        <v>3.6581349982770798E-10</v>
      </c>
      <c r="ES17">
        <v>6.6000000000000003E-2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1219.8</v>
      </c>
      <c r="FB17">
        <v>1219.8</v>
      </c>
      <c r="FC17">
        <v>2</v>
      </c>
      <c r="FD17">
        <v>506.88900000000001</v>
      </c>
      <c r="FE17">
        <v>465.173</v>
      </c>
      <c r="FF17">
        <v>23.534199999999998</v>
      </c>
      <c r="FG17">
        <v>34.490299999999998</v>
      </c>
      <c r="FH17">
        <v>30.0001</v>
      </c>
      <c r="FI17">
        <v>34.422499999999999</v>
      </c>
      <c r="FJ17">
        <v>34.4602</v>
      </c>
      <c r="FK17">
        <v>19.310600000000001</v>
      </c>
      <c r="FL17">
        <v>100</v>
      </c>
      <c r="FM17">
        <v>0</v>
      </c>
      <c r="FN17">
        <v>23.4999</v>
      </c>
      <c r="FO17">
        <v>412.46699999999998</v>
      </c>
      <c r="FP17">
        <v>0</v>
      </c>
      <c r="FQ17">
        <v>97.679400000000001</v>
      </c>
      <c r="FR17">
        <v>102.09399999999999</v>
      </c>
    </row>
    <row r="18" spans="1:174" x14ac:dyDescent="0.25">
      <c r="A18">
        <v>2</v>
      </c>
      <c r="B18">
        <v>1607622074</v>
      </c>
      <c r="C18">
        <v>120.5</v>
      </c>
      <c r="D18" t="s">
        <v>299</v>
      </c>
      <c r="E18" t="s">
        <v>300</v>
      </c>
      <c r="F18" t="s">
        <v>291</v>
      </c>
      <c r="G18" t="s">
        <v>292</v>
      </c>
      <c r="H18">
        <v>1607622066</v>
      </c>
      <c r="I18">
        <f t="shared" si="0"/>
        <v>2.1862737178494625E-3</v>
      </c>
      <c r="J18">
        <f t="shared" si="1"/>
        <v>2.1862737178494625</v>
      </c>
      <c r="K18">
        <f t="shared" si="2"/>
        <v>-0.88946217050756371</v>
      </c>
      <c r="L18">
        <f t="shared" si="3"/>
        <v>49.583867741935499</v>
      </c>
      <c r="M18">
        <f t="shared" si="4"/>
        <v>70.000293358201887</v>
      </c>
      <c r="N18">
        <f t="shared" si="5"/>
        <v>7.1180964905853807</v>
      </c>
      <c r="O18">
        <f t="shared" si="6"/>
        <v>5.0420182263731421</v>
      </c>
      <c r="P18">
        <f t="shared" si="7"/>
        <v>6.0035008499354794E-2</v>
      </c>
      <c r="Q18">
        <f t="shared" si="8"/>
        <v>2.9569331340879534</v>
      </c>
      <c r="R18">
        <f t="shared" si="9"/>
        <v>5.936598756947755E-2</v>
      </c>
      <c r="S18">
        <f t="shared" si="10"/>
        <v>3.7163229770293335E-2</v>
      </c>
      <c r="T18">
        <f t="shared" si="11"/>
        <v>231.29644256347646</v>
      </c>
      <c r="U18">
        <f t="shared" si="12"/>
        <v>28.785890554315497</v>
      </c>
      <c r="V18">
        <f t="shared" si="13"/>
        <v>28.703474193548399</v>
      </c>
      <c r="W18">
        <f t="shared" si="14"/>
        <v>3.9532788165306902</v>
      </c>
      <c r="X18">
        <f t="shared" si="15"/>
        <v>7.5514399506761611</v>
      </c>
      <c r="Y18">
        <f t="shared" si="16"/>
        <v>0.28652947445292187</v>
      </c>
      <c r="Z18">
        <f t="shared" si="17"/>
        <v>3.7943687074842702</v>
      </c>
      <c r="AA18">
        <f t="shared" si="18"/>
        <v>3.6667493420777681</v>
      </c>
      <c r="AB18">
        <f t="shared" si="19"/>
        <v>-96.414670957161292</v>
      </c>
      <c r="AC18">
        <f t="shared" si="20"/>
        <v>-112.48315902985956</v>
      </c>
      <c r="AD18">
        <f t="shared" si="21"/>
        <v>-8.3209765735581858</v>
      </c>
      <c r="AE18">
        <f t="shared" si="22"/>
        <v>14.077636002897407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53529.336192504772</v>
      </c>
      <c r="AK18" t="s">
        <v>293</v>
      </c>
      <c r="AL18">
        <v>10143.9</v>
      </c>
      <c r="AM18">
        <v>715.47692307692296</v>
      </c>
      <c r="AN18">
        <v>3262.08</v>
      </c>
      <c r="AO18">
        <f t="shared" si="26"/>
        <v>0.78066849277855754</v>
      </c>
      <c r="AP18">
        <v>-0.57774747981622299</v>
      </c>
      <c r="AQ18" t="s">
        <v>301</v>
      </c>
      <c r="AR18">
        <v>15368.3</v>
      </c>
      <c r="AS18">
        <v>719.99961538461503</v>
      </c>
      <c r="AT18">
        <v>813.68</v>
      </c>
      <c r="AU18">
        <f t="shared" si="27"/>
        <v>0.11513172821672513</v>
      </c>
      <c r="AV18">
        <v>0.5</v>
      </c>
      <c r="AW18">
        <f t="shared" si="28"/>
        <v>1180.2127563931485</v>
      </c>
      <c r="AX18">
        <f t="shared" si="29"/>
        <v>-0.88946217050756371</v>
      </c>
      <c r="AY18">
        <f t="shared" si="30"/>
        <v>67.939967153484005</v>
      </c>
      <c r="AZ18">
        <f t="shared" si="31"/>
        <v>-2.6411737121362155E-4</v>
      </c>
      <c r="BA18">
        <f t="shared" si="32"/>
        <v>3.0090453249434672</v>
      </c>
      <c r="BB18" t="s">
        <v>302</v>
      </c>
      <c r="BC18">
        <v>719.99961538461503</v>
      </c>
      <c r="BD18">
        <v>576.63</v>
      </c>
      <c r="BE18">
        <f t="shared" si="33"/>
        <v>0.29133074427293282</v>
      </c>
      <c r="BF18">
        <f t="shared" si="34"/>
        <v>0.39519251050573695</v>
      </c>
      <c r="BG18">
        <f t="shared" si="35"/>
        <v>0.91172801578878782</v>
      </c>
      <c r="BH18">
        <f t="shared" si="36"/>
        <v>0.95394551322221077</v>
      </c>
      <c r="BI18">
        <f t="shared" si="37"/>
        <v>0.96143761946532702</v>
      </c>
      <c r="BJ18">
        <f t="shared" si="38"/>
        <v>0.31649997092177956</v>
      </c>
      <c r="BK18">
        <f t="shared" si="39"/>
        <v>0.68350002907822049</v>
      </c>
      <c r="BL18">
        <f t="shared" si="40"/>
        <v>1400.0329032258101</v>
      </c>
      <c r="BM18">
        <f t="shared" si="41"/>
        <v>1180.2127563931485</v>
      </c>
      <c r="BN18">
        <f t="shared" si="42"/>
        <v>0.84298929951847923</v>
      </c>
      <c r="BO18">
        <f t="shared" si="43"/>
        <v>0.19597859903695852</v>
      </c>
      <c r="BP18">
        <v>6</v>
      </c>
      <c r="BQ18">
        <v>0.5</v>
      </c>
      <c r="BR18" t="s">
        <v>296</v>
      </c>
      <c r="BS18">
        <v>2</v>
      </c>
      <c r="BT18">
        <v>1607622066</v>
      </c>
      <c r="BU18">
        <v>49.583867741935499</v>
      </c>
      <c r="BV18">
        <v>48.646935483870998</v>
      </c>
      <c r="BW18">
        <v>2.8177683870967698</v>
      </c>
      <c r="BX18">
        <v>0.20257490322580601</v>
      </c>
      <c r="BY18">
        <v>48.407812903225803</v>
      </c>
      <c r="BZ18">
        <v>2.77759290322581</v>
      </c>
      <c r="CA18">
        <v>500.18019354838702</v>
      </c>
      <c r="CB18">
        <v>101.58664516128999</v>
      </c>
      <c r="CC18">
        <v>0.100021409677419</v>
      </c>
      <c r="CD18">
        <v>27.9978709677419</v>
      </c>
      <c r="CE18">
        <v>28.703474193548399</v>
      </c>
      <c r="CF18">
        <v>999.9</v>
      </c>
      <c r="CG18">
        <v>0</v>
      </c>
      <c r="CH18">
        <v>0</v>
      </c>
      <c r="CI18">
        <v>9998.3003225806406</v>
      </c>
      <c r="CJ18">
        <v>0</v>
      </c>
      <c r="CK18">
        <v>387.27919354838701</v>
      </c>
      <c r="CL18">
        <v>1400.0329032258101</v>
      </c>
      <c r="CM18">
        <v>0.89999790322580597</v>
      </c>
      <c r="CN18">
        <v>0.100001893548387</v>
      </c>
      <c r="CO18">
        <v>0</v>
      </c>
      <c r="CP18">
        <v>720.12541935483898</v>
      </c>
      <c r="CQ18">
        <v>4.9994800000000001</v>
      </c>
      <c r="CR18">
        <v>10568.0258064516</v>
      </c>
      <c r="CS18">
        <v>11417.8322580645</v>
      </c>
      <c r="CT18">
        <v>45.933129032258002</v>
      </c>
      <c r="CU18">
        <v>47.930999999999997</v>
      </c>
      <c r="CV18">
        <v>46.765999999999998</v>
      </c>
      <c r="CW18">
        <v>47.727645161290297</v>
      </c>
      <c r="CX18">
        <v>48.120741935483899</v>
      </c>
      <c r="CY18">
        <v>1255.5290322580599</v>
      </c>
      <c r="CZ18">
        <v>139.50387096774199</v>
      </c>
      <c r="DA18">
        <v>0</v>
      </c>
      <c r="DB18">
        <v>119.60000014305101</v>
      </c>
      <c r="DC18">
        <v>0</v>
      </c>
      <c r="DD18">
        <v>719.99961538461503</v>
      </c>
      <c r="DE18">
        <v>-25.126564121281099</v>
      </c>
      <c r="DF18">
        <v>-341.12136774552602</v>
      </c>
      <c r="DG18">
        <v>10565.9692307692</v>
      </c>
      <c r="DH18">
        <v>15</v>
      </c>
      <c r="DI18">
        <v>0</v>
      </c>
      <c r="DJ18" t="s">
        <v>297</v>
      </c>
      <c r="DK18">
        <v>1607548763</v>
      </c>
      <c r="DL18">
        <v>1607548763</v>
      </c>
      <c r="DM18">
        <v>0</v>
      </c>
      <c r="DN18">
        <v>-4.4999999999999998E-2</v>
      </c>
      <c r="DO18">
        <v>6.0000000000000001E-3</v>
      </c>
      <c r="DP18">
        <v>1.012</v>
      </c>
      <c r="DQ18">
        <v>6.6000000000000003E-2</v>
      </c>
      <c r="DR18">
        <v>400</v>
      </c>
      <c r="DS18">
        <v>0</v>
      </c>
      <c r="DT18">
        <v>0.22</v>
      </c>
      <c r="DU18">
        <v>0.08</v>
      </c>
      <c r="DV18">
        <v>-0.88411661282668397</v>
      </c>
      <c r="DW18">
        <v>-0.27151635300251298</v>
      </c>
      <c r="DX18">
        <v>2.5570107222637601E-2</v>
      </c>
      <c r="DY18">
        <v>1</v>
      </c>
      <c r="DZ18">
        <v>0.934675266666667</v>
      </c>
      <c r="EA18">
        <v>0.33736279421579601</v>
      </c>
      <c r="EB18">
        <v>3.1858502716369003E-2</v>
      </c>
      <c r="EC18">
        <v>0</v>
      </c>
      <c r="ED18">
        <v>2.6146676666666702</v>
      </c>
      <c r="EE18">
        <v>0.117547942157951</v>
      </c>
      <c r="EF18">
        <v>8.5218161927034693E-3</v>
      </c>
      <c r="EG18">
        <v>1</v>
      </c>
      <c r="EH18">
        <v>2</v>
      </c>
      <c r="EI18">
        <v>3</v>
      </c>
      <c r="EJ18" t="s">
        <v>303</v>
      </c>
      <c r="EK18">
        <v>100</v>
      </c>
      <c r="EL18">
        <v>100</v>
      </c>
      <c r="EM18">
        <v>1.1759999999999999</v>
      </c>
      <c r="EN18">
        <v>4.0099999999999997E-2</v>
      </c>
      <c r="EO18">
        <v>1.1794943401787199</v>
      </c>
      <c r="EP18">
        <v>-1.6043650578588901E-5</v>
      </c>
      <c r="EQ18">
        <v>-1.15305589960158E-6</v>
      </c>
      <c r="ER18">
        <v>3.6581349982770798E-10</v>
      </c>
      <c r="ES18">
        <v>6.6000000000000003E-2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1221.8</v>
      </c>
      <c r="FB18">
        <v>1221.8</v>
      </c>
      <c r="FC18">
        <v>2</v>
      </c>
      <c r="FD18">
        <v>507.30500000000001</v>
      </c>
      <c r="FE18">
        <v>463.90600000000001</v>
      </c>
      <c r="FF18">
        <v>23.346</v>
      </c>
      <c r="FG18">
        <v>34.573</v>
      </c>
      <c r="FH18">
        <v>30.000599999999999</v>
      </c>
      <c r="FI18">
        <v>34.503399999999999</v>
      </c>
      <c r="FJ18">
        <v>34.543399999999998</v>
      </c>
      <c r="FK18">
        <v>4.9721299999999999</v>
      </c>
      <c r="FL18">
        <v>100</v>
      </c>
      <c r="FM18">
        <v>0</v>
      </c>
      <c r="FN18">
        <v>23.344000000000001</v>
      </c>
      <c r="FO18">
        <v>48.7883</v>
      </c>
      <c r="FP18">
        <v>0</v>
      </c>
      <c r="FQ18">
        <v>97.666300000000007</v>
      </c>
      <c r="FR18">
        <v>102.06699999999999</v>
      </c>
    </row>
    <row r="19" spans="1:174" x14ac:dyDescent="0.25">
      <c r="A19">
        <v>3</v>
      </c>
      <c r="B19">
        <v>1607622194.5</v>
      </c>
      <c r="C19">
        <v>241</v>
      </c>
      <c r="D19" t="s">
        <v>304</v>
      </c>
      <c r="E19" t="s">
        <v>305</v>
      </c>
      <c r="F19" t="s">
        <v>291</v>
      </c>
      <c r="G19" t="s">
        <v>292</v>
      </c>
      <c r="H19">
        <v>1607622186.5</v>
      </c>
      <c r="I19">
        <f t="shared" si="0"/>
        <v>2.6413858514104621E-3</v>
      </c>
      <c r="J19">
        <f t="shared" si="1"/>
        <v>2.6413858514104622</v>
      </c>
      <c r="K19">
        <f t="shared" si="2"/>
        <v>0.15504902913085358</v>
      </c>
      <c r="L19">
        <f t="shared" si="3"/>
        <v>79.902387096774206</v>
      </c>
      <c r="M19">
        <f t="shared" si="4"/>
        <v>72.086316129108312</v>
      </c>
      <c r="N19">
        <f t="shared" si="5"/>
        <v>7.3296952160000144</v>
      </c>
      <c r="O19">
        <f t="shared" si="6"/>
        <v>8.1244288222646297</v>
      </c>
      <c r="P19">
        <f t="shared" si="7"/>
        <v>7.36928743400634E-2</v>
      </c>
      <c r="Q19">
        <f t="shared" si="8"/>
        <v>2.9571993854110161</v>
      </c>
      <c r="R19">
        <f t="shared" si="9"/>
        <v>7.2687663646318346E-2</v>
      </c>
      <c r="S19">
        <f t="shared" si="10"/>
        <v>4.5518961603624591E-2</v>
      </c>
      <c r="T19">
        <f t="shared" si="11"/>
        <v>231.29041014702327</v>
      </c>
      <c r="U19">
        <f t="shared" si="12"/>
        <v>28.657082279065506</v>
      </c>
      <c r="V19">
        <f t="shared" si="13"/>
        <v>28.727054838709702</v>
      </c>
      <c r="W19">
        <f t="shared" si="14"/>
        <v>3.9586881818209472</v>
      </c>
      <c r="X19">
        <f t="shared" si="15"/>
        <v>9.0171316600977072</v>
      </c>
      <c r="Y19">
        <f t="shared" si="16"/>
        <v>0.3419146164049392</v>
      </c>
      <c r="Z19">
        <f t="shared" si="17"/>
        <v>3.7918334709247694</v>
      </c>
      <c r="AA19">
        <f t="shared" si="18"/>
        <v>3.616773565416008</v>
      </c>
      <c r="AB19">
        <f t="shared" si="19"/>
        <v>-116.48511604720137</v>
      </c>
      <c r="AC19">
        <f t="shared" si="20"/>
        <v>-118.08048602087803</v>
      </c>
      <c r="AD19">
        <f t="shared" si="21"/>
        <v>-8.7347820985927154</v>
      </c>
      <c r="AE19">
        <f t="shared" si="22"/>
        <v>-12.009974019648851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53538.97521641037</v>
      </c>
      <c r="AK19" t="s">
        <v>293</v>
      </c>
      <c r="AL19">
        <v>10143.9</v>
      </c>
      <c r="AM19">
        <v>715.47692307692296</v>
      </c>
      <c r="AN19">
        <v>3262.08</v>
      </c>
      <c r="AO19">
        <f t="shared" si="26"/>
        <v>0.78066849277855754</v>
      </c>
      <c r="AP19">
        <v>-0.57774747981622299</v>
      </c>
      <c r="AQ19" t="s">
        <v>306</v>
      </c>
      <c r="AR19">
        <v>15367.6</v>
      </c>
      <c r="AS19">
        <v>687.16607692307696</v>
      </c>
      <c r="AT19">
        <v>777.03</v>
      </c>
      <c r="AU19">
        <f t="shared" si="27"/>
        <v>0.11565051938396587</v>
      </c>
      <c r="AV19">
        <v>0.5</v>
      </c>
      <c r="AW19">
        <f t="shared" si="28"/>
        <v>1180.1817789738006</v>
      </c>
      <c r="AX19">
        <f t="shared" si="29"/>
        <v>0.15504902913085358</v>
      </c>
      <c r="AY19">
        <f t="shared" si="30"/>
        <v>68.24431785290642</v>
      </c>
      <c r="AZ19">
        <f t="shared" si="31"/>
        <v>6.2091833817690578E-4</v>
      </c>
      <c r="BA19">
        <f t="shared" si="32"/>
        <v>3.1981390679896533</v>
      </c>
      <c r="BB19" t="s">
        <v>307</v>
      </c>
      <c r="BC19">
        <v>687.16607692307696</v>
      </c>
      <c r="BD19">
        <v>558.73</v>
      </c>
      <c r="BE19">
        <f t="shared" si="33"/>
        <v>0.28094153378891418</v>
      </c>
      <c r="BF19">
        <f t="shared" si="34"/>
        <v>0.41165333521265707</v>
      </c>
      <c r="BG19">
        <f t="shared" si="35"/>
        <v>0.91924834002256472</v>
      </c>
      <c r="BH19">
        <f t="shared" si="36"/>
        <v>1.4599420137717261</v>
      </c>
      <c r="BI19">
        <f t="shared" si="37"/>
        <v>0.9758293400801793</v>
      </c>
      <c r="BJ19">
        <f t="shared" si="38"/>
        <v>0.33471248902922052</v>
      </c>
      <c r="BK19">
        <f t="shared" si="39"/>
        <v>0.66528751097077943</v>
      </c>
      <c r="BL19">
        <f t="shared" si="40"/>
        <v>1399.9961290322599</v>
      </c>
      <c r="BM19">
        <f t="shared" si="41"/>
        <v>1180.1817789738006</v>
      </c>
      <c r="BN19">
        <f t="shared" si="42"/>
        <v>0.84298931582731962</v>
      </c>
      <c r="BO19">
        <f t="shared" si="43"/>
        <v>0.19597863165463919</v>
      </c>
      <c r="BP19">
        <v>6</v>
      </c>
      <c r="BQ19">
        <v>0.5</v>
      </c>
      <c r="BR19" t="s">
        <v>296</v>
      </c>
      <c r="BS19">
        <v>2</v>
      </c>
      <c r="BT19">
        <v>1607622186.5</v>
      </c>
      <c r="BU19">
        <v>79.902387096774206</v>
      </c>
      <c r="BV19">
        <v>80.341548387096793</v>
      </c>
      <c r="BW19">
        <v>3.3626725806451598</v>
      </c>
      <c r="BX19">
        <v>0.204827129032258</v>
      </c>
      <c r="BY19">
        <v>78.731116129032202</v>
      </c>
      <c r="BZ19">
        <v>3.3240712903225802</v>
      </c>
      <c r="CA19">
        <v>500.183516129032</v>
      </c>
      <c r="CB19">
        <v>101.579419354839</v>
      </c>
      <c r="CC19">
        <v>0.100006222580645</v>
      </c>
      <c r="CD19">
        <v>27.986406451612901</v>
      </c>
      <c r="CE19">
        <v>28.727054838709702</v>
      </c>
      <c r="CF19">
        <v>999.9</v>
      </c>
      <c r="CG19">
        <v>0</v>
      </c>
      <c r="CH19">
        <v>0</v>
      </c>
      <c r="CI19">
        <v>10000.521935483899</v>
      </c>
      <c r="CJ19">
        <v>0</v>
      </c>
      <c r="CK19">
        <v>376.77587096774198</v>
      </c>
      <c r="CL19">
        <v>1399.9961290322599</v>
      </c>
      <c r="CM19">
        <v>0.90000003225806402</v>
      </c>
      <c r="CN19">
        <v>9.9999735483870894E-2</v>
      </c>
      <c r="CO19">
        <v>0</v>
      </c>
      <c r="CP19">
        <v>687.20154838709698</v>
      </c>
      <c r="CQ19">
        <v>4.9994800000000001</v>
      </c>
      <c r="CR19">
        <v>10133.677419354801</v>
      </c>
      <c r="CS19">
        <v>11417.5419354839</v>
      </c>
      <c r="CT19">
        <v>46.174999999999997</v>
      </c>
      <c r="CU19">
        <v>48.0945161290323</v>
      </c>
      <c r="CV19">
        <v>46.975612903225802</v>
      </c>
      <c r="CW19">
        <v>47.987806451612897</v>
      </c>
      <c r="CX19">
        <v>48.362870967741898</v>
      </c>
      <c r="CY19">
        <v>1255.4951612903201</v>
      </c>
      <c r="CZ19">
        <v>139.500967741935</v>
      </c>
      <c r="DA19">
        <v>0</v>
      </c>
      <c r="DB19">
        <v>119.60000014305101</v>
      </c>
      <c r="DC19">
        <v>0</v>
      </c>
      <c r="DD19">
        <v>687.16607692307696</v>
      </c>
      <c r="DE19">
        <v>-11.763555568081699</v>
      </c>
      <c r="DF19">
        <v>-150.13333340971499</v>
      </c>
      <c r="DG19">
        <v>10133.123076923101</v>
      </c>
      <c r="DH19">
        <v>15</v>
      </c>
      <c r="DI19">
        <v>0</v>
      </c>
      <c r="DJ19" t="s">
        <v>297</v>
      </c>
      <c r="DK19">
        <v>1607548763</v>
      </c>
      <c r="DL19">
        <v>1607548763</v>
      </c>
      <c r="DM19">
        <v>0</v>
      </c>
      <c r="DN19">
        <v>-4.4999999999999998E-2</v>
      </c>
      <c r="DO19">
        <v>6.0000000000000001E-3</v>
      </c>
      <c r="DP19">
        <v>1.012</v>
      </c>
      <c r="DQ19">
        <v>6.6000000000000003E-2</v>
      </c>
      <c r="DR19">
        <v>400</v>
      </c>
      <c r="DS19">
        <v>0</v>
      </c>
      <c r="DT19">
        <v>0.22</v>
      </c>
      <c r="DU19">
        <v>0.08</v>
      </c>
      <c r="DV19">
        <v>0.154624649978579</v>
      </c>
      <c r="DW19">
        <v>0.28924034486449901</v>
      </c>
      <c r="DX19">
        <v>2.6539479895390801E-2</v>
      </c>
      <c r="DY19">
        <v>1</v>
      </c>
      <c r="DZ19">
        <v>-0.44147823333333303</v>
      </c>
      <c r="EA19">
        <v>-0.33242405339265801</v>
      </c>
      <c r="EB19">
        <v>3.1005410569429501E-2</v>
      </c>
      <c r="EC19">
        <v>0</v>
      </c>
      <c r="ED19">
        <v>3.1592150000000001</v>
      </c>
      <c r="EE19">
        <v>0.34589819799777199</v>
      </c>
      <c r="EF19">
        <v>2.4955763362397899E-2</v>
      </c>
      <c r="EG19">
        <v>0</v>
      </c>
      <c r="EH19">
        <v>1</v>
      </c>
      <c r="EI19">
        <v>3</v>
      </c>
      <c r="EJ19" t="s">
        <v>298</v>
      </c>
      <c r="EK19">
        <v>100</v>
      </c>
      <c r="EL19">
        <v>100</v>
      </c>
      <c r="EM19">
        <v>1.171</v>
      </c>
      <c r="EN19">
        <v>3.85E-2</v>
      </c>
      <c r="EO19">
        <v>1.1794943401787199</v>
      </c>
      <c r="EP19">
        <v>-1.6043650578588901E-5</v>
      </c>
      <c r="EQ19">
        <v>-1.15305589960158E-6</v>
      </c>
      <c r="ER19">
        <v>3.6581349982770798E-10</v>
      </c>
      <c r="ES19">
        <v>6.6000000000000003E-2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1223.9000000000001</v>
      </c>
      <c r="FB19">
        <v>1223.9000000000001</v>
      </c>
      <c r="FC19">
        <v>2</v>
      </c>
      <c r="FD19">
        <v>507.82600000000002</v>
      </c>
      <c r="FE19">
        <v>462.75599999999997</v>
      </c>
      <c r="FF19">
        <v>23.321999999999999</v>
      </c>
      <c r="FG19">
        <v>34.740499999999997</v>
      </c>
      <c r="FH19">
        <v>30.000399999999999</v>
      </c>
      <c r="FI19">
        <v>34.643599999999999</v>
      </c>
      <c r="FJ19">
        <v>34.678800000000003</v>
      </c>
      <c r="FK19">
        <v>6.25847</v>
      </c>
      <c r="FL19">
        <v>100</v>
      </c>
      <c r="FM19">
        <v>0</v>
      </c>
      <c r="FN19">
        <v>23.337499999999999</v>
      </c>
      <c r="FO19">
        <v>80.479399999999998</v>
      </c>
      <c r="FP19">
        <v>0</v>
      </c>
      <c r="FQ19">
        <v>97.633099999999999</v>
      </c>
      <c r="FR19">
        <v>102.027</v>
      </c>
    </row>
    <row r="20" spans="1:174" x14ac:dyDescent="0.25">
      <c r="A20">
        <v>4</v>
      </c>
      <c r="B20">
        <v>1607622296</v>
      </c>
      <c r="C20">
        <v>342.5</v>
      </c>
      <c r="D20" t="s">
        <v>308</v>
      </c>
      <c r="E20" t="s">
        <v>309</v>
      </c>
      <c r="F20" t="s">
        <v>291</v>
      </c>
      <c r="G20" t="s">
        <v>292</v>
      </c>
      <c r="H20">
        <v>1607622288</v>
      </c>
      <c r="I20">
        <f t="shared" si="0"/>
        <v>3.0300943416259087E-3</v>
      </c>
      <c r="J20">
        <f t="shared" si="1"/>
        <v>3.0300943416259085</v>
      </c>
      <c r="K20">
        <f t="shared" si="2"/>
        <v>1.0278631897216075</v>
      </c>
      <c r="L20">
        <f t="shared" si="3"/>
        <v>99.872</v>
      </c>
      <c r="M20">
        <f t="shared" si="4"/>
        <v>75.505328845629919</v>
      </c>
      <c r="N20">
        <f t="shared" si="5"/>
        <v>7.6771074326347577</v>
      </c>
      <c r="O20">
        <f t="shared" si="6"/>
        <v>10.154622001311568</v>
      </c>
      <c r="P20">
        <f t="shared" si="7"/>
        <v>8.6115400834643946E-2</v>
      </c>
      <c r="Q20">
        <f t="shared" si="8"/>
        <v>2.9574640278658615</v>
      </c>
      <c r="R20">
        <f t="shared" si="9"/>
        <v>8.4746241198821182E-2</v>
      </c>
      <c r="S20">
        <f t="shared" si="10"/>
        <v>5.3087600986559652E-2</v>
      </c>
      <c r="T20">
        <f t="shared" si="11"/>
        <v>231.28088353822218</v>
      </c>
      <c r="U20">
        <f t="shared" si="12"/>
        <v>28.548086329473698</v>
      </c>
      <c r="V20">
        <f t="shared" si="13"/>
        <v>28.675496774193501</v>
      </c>
      <c r="W20">
        <f t="shared" si="14"/>
        <v>3.9468692000377499</v>
      </c>
      <c r="X20">
        <f t="shared" si="15"/>
        <v>10.262893182272032</v>
      </c>
      <c r="Y20">
        <f t="shared" si="16"/>
        <v>0.38895322876682631</v>
      </c>
      <c r="Z20">
        <f t="shared" si="17"/>
        <v>3.789898441491121</v>
      </c>
      <c r="AA20">
        <f t="shared" si="18"/>
        <v>3.5579159712709236</v>
      </c>
      <c r="AB20">
        <f t="shared" si="19"/>
        <v>-133.62716046570256</v>
      </c>
      <c r="AC20">
        <f t="shared" si="20"/>
        <v>-111.26638695034615</v>
      </c>
      <c r="AD20">
        <f t="shared" si="21"/>
        <v>-8.2275135705241489</v>
      </c>
      <c r="AE20">
        <f t="shared" si="22"/>
        <v>-21.840177448350659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53548.176585257264</v>
      </c>
      <c r="AK20" t="s">
        <v>293</v>
      </c>
      <c r="AL20">
        <v>10143.9</v>
      </c>
      <c r="AM20">
        <v>715.47692307692296</v>
      </c>
      <c r="AN20">
        <v>3262.08</v>
      </c>
      <c r="AO20">
        <f t="shared" si="26"/>
        <v>0.78066849277855754</v>
      </c>
      <c r="AP20">
        <v>-0.57774747981622299</v>
      </c>
      <c r="AQ20" t="s">
        <v>310</v>
      </c>
      <c r="AR20">
        <v>15367.6</v>
      </c>
      <c r="AS20">
        <v>672.05327999999997</v>
      </c>
      <c r="AT20">
        <v>762.84</v>
      </c>
      <c r="AU20">
        <f t="shared" si="27"/>
        <v>0.11901148340412149</v>
      </c>
      <c r="AV20">
        <v>0.5</v>
      </c>
      <c r="AW20">
        <f t="shared" si="28"/>
        <v>1180.1318918770812</v>
      </c>
      <c r="AX20">
        <f t="shared" si="29"/>
        <v>1.0278631897216075</v>
      </c>
      <c r="AY20">
        <f t="shared" si="30"/>
        <v>70.224623532401878</v>
      </c>
      <c r="AZ20">
        <f t="shared" si="31"/>
        <v>1.360534937314503E-3</v>
      </c>
      <c r="BA20">
        <f t="shared" si="32"/>
        <v>3.2762309265376746</v>
      </c>
      <c r="BB20" t="s">
        <v>311</v>
      </c>
      <c r="BC20">
        <v>672.05327999999997</v>
      </c>
      <c r="BD20">
        <v>541.72</v>
      </c>
      <c r="BE20">
        <f t="shared" si="33"/>
        <v>0.28986419170468247</v>
      </c>
      <c r="BF20">
        <f t="shared" si="34"/>
        <v>0.41057670043415367</v>
      </c>
      <c r="BG20">
        <f t="shared" si="35"/>
        <v>0.91871664044464707</v>
      </c>
      <c r="BH20">
        <f t="shared" si="36"/>
        <v>1.9168247904891786</v>
      </c>
      <c r="BI20">
        <f t="shared" si="37"/>
        <v>0.98140146874388312</v>
      </c>
      <c r="BJ20">
        <f t="shared" si="38"/>
        <v>0.33095234675320645</v>
      </c>
      <c r="BK20">
        <f t="shared" si="39"/>
        <v>0.66904765324679349</v>
      </c>
      <c r="BL20">
        <f t="shared" si="40"/>
        <v>1399.93677419355</v>
      </c>
      <c r="BM20">
        <f t="shared" si="41"/>
        <v>1180.1318918770812</v>
      </c>
      <c r="BN20">
        <f t="shared" si="42"/>
        <v>0.84298942183078951</v>
      </c>
      <c r="BO20">
        <f t="shared" si="43"/>
        <v>0.19597884366157919</v>
      </c>
      <c r="BP20">
        <v>6</v>
      </c>
      <c r="BQ20">
        <v>0.5</v>
      </c>
      <c r="BR20" t="s">
        <v>296</v>
      </c>
      <c r="BS20">
        <v>2</v>
      </c>
      <c r="BT20">
        <v>1607622288</v>
      </c>
      <c r="BU20">
        <v>99.872</v>
      </c>
      <c r="BV20">
        <v>101.467967741935</v>
      </c>
      <c r="BW20">
        <v>3.82540451612903</v>
      </c>
      <c r="BX20">
        <v>0.20459387096774201</v>
      </c>
      <c r="BY20">
        <v>98.704974193548395</v>
      </c>
      <c r="BZ20">
        <v>3.7872735483871001</v>
      </c>
      <c r="CA20">
        <v>500.19235483871</v>
      </c>
      <c r="CB20">
        <v>101.576387096774</v>
      </c>
      <c r="CC20">
        <v>9.9978664516128996E-2</v>
      </c>
      <c r="CD20">
        <v>27.977651612903198</v>
      </c>
      <c r="CE20">
        <v>28.675496774193501</v>
      </c>
      <c r="CF20">
        <v>999.9</v>
      </c>
      <c r="CG20">
        <v>0</v>
      </c>
      <c r="CH20">
        <v>0</v>
      </c>
      <c r="CI20">
        <v>10002.3219354839</v>
      </c>
      <c r="CJ20">
        <v>0</v>
      </c>
      <c r="CK20">
        <v>374.11648387096801</v>
      </c>
      <c r="CL20">
        <v>1399.93677419355</v>
      </c>
      <c r="CM20">
        <v>0.89999293548387105</v>
      </c>
      <c r="CN20">
        <v>0.100006929032258</v>
      </c>
      <c r="CO20">
        <v>0</v>
      </c>
      <c r="CP20">
        <v>672.17016129032299</v>
      </c>
      <c r="CQ20">
        <v>4.9994800000000001</v>
      </c>
      <c r="CR20">
        <v>9946.0270967741999</v>
      </c>
      <c r="CS20">
        <v>11417.038709677399</v>
      </c>
      <c r="CT20">
        <v>46.080354838709702</v>
      </c>
      <c r="CU20">
        <v>48.061999999999998</v>
      </c>
      <c r="CV20">
        <v>46.925193548387099</v>
      </c>
      <c r="CW20">
        <v>47.917064516129003</v>
      </c>
      <c r="CX20">
        <v>48.292193548387097</v>
      </c>
      <c r="CY20">
        <v>1255.43677419355</v>
      </c>
      <c r="CZ20">
        <v>139.5</v>
      </c>
      <c r="DA20">
        <v>0</v>
      </c>
      <c r="DB20">
        <v>101</v>
      </c>
      <c r="DC20">
        <v>0</v>
      </c>
      <c r="DD20">
        <v>672.05327999999997</v>
      </c>
      <c r="DE20">
        <v>-7.0533846276407699</v>
      </c>
      <c r="DF20">
        <v>-90.878461694292199</v>
      </c>
      <c r="DG20">
        <v>9944.5671999999995</v>
      </c>
      <c r="DH20">
        <v>15</v>
      </c>
      <c r="DI20">
        <v>0</v>
      </c>
      <c r="DJ20" t="s">
        <v>297</v>
      </c>
      <c r="DK20">
        <v>1607548763</v>
      </c>
      <c r="DL20">
        <v>1607548763</v>
      </c>
      <c r="DM20">
        <v>0</v>
      </c>
      <c r="DN20">
        <v>-4.4999999999999998E-2</v>
      </c>
      <c r="DO20">
        <v>6.0000000000000001E-3</v>
      </c>
      <c r="DP20">
        <v>1.012</v>
      </c>
      <c r="DQ20">
        <v>6.6000000000000003E-2</v>
      </c>
      <c r="DR20">
        <v>400</v>
      </c>
      <c r="DS20">
        <v>0</v>
      </c>
      <c r="DT20">
        <v>0.22</v>
      </c>
      <c r="DU20">
        <v>0.08</v>
      </c>
      <c r="DV20">
        <v>1.0265512305798701</v>
      </c>
      <c r="DW20">
        <v>-2.7980682685623499E-2</v>
      </c>
      <c r="DX20">
        <v>3.2666308389069303E-2</v>
      </c>
      <c r="DY20">
        <v>1</v>
      </c>
      <c r="DZ20">
        <v>-1.595032</v>
      </c>
      <c r="EA20">
        <v>8.7136818687436196E-3</v>
      </c>
      <c r="EB20">
        <v>3.89954685743528E-2</v>
      </c>
      <c r="EC20">
        <v>1</v>
      </c>
      <c r="ED20">
        <v>3.6199856666666701</v>
      </c>
      <c r="EE20">
        <v>0.198570233592888</v>
      </c>
      <c r="EF20">
        <v>1.43489065049881E-2</v>
      </c>
      <c r="EG20">
        <v>1</v>
      </c>
      <c r="EH20">
        <v>3</v>
      </c>
      <c r="EI20">
        <v>3</v>
      </c>
      <c r="EJ20" t="s">
        <v>312</v>
      </c>
      <c r="EK20">
        <v>100</v>
      </c>
      <c r="EL20">
        <v>100</v>
      </c>
      <c r="EM20">
        <v>1.167</v>
      </c>
      <c r="EN20">
        <v>3.8100000000000002E-2</v>
      </c>
      <c r="EO20">
        <v>1.1794943401787199</v>
      </c>
      <c r="EP20">
        <v>-1.6043650578588901E-5</v>
      </c>
      <c r="EQ20">
        <v>-1.15305589960158E-6</v>
      </c>
      <c r="ER20">
        <v>3.6581349982770798E-10</v>
      </c>
      <c r="ES20">
        <v>6.6000000000000003E-2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1225.5</v>
      </c>
      <c r="FB20">
        <v>1225.5</v>
      </c>
      <c r="FC20">
        <v>2</v>
      </c>
      <c r="FD20">
        <v>508.23899999999998</v>
      </c>
      <c r="FE20">
        <v>462.59100000000001</v>
      </c>
      <c r="FF20">
        <v>23.624300000000002</v>
      </c>
      <c r="FG20">
        <v>34.799100000000003</v>
      </c>
      <c r="FH20">
        <v>30</v>
      </c>
      <c r="FI20">
        <v>34.717399999999998</v>
      </c>
      <c r="FJ20">
        <v>34.754100000000001</v>
      </c>
      <c r="FK20">
        <v>7.1310900000000004</v>
      </c>
      <c r="FL20">
        <v>100</v>
      </c>
      <c r="FM20">
        <v>0</v>
      </c>
      <c r="FN20">
        <v>23.631399999999999</v>
      </c>
      <c r="FO20">
        <v>101.532</v>
      </c>
      <c r="FP20">
        <v>0</v>
      </c>
      <c r="FQ20">
        <v>97.630700000000004</v>
      </c>
      <c r="FR20">
        <v>102.01900000000001</v>
      </c>
    </row>
    <row r="21" spans="1:174" x14ac:dyDescent="0.25">
      <c r="A21">
        <v>5</v>
      </c>
      <c r="B21">
        <v>1607622391</v>
      </c>
      <c r="C21">
        <v>437.5</v>
      </c>
      <c r="D21" t="s">
        <v>313</v>
      </c>
      <c r="E21" t="s">
        <v>314</v>
      </c>
      <c r="F21" t="s">
        <v>291</v>
      </c>
      <c r="G21" t="s">
        <v>292</v>
      </c>
      <c r="H21">
        <v>1607622383.25</v>
      </c>
      <c r="I21">
        <f t="shared" si="0"/>
        <v>3.2838897854203272E-3</v>
      </c>
      <c r="J21">
        <f t="shared" si="1"/>
        <v>3.2838897854203273</v>
      </c>
      <c r="K21">
        <f t="shared" si="2"/>
        <v>3.0128327819416669</v>
      </c>
      <c r="L21">
        <f t="shared" si="3"/>
        <v>149.64183333333301</v>
      </c>
      <c r="M21">
        <f t="shared" si="4"/>
        <v>91.088585166835102</v>
      </c>
      <c r="N21">
        <f t="shared" si="5"/>
        <v>9.2615909882136087</v>
      </c>
      <c r="O21">
        <f t="shared" si="6"/>
        <v>15.215094762108205</v>
      </c>
      <c r="P21">
        <f t="shared" si="7"/>
        <v>9.4543178682755108E-2</v>
      </c>
      <c r="Q21">
        <f t="shared" si="8"/>
        <v>2.956411226758175</v>
      </c>
      <c r="R21">
        <f t="shared" si="9"/>
        <v>9.2895104917530794E-2</v>
      </c>
      <c r="S21">
        <f t="shared" si="10"/>
        <v>5.8205120464486747E-2</v>
      </c>
      <c r="T21">
        <f t="shared" si="11"/>
        <v>231.29001901873741</v>
      </c>
      <c r="U21">
        <f t="shared" si="12"/>
        <v>28.491873318113328</v>
      </c>
      <c r="V21">
        <f t="shared" si="13"/>
        <v>28.633710000000001</v>
      </c>
      <c r="W21">
        <f t="shared" si="14"/>
        <v>3.9373127433217352</v>
      </c>
      <c r="X21">
        <f t="shared" si="15"/>
        <v>11.07641897933507</v>
      </c>
      <c r="Y21">
        <f t="shared" si="16"/>
        <v>0.42000410168010155</v>
      </c>
      <c r="Z21">
        <f t="shared" si="17"/>
        <v>3.7918762594994835</v>
      </c>
      <c r="AA21">
        <f t="shared" si="18"/>
        <v>3.5173086416416335</v>
      </c>
      <c r="AB21">
        <f t="shared" si="19"/>
        <v>-144.81953953703643</v>
      </c>
      <c r="AC21">
        <f t="shared" si="20"/>
        <v>-103.14030167549693</v>
      </c>
      <c r="AD21">
        <f t="shared" si="21"/>
        <v>-7.6281033717145714</v>
      </c>
      <c r="AE21">
        <f t="shared" si="22"/>
        <v>-24.297925565510511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53515.926268779243</v>
      </c>
      <c r="AK21" t="s">
        <v>293</v>
      </c>
      <c r="AL21">
        <v>10143.9</v>
      </c>
      <c r="AM21">
        <v>715.47692307692296</v>
      </c>
      <c r="AN21">
        <v>3262.08</v>
      </c>
      <c r="AO21">
        <f t="shared" si="26"/>
        <v>0.78066849277855754</v>
      </c>
      <c r="AP21">
        <v>-0.57774747981622299</v>
      </c>
      <c r="AQ21" t="s">
        <v>315</v>
      </c>
      <c r="AR21">
        <v>15367.6</v>
      </c>
      <c r="AS21">
        <v>664.67751999999996</v>
      </c>
      <c r="AT21">
        <v>764.87</v>
      </c>
      <c r="AU21">
        <f t="shared" si="27"/>
        <v>0.13099282230967357</v>
      </c>
      <c r="AV21">
        <v>0.5</v>
      </c>
      <c r="AW21">
        <f t="shared" si="28"/>
        <v>1180.17971155445</v>
      </c>
      <c r="AX21">
        <f t="shared" si="29"/>
        <v>3.0128327819416669</v>
      </c>
      <c r="AY21">
        <f t="shared" si="30"/>
        <v>77.297535624566947</v>
      </c>
      <c r="AZ21">
        <f t="shared" si="31"/>
        <v>3.0424012771992407E-3</v>
      </c>
      <c r="BA21">
        <f t="shared" si="32"/>
        <v>3.2648816138690235</v>
      </c>
      <c r="BB21" t="s">
        <v>316</v>
      </c>
      <c r="BC21">
        <v>664.67751999999996</v>
      </c>
      <c r="BD21">
        <v>538.92999999999995</v>
      </c>
      <c r="BE21">
        <f t="shared" si="33"/>
        <v>0.29539660334435924</v>
      </c>
      <c r="BF21">
        <f t="shared" si="34"/>
        <v>0.44344728689032498</v>
      </c>
      <c r="BG21">
        <f t="shared" si="35"/>
        <v>0.91702991021427394</v>
      </c>
      <c r="BH21">
        <f t="shared" si="36"/>
        <v>2.028472130943292</v>
      </c>
      <c r="BI21">
        <f t="shared" si="37"/>
        <v>0.98060432842060496</v>
      </c>
      <c r="BJ21">
        <f t="shared" si="38"/>
        <v>0.35955337608499655</v>
      </c>
      <c r="BK21">
        <f t="shared" si="39"/>
        <v>0.64044662391500351</v>
      </c>
      <c r="BL21">
        <f t="shared" si="40"/>
        <v>1399.9936666666699</v>
      </c>
      <c r="BM21">
        <f t="shared" si="41"/>
        <v>1180.17971155445</v>
      </c>
      <c r="BN21">
        <f t="shared" si="42"/>
        <v>0.84298932177629893</v>
      </c>
      <c r="BO21">
        <f t="shared" si="43"/>
        <v>0.19597864355259795</v>
      </c>
      <c r="BP21">
        <v>6</v>
      </c>
      <c r="BQ21">
        <v>0.5</v>
      </c>
      <c r="BR21" t="s">
        <v>296</v>
      </c>
      <c r="BS21">
        <v>2</v>
      </c>
      <c r="BT21">
        <v>1607622383.25</v>
      </c>
      <c r="BU21">
        <v>149.64183333333301</v>
      </c>
      <c r="BV21">
        <v>153.84530000000001</v>
      </c>
      <c r="BW21">
        <v>4.1307783333333301</v>
      </c>
      <c r="BX21">
        <v>0.2079018</v>
      </c>
      <c r="BY21">
        <v>148.48893333333299</v>
      </c>
      <c r="BZ21">
        <v>4.0925303333333298</v>
      </c>
      <c r="CA21">
        <v>500.19286666666699</v>
      </c>
      <c r="CB21">
        <v>101.576733333333</v>
      </c>
      <c r="CC21">
        <v>0.100013223333333</v>
      </c>
      <c r="CD21">
        <v>27.986599999999999</v>
      </c>
      <c r="CE21">
        <v>28.633710000000001</v>
      </c>
      <c r="CF21">
        <v>999.9</v>
      </c>
      <c r="CG21">
        <v>0</v>
      </c>
      <c r="CH21">
        <v>0</v>
      </c>
      <c r="CI21">
        <v>9996.3156666666691</v>
      </c>
      <c r="CJ21">
        <v>0</v>
      </c>
      <c r="CK21">
        <v>372.97550000000001</v>
      </c>
      <c r="CL21">
        <v>1399.9936666666699</v>
      </c>
      <c r="CM21">
        <v>0.89999839999999998</v>
      </c>
      <c r="CN21">
        <v>0.10000139</v>
      </c>
      <c r="CO21">
        <v>0</v>
      </c>
      <c r="CP21">
        <v>664.74526666666702</v>
      </c>
      <c r="CQ21">
        <v>4.9994800000000001</v>
      </c>
      <c r="CR21">
        <v>9855.88533333333</v>
      </c>
      <c r="CS21">
        <v>11417.5</v>
      </c>
      <c r="CT21">
        <v>46.037300000000002</v>
      </c>
      <c r="CU21">
        <v>47.9664</v>
      </c>
      <c r="CV21">
        <v>46.851833333333303</v>
      </c>
      <c r="CW21">
        <v>47.799599999999998</v>
      </c>
      <c r="CX21">
        <v>48.214233333333297</v>
      </c>
      <c r="CY21">
        <v>1255.4926666666699</v>
      </c>
      <c r="CZ21">
        <v>139.501</v>
      </c>
      <c r="DA21">
        <v>0</v>
      </c>
      <c r="DB21">
        <v>94.200000047683702</v>
      </c>
      <c r="DC21">
        <v>0</v>
      </c>
      <c r="DD21">
        <v>664.67751999999996</v>
      </c>
      <c r="DE21">
        <v>-4.8378461691649601</v>
      </c>
      <c r="DF21">
        <v>-67.816153976464406</v>
      </c>
      <c r="DG21">
        <v>9855.4336000000003</v>
      </c>
      <c r="DH21">
        <v>15</v>
      </c>
      <c r="DI21">
        <v>0</v>
      </c>
      <c r="DJ21" t="s">
        <v>297</v>
      </c>
      <c r="DK21">
        <v>1607548763</v>
      </c>
      <c r="DL21">
        <v>1607548763</v>
      </c>
      <c r="DM21">
        <v>0</v>
      </c>
      <c r="DN21">
        <v>-4.4999999999999998E-2</v>
      </c>
      <c r="DO21">
        <v>6.0000000000000001E-3</v>
      </c>
      <c r="DP21">
        <v>1.012</v>
      </c>
      <c r="DQ21">
        <v>6.6000000000000003E-2</v>
      </c>
      <c r="DR21">
        <v>400</v>
      </c>
      <c r="DS21">
        <v>0</v>
      </c>
      <c r="DT21">
        <v>0.22</v>
      </c>
      <c r="DU21">
        <v>0.08</v>
      </c>
      <c r="DV21">
        <v>3.0206538747505598</v>
      </c>
      <c r="DW21">
        <v>-0.168900410482723</v>
      </c>
      <c r="DX21">
        <v>3.4021666275963501E-2</v>
      </c>
      <c r="DY21">
        <v>1</v>
      </c>
      <c r="DZ21">
        <v>-4.2076413333333296</v>
      </c>
      <c r="EA21">
        <v>0.12546634037820401</v>
      </c>
      <c r="EB21">
        <v>3.5899469330649199E-2</v>
      </c>
      <c r="EC21">
        <v>1</v>
      </c>
      <c r="ED21">
        <v>3.9217043333333299</v>
      </c>
      <c r="EE21">
        <v>0.14387052280311599</v>
      </c>
      <c r="EF21">
        <v>1.04200827518574E-2</v>
      </c>
      <c r="EG21">
        <v>1</v>
      </c>
      <c r="EH21">
        <v>3</v>
      </c>
      <c r="EI21">
        <v>3</v>
      </c>
      <c r="EJ21" t="s">
        <v>312</v>
      </c>
      <c r="EK21">
        <v>100</v>
      </c>
      <c r="EL21">
        <v>100</v>
      </c>
      <c r="EM21">
        <v>1.153</v>
      </c>
      <c r="EN21">
        <v>3.8300000000000001E-2</v>
      </c>
      <c r="EO21">
        <v>1.1794943401787199</v>
      </c>
      <c r="EP21">
        <v>-1.6043650578588901E-5</v>
      </c>
      <c r="EQ21">
        <v>-1.15305589960158E-6</v>
      </c>
      <c r="ER21">
        <v>3.6581349982770798E-10</v>
      </c>
      <c r="ES21">
        <v>6.6000000000000003E-2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1227.0999999999999</v>
      </c>
      <c r="FB21">
        <v>1227.0999999999999</v>
      </c>
      <c r="FC21">
        <v>2</v>
      </c>
      <c r="FD21">
        <v>508.58199999999999</v>
      </c>
      <c r="FE21">
        <v>462.73500000000001</v>
      </c>
      <c r="FF21">
        <v>23.602399999999999</v>
      </c>
      <c r="FG21">
        <v>34.783200000000001</v>
      </c>
      <c r="FH21">
        <v>30.0002</v>
      </c>
      <c r="FI21">
        <v>34.743499999999997</v>
      </c>
      <c r="FJ21">
        <v>34.785699999999999</v>
      </c>
      <c r="FK21">
        <v>9.2752499999999998</v>
      </c>
      <c r="FL21">
        <v>100</v>
      </c>
      <c r="FM21">
        <v>0</v>
      </c>
      <c r="FN21">
        <v>23.602399999999999</v>
      </c>
      <c r="FO21">
        <v>154.08699999999999</v>
      </c>
      <c r="FP21">
        <v>0</v>
      </c>
      <c r="FQ21">
        <v>97.637799999999999</v>
      </c>
      <c r="FR21">
        <v>102.017</v>
      </c>
    </row>
    <row r="22" spans="1:174" x14ac:dyDescent="0.25">
      <c r="A22">
        <v>6</v>
      </c>
      <c r="B22">
        <v>1607622490</v>
      </c>
      <c r="C22">
        <v>536.5</v>
      </c>
      <c r="D22" t="s">
        <v>317</v>
      </c>
      <c r="E22" t="s">
        <v>318</v>
      </c>
      <c r="F22" t="s">
        <v>291</v>
      </c>
      <c r="G22" t="s">
        <v>292</v>
      </c>
      <c r="H22">
        <v>1607622482.25</v>
      </c>
      <c r="I22">
        <f t="shared" si="0"/>
        <v>3.3848629733861922E-3</v>
      </c>
      <c r="J22">
        <f t="shared" si="1"/>
        <v>3.3848629733861921</v>
      </c>
      <c r="K22">
        <f t="shared" si="2"/>
        <v>4.9318026370429973</v>
      </c>
      <c r="L22">
        <f t="shared" si="3"/>
        <v>199.699966666667</v>
      </c>
      <c r="M22">
        <f t="shared" si="4"/>
        <v>108.88994214946645</v>
      </c>
      <c r="N22">
        <f t="shared" si="5"/>
        <v>11.071343233251687</v>
      </c>
      <c r="O22">
        <f t="shared" si="6"/>
        <v>20.304417754219781</v>
      </c>
      <c r="P22">
        <f t="shared" si="7"/>
        <v>9.7603422414038132E-2</v>
      </c>
      <c r="Q22">
        <f t="shared" si="8"/>
        <v>2.9568320704871023</v>
      </c>
      <c r="R22">
        <f t="shared" si="9"/>
        <v>9.5848242480289239E-2</v>
      </c>
      <c r="S22">
        <f t="shared" si="10"/>
        <v>6.0060218507771733E-2</v>
      </c>
      <c r="T22">
        <f t="shared" si="11"/>
        <v>231.29014595402629</v>
      </c>
      <c r="U22">
        <f t="shared" si="12"/>
        <v>28.483355017282953</v>
      </c>
      <c r="V22">
        <f t="shared" si="13"/>
        <v>28.670676666666701</v>
      </c>
      <c r="W22">
        <f t="shared" si="14"/>
        <v>3.9457658309158936</v>
      </c>
      <c r="X22">
        <f t="shared" si="15"/>
        <v>11.393060614390805</v>
      </c>
      <c r="Y22">
        <f t="shared" si="16"/>
        <v>0.43245349851086973</v>
      </c>
      <c r="Z22">
        <f t="shared" si="17"/>
        <v>3.7957622902894856</v>
      </c>
      <c r="AA22">
        <f t="shared" si="18"/>
        <v>3.5133123324050239</v>
      </c>
      <c r="AB22">
        <f t="shared" si="19"/>
        <v>-149.27245712633106</v>
      </c>
      <c r="AC22">
        <f t="shared" si="20"/>
        <v>-106.24698165917935</v>
      </c>
      <c r="AD22">
        <f t="shared" si="21"/>
        <v>-7.8588842318936729</v>
      </c>
      <c r="AE22">
        <f t="shared" si="22"/>
        <v>-32.088177063377813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53525.013205836789</v>
      </c>
      <c r="AK22" t="s">
        <v>293</v>
      </c>
      <c r="AL22">
        <v>10143.9</v>
      </c>
      <c r="AM22">
        <v>715.47692307692296</v>
      </c>
      <c r="AN22">
        <v>3262.08</v>
      </c>
      <c r="AO22">
        <f t="shared" si="26"/>
        <v>0.78066849277855754</v>
      </c>
      <c r="AP22">
        <v>-0.57774747981622299</v>
      </c>
      <c r="AQ22" t="s">
        <v>319</v>
      </c>
      <c r="AR22">
        <v>15367.4</v>
      </c>
      <c r="AS22">
        <v>663.96192307692297</v>
      </c>
      <c r="AT22">
        <v>776.44</v>
      </c>
      <c r="AU22">
        <f t="shared" si="27"/>
        <v>0.1448638361278104</v>
      </c>
      <c r="AV22">
        <v>0.5</v>
      </c>
      <c r="AW22">
        <f t="shared" si="28"/>
        <v>1180.1830515543313</v>
      </c>
      <c r="AX22">
        <f t="shared" si="29"/>
        <v>4.9318026370429973</v>
      </c>
      <c r="AY22">
        <f t="shared" si="30"/>
        <v>85.482922090592936</v>
      </c>
      <c r="AZ22">
        <f t="shared" si="31"/>
        <v>4.6683860690958081E-3</v>
      </c>
      <c r="BA22">
        <f t="shared" si="32"/>
        <v>3.2013291432692799</v>
      </c>
      <c r="BB22" t="s">
        <v>320</v>
      </c>
      <c r="BC22">
        <v>663.96192307692297</v>
      </c>
      <c r="BD22">
        <v>537.39</v>
      </c>
      <c r="BE22">
        <f t="shared" si="33"/>
        <v>0.30787955283086921</v>
      </c>
      <c r="BF22">
        <f t="shared" si="34"/>
        <v>0.47052113333226125</v>
      </c>
      <c r="BG22">
        <f t="shared" si="35"/>
        <v>0.91226524852368518</v>
      </c>
      <c r="BH22">
        <f t="shared" si="36"/>
        <v>1.8450196840458259</v>
      </c>
      <c r="BI22">
        <f t="shared" si="37"/>
        <v>0.97606102125788075</v>
      </c>
      <c r="BJ22">
        <f t="shared" si="38"/>
        <v>0.38082507904919372</v>
      </c>
      <c r="BK22">
        <f t="shared" si="39"/>
        <v>0.61917492095080628</v>
      </c>
      <c r="BL22">
        <f t="shared" si="40"/>
        <v>1399.998</v>
      </c>
      <c r="BM22">
        <f t="shared" si="41"/>
        <v>1180.1830515543313</v>
      </c>
      <c r="BN22">
        <f t="shared" si="42"/>
        <v>0.84298909823751977</v>
      </c>
      <c r="BO22">
        <f t="shared" si="43"/>
        <v>0.19597819647503939</v>
      </c>
      <c r="BP22">
        <v>6</v>
      </c>
      <c r="BQ22">
        <v>0.5</v>
      </c>
      <c r="BR22" t="s">
        <v>296</v>
      </c>
      <c r="BS22">
        <v>2</v>
      </c>
      <c r="BT22">
        <v>1607622482.25</v>
      </c>
      <c r="BU22">
        <v>199.699966666667</v>
      </c>
      <c r="BV22">
        <v>206.426633333333</v>
      </c>
      <c r="BW22">
        <v>4.2533083333333304</v>
      </c>
      <c r="BX22">
        <v>0.21033869999999999</v>
      </c>
      <c r="BY22">
        <v>198.56626666666699</v>
      </c>
      <c r="BZ22">
        <v>4.2149173333333296</v>
      </c>
      <c r="CA22">
        <v>500.19659999999999</v>
      </c>
      <c r="CB22">
        <v>101.5746</v>
      </c>
      <c r="CC22">
        <v>0.100017643333333</v>
      </c>
      <c r="CD22">
        <v>28.004169999999998</v>
      </c>
      <c r="CE22">
        <v>28.670676666666701</v>
      </c>
      <c r="CF22">
        <v>999.9</v>
      </c>
      <c r="CG22">
        <v>0</v>
      </c>
      <c r="CH22">
        <v>0</v>
      </c>
      <c r="CI22">
        <v>9998.9126666666707</v>
      </c>
      <c r="CJ22">
        <v>0</v>
      </c>
      <c r="CK22">
        <v>369.98763333333301</v>
      </c>
      <c r="CL22">
        <v>1399.998</v>
      </c>
      <c r="CM22">
        <v>0.90000353333333305</v>
      </c>
      <c r="CN22">
        <v>9.9996186666666695E-2</v>
      </c>
      <c r="CO22">
        <v>0</v>
      </c>
      <c r="CP22">
        <v>663.98239999999998</v>
      </c>
      <c r="CQ22">
        <v>4.9994800000000001</v>
      </c>
      <c r="CR22">
        <v>9805.3259999999991</v>
      </c>
      <c r="CS22">
        <v>11417.57</v>
      </c>
      <c r="CT22">
        <v>46.1081</v>
      </c>
      <c r="CU22">
        <v>48.028933333333299</v>
      </c>
      <c r="CV22">
        <v>46.914266666666599</v>
      </c>
      <c r="CW22">
        <v>47.847700000000003</v>
      </c>
      <c r="CX22">
        <v>48.266466666666702</v>
      </c>
      <c r="CY22">
        <v>1255.5070000000001</v>
      </c>
      <c r="CZ22">
        <v>139.49100000000001</v>
      </c>
      <c r="DA22">
        <v>0</v>
      </c>
      <c r="DB22">
        <v>98.300000190734906</v>
      </c>
      <c r="DC22">
        <v>0</v>
      </c>
      <c r="DD22">
        <v>663.96192307692297</v>
      </c>
      <c r="DE22">
        <v>-0.80957264880552604</v>
      </c>
      <c r="DF22">
        <v>-133.84512822710499</v>
      </c>
      <c r="DG22">
        <v>9804.8657692307697</v>
      </c>
      <c r="DH22">
        <v>15</v>
      </c>
      <c r="DI22">
        <v>0</v>
      </c>
      <c r="DJ22" t="s">
        <v>297</v>
      </c>
      <c r="DK22">
        <v>1607548763</v>
      </c>
      <c r="DL22">
        <v>1607548763</v>
      </c>
      <c r="DM22">
        <v>0</v>
      </c>
      <c r="DN22">
        <v>-4.4999999999999998E-2</v>
      </c>
      <c r="DO22">
        <v>6.0000000000000001E-3</v>
      </c>
      <c r="DP22">
        <v>1.012</v>
      </c>
      <c r="DQ22">
        <v>6.6000000000000003E-2</v>
      </c>
      <c r="DR22">
        <v>400</v>
      </c>
      <c r="DS22">
        <v>0</v>
      </c>
      <c r="DT22">
        <v>0.22</v>
      </c>
      <c r="DU22">
        <v>0.08</v>
      </c>
      <c r="DV22">
        <v>4.9382042470539904</v>
      </c>
      <c r="DW22">
        <v>-0.16730885692585101</v>
      </c>
      <c r="DX22">
        <v>3.5159279795647501E-2</v>
      </c>
      <c r="DY22">
        <v>1</v>
      </c>
      <c r="DZ22">
        <v>-6.729743</v>
      </c>
      <c r="EA22">
        <v>0.116008097886554</v>
      </c>
      <c r="EB22">
        <v>3.91614032903147E-2</v>
      </c>
      <c r="EC22">
        <v>1</v>
      </c>
      <c r="ED22">
        <v>4.0430396666666697</v>
      </c>
      <c r="EE22">
        <v>-1.02852947719643E-2</v>
      </c>
      <c r="EF22">
        <v>1.09590900879383E-3</v>
      </c>
      <c r="EG22">
        <v>1</v>
      </c>
      <c r="EH22">
        <v>3</v>
      </c>
      <c r="EI22">
        <v>3</v>
      </c>
      <c r="EJ22" t="s">
        <v>312</v>
      </c>
      <c r="EK22">
        <v>100</v>
      </c>
      <c r="EL22">
        <v>100</v>
      </c>
      <c r="EM22">
        <v>1.1339999999999999</v>
      </c>
      <c r="EN22">
        <v>3.8399999999999997E-2</v>
      </c>
      <c r="EO22">
        <v>1.1794943401787199</v>
      </c>
      <c r="EP22">
        <v>-1.6043650578588901E-5</v>
      </c>
      <c r="EQ22">
        <v>-1.15305589960158E-6</v>
      </c>
      <c r="ER22">
        <v>3.6581349982770798E-10</v>
      </c>
      <c r="ES22">
        <v>6.6000000000000003E-2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1228.8</v>
      </c>
      <c r="FB22">
        <v>1228.8</v>
      </c>
      <c r="FC22">
        <v>2</v>
      </c>
      <c r="FD22">
        <v>509.05399999999997</v>
      </c>
      <c r="FE22">
        <v>462.44299999999998</v>
      </c>
      <c r="FF22">
        <v>23.46</v>
      </c>
      <c r="FG22">
        <v>34.840400000000002</v>
      </c>
      <c r="FH22">
        <v>30.000699999999998</v>
      </c>
      <c r="FI22">
        <v>34.8005</v>
      </c>
      <c r="FJ22">
        <v>34.844200000000001</v>
      </c>
      <c r="FK22">
        <v>11.398099999999999</v>
      </c>
      <c r="FL22">
        <v>100</v>
      </c>
      <c r="FM22">
        <v>0</v>
      </c>
      <c r="FN22">
        <v>23.4499</v>
      </c>
      <c r="FO22">
        <v>206.58199999999999</v>
      </c>
      <c r="FP22">
        <v>0</v>
      </c>
      <c r="FQ22">
        <v>97.623099999999994</v>
      </c>
      <c r="FR22">
        <v>102</v>
      </c>
    </row>
    <row r="23" spans="1:174" x14ac:dyDescent="0.25">
      <c r="A23">
        <v>7</v>
      </c>
      <c r="B23">
        <v>1607622594</v>
      </c>
      <c r="C23">
        <v>640.5</v>
      </c>
      <c r="D23" t="s">
        <v>321</v>
      </c>
      <c r="E23" t="s">
        <v>322</v>
      </c>
      <c r="F23" t="s">
        <v>291</v>
      </c>
      <c r="G23" t="s">
        <v>292</v>
      </c>
      <c r="H23">
        <v>1607622586.25</v>
      </c>
      <c r="I23">
        <f t="shared" si="0"/>
        <v>3.3220963119806675E-3</v>
      </c>
      <c r="J23">
        <f t="shared" si="1"/>
        <v>3.3220963119806677</v>
      </c>
      <c r="K23">
        <f t="shared" si="2"/>
        <v>6.8399345503289819</v>
      </c>
      <c r="L23">
        <f t="shared" si="3"/>
        <v>249.751366666667</v>
      </c>
      <c r="M23">
        <f t="shared" si="4"/>
        <v>123.26223861170511</v>
      </c>
      <c r="N23">
        <f t="shared" si="5"/>
        <v>12.532426504411292</v>
      </c>
      <c r="O23">
        <f t="shared" si="6"/>
        <v>25.392940144355393</v>
      </c>
      <c r="P23">
        <f t="shared" si="7"/>
        <v>9.5810592317390655E-2</v>
      </c>
      <c r="Q23">
        <f t="shared" si="8"/>
        <v>2.9567079690977476</v>
      </c>
      <c r="R23">
        <f t="shared" si="9"/>
        <v>9.4118628201034019E-2</v>
      </c>
      <c r="S23">
        <f t="shared" si="10"/>
        <v>5.8973670118862911E-2</v>
      </c>
      <c r="T23">
        <f t="shared" si="11"/>
        <v>231.29167129873525</v>
      </c>
      <c r="U23">
        <f t="shared" si="12"/>
        <v>28.435506995012126</v>
      </c>
      <c r="V23">
        <f t="shared" si="13"/>
        <v>28.6316633333333</v>
      </c>
      <c r="W23">
        <f t="shared" si="14"/>
        <v>3.9368451982671631</v>
      </c>
      <c r="X23">
        <f t="shared" si="15"/>
        <v>11.240948197255898</v>
      </c>
      <c r="Y23">
        <f t="shared" si="16"/>
        <v>0.42508864163658888</v>
      </c>
      <c r="Z23">
        <f t="shared" si="17"/>
        <v>3.7816084032871893</v>
      </c>
      <c r="AA23">
        <f t="shared" si="18"/>
        <v>3.5117565566305742</v>
      </c>
      <c r="AB23">
        <f t="shared" si="19"/>
        <v>-146.50444735834745</v>
      </c>
      <c r="AC23">
        <f t="shared" si="20"/>
        <v>-110.23660614327324</v>
      </c>
      <c r="AD23">
        <f t="shared" si="21"/>
        <v>-8.1501485612608704</v>
      </c>
      <c r="AE23">
        <f t="shared" si="22"/>
        <v>-33.599530764146294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53532.756156326948</v>
      </c>
      <c r="AK23" t="s">
        <v>293</v>
      </c>
      <c r="AL23">
        <v>10143.9</v>
      </c>
      <c r="AM23">
        <v>715.47692307692296</v>
      </c>
      <c r="AN23">
        <v>3262.08</v>
      </c>
      <c r="AO23">
        <f t="shared" si="26"/>
        <v>0.78066849277855754</v>
      </c>
      <c r="AP23">
        <v>-0.57774747981622299</v>
      </c>
      <c r="AQ23" t="s">
        <v>323</v>
      </c>
      <c r="AR23">
        <v>15367.8</v>
      </c>
      <c r="AS23">
        <v>671.46384</v>
      </c>
      <c r="AT23">
        <v>799.98</v>
      </c>
      <c r="AU23">
        <f t="shared" si="27"/>
        <v>0.16064921623040573</v>
      </c>
      <c r="AV23">
        <v>0.5</v>
      </c>
      <c r="AW23">
        <f t="shared" si="28"/>
        <v>1180.1881415544501</v>
      </c>
      <c r="AX23">
        <f t="shared" si="29"/>
        <v>6.8399345503289819</v>
      </c>
      <c r="AY23">
        <f t="shared" si="30"/>
        <v>94.798149972570769</v>
      </c>
      <c r="AZ23">
        <f t="shared" si="31"/>
        <v>6.2851690920866423E-3</v>
      </c>
      <c r="BA23">
        <f t="shared" si="32"/>
        <v>3.0777019425485634</v>
      </c>
      <c r="BB23" t="s">
        <v>324</v>
      </c>
      <c r="BC23">
        <v>671.46384</v>
      </c>
      <c r="BD23">
        <v>541.88</v>
      </c>
      <c r="BE23">
        <f t="shared" si="33"/>
        <v>0.32263306582664564</v>
      </c>
      <c r="BF23">
        <f t="shared" si="34"/>
        <v>0.49793165439752035</v>
      </c>
      <c r="BG23">
        <f t="shared" si="35"/>
        <v>0.90511727078891258</v>
      </c>
      <c r="BH23">
        <f t="shared" si="36"/>
        <v>1.52084592277022</v>
      </c>
      <c r="BI23">
        <f t="shared" si="37"/>
        <v>0.96681733494754996</v>
      </c>
      <c r="BJ23">
        <f t="shared" si="38"/>
        <v>0.40183728268215957</v>
      </c>
      <c r="BK23">
        <f t="shared" si="39"/>
        <v>0.59816271731784043</v>
      </c>
      <c r="BL23">
        <f t="shared" si="40"/>
        <v>1400.0036666666699</v>
      </c>
      <c r="BM23">
        <f t="shared" si="41"/>
        <v>1180.1881415544501</v>
      </c>
      <c r="BN23">
        <f t="shared" si="42"/>
        <v>0.8429893218525718</v>
      </c>
      <c r="BO23">
        <f t="shared" si="43"/>
        <v>0.19597864370514367</v>
      </c>
      <c r="BP23">
        <v>6</v>
      </c>
      <c r="BQ23">
        <v>0.5</v>
      </c>
      <c r="BR23" t="s">
        <v>296</v>
      </c>
      <c r="BS23">
        <v>2</v>
      </c>
      <c r="BT23">
        <v>1607622586.25</v>
      </c>
      <c r="BU23">
        <v>249.751366666667</v>
      </c>
      <c r="BV23">
        <v>258.95136666666701</v>
      </c>
      <c r="BW23">
        <v>4.18094433333333</v>
      </c>
      <c r="BX23">
        <v>0.21263136666666699</v>
      </c>
      <c r="BY23">
        <v>248.641433333333</v>
      </c>
      <c r="BZ23">
        <v>4.1426446666666701</v>
      </c>
      <c r="CA23">
        <v>500.19343333333302</v>
      </c>
      <c r="CB23">
        <v>101.572866666667</v>
      </c>
      <c r="CC23">
        <v>0.100010976666667</v>
      </c>
      <c r="CD23">
        <v>27.940100000000001</v>
      </c>
      <c r="CE23">
        <v>28.6316633333333</v>
      </c>
      <c r="CF23">
        <v>999.9</v>
      </c>
      <c r="CG23">
        <v>0</v>
      </c>
      <c r="CH23">
        <v>0</v>
      </c>
      <c r="CI23">
        <v>9998.3793333333306</v>
      </c>
      <c r="CJ23">
        <v>0</v>
      </c>
      <c r="CK23">
        <v>369.09070000000003</v>
      </c>
      <c r="CL23">
        <v>1400.0036666666699</v>
      </c>
      <c r="CM23">
        <v>0.89999986666666698</v>
      </c>
      <c r="CN23">
        <v>9.9999903333333306E-2</v>
      </c>
      <c r="CO23">
        <v>0</v>
      </c>
      <c r="CP23">
        <v>671.46246666666696</v>
      </c>
      <c r="CQ23">
        <v>4.9994800000000001</v>
      </c>
      <c r="CR23">
        <v>9649.4513333333307</v>
      </c>
      <c r="CS23">
        <v>11417.62</v>
      </c>
      <c r="CT23">
        <v>46.120733333333298</v>
      </c>
      <c r="CU23">
        <v>48.061999999999998</v>
      </c>
      <c r="CV23">
        <v>46.953800000000001</v>
      </c>
      <c r="CW23">
        <v>47.912199999999999</v>
      </c>
      <c r="CX23">
        <v>48.308</v>
      </c>
      <c r="CY23">
        <v>1255.50166666667</v>
      </c>
      <c r="CZ23">
        <v>139.50200000000001</v>
      </c>
      <c r="DA23">
        <v>0</v>
      </c>
      <c r="DB23">
        <v>103.40000009536701</v>
      </c>
      <c r="DC23">
        <v>0</v>
      </c>
      <c r="DD23">
        <v>671.46384</v>
      </c>
      <c r="DE23">
        <v>0.900153831201982</v>
      </c>
      <c r="DF23">
        <v>-73.052307591752907</v>
      </c>
      <c r="DG23">
        <v>9648.5532000000003</v>
      </c>
      <c r="DH23">
        <v>15</v>
      </c>
      <c r="DI23">
        <v>0</v>
      </c>
      <c r="DJ23" t="s">
        <v>297</v>
      </c>
      <c r="DK23">
        <v>1607548763</v>
      </c>
      <c r="DL23">
        <v>1607548763</v>
      </c>
      <c r="DM23">
        <v>0</v>
      </c>
      <c r="DN23">
        <v>-4.4999999999999998E-2</v>
      </c>
      <c r="DO23">
        <v>6.0000000000000001E-3</v>
      </c>
      <c r="DP23">
        <v>1.012</v>
      </c>
      <c r="DQ23">
        <v>6.6000000000000003E-2</v>
      </c>
      <c r="DR23">
        <v>400</v>
      </c>
      <c r="DS23">
        <v>0</v>
      </c>
      <c r="DT23">
        <v>0.22</v>
      </c>
      <c r="DU23">
        <v>0.08</v>
      </c>
      <c r="DV23">
        <v>6.8430316434138696</v>
      </c>
      <c r="DW23">
        <v>-0.14597511055561199</v>
      </c>
      <c r="DX23">
        <v>3.0706695921227802E-2</v>
      </c>
      <c r="DY23">
        <v>1</v>
      </c>
      <c r="DZ23">
        <v>-9.2015163333333305</v>
      </c>
      <c r="EA23">
        <v>7.1511190211353604E-2</v>
      </c>
      <c r="EB23">
        <v>3.13144156881284E-2</v>
      </c>
      <c r="EC23">
        <v>1</v>
      </c>
      <c r="ED23">
        <v>3.9689033333333299</v>
      </c>
      <c r="EE23">
        <v>-7.6299176863174001E-2</v>
      </c>
      <c r="EF23">
        <v>5.5803717518538801E-3</v>
      </c>
      <c r="EG23">
        <v>1</v>
      </c>
      <c r="EH23">
        <v>3</v>
      </c>
      <c r="EI23">
        <v>3</v>
      </c>
      <c r="EJ23" t="s">
        <v>312</v>
      </c>
      <c r="EK23">
        <v>100</v>
      </c>
      <c r="EL23">
        <v>100</v>
      </c>
      <c r="EM23">
        <v>1.1100000000000001</v>
      </c>
      <c r="EN23">
        <v>3.8300000000000001E-2</v>
      </c>
      <c r="EO23">
        <v>1.1794943401787199</v>
      </c>
      <c r="EP23">
        <v>-1.6043650578588901E-5</v>
      </c>
      <c r="EQ23">
        <v>-1.15305589960158E-6</v>
      </c>
      <c r="ER23">
        <v>3.6581349982770798E-10</v>
      </c>
      <c r="ES23">
        <v>6.6000000000000003E-2</v>
      </c>
      <c r="ET23">
        <v>-1.48585495900011E-2</v>
      </c>
      <c r="EU23">
        <v>2.0620247853856302E-3</v>
      </c>
      <c r="EV23">
        <v>-2.1578943166311499E-5</v>
      </c>
      <c r="EW23">
        <v>18</v>
      </c>
      <c r="EX23">
        <v>2225</v>
      </c>
      <c r="EY23">
        <v>1</v>
      </c>
      <c r="EZ23">
        <v>25</v>
      </c>
      <c r="FA23">
        <v>1230.5</v>
      </c>
      <c r="FB23">
        <v>1230.5</v>
      </c>
      <c r="FC23">
        <v>2</v>
      </c>
      <c r="FD23">
        <v>509.101</v>
      </c>
      <c r="FE23">
        <v>461.779</v>
      </c>
      <c r="FF23">
        <v>23.591899999999999</v>
      </c>
      <c r="FG23">
        <v>34.937100000000001</v>
      </c>
      <c r="FH23">
        <v>30.0002</v>
      </c>
      <c r="FI23">
        <v>34.885899999999999</v>
      </c>
      <c r="FJ23">
        <v>34.9285</v>
      </c>
      <c r="FK23">
        <v>13.4719</v>
      </c>
      <c r="FL23">
        <v>100</v>
      </c>
      <c r="FM23">
        <v>0</v>
      </c>
      <c r="FN23">
        <v>23.627600000000001</v>
      </c>
      <c r="FO23">
        <v>259.07400000000001</v>
      </c>
      <c r="FP23">
        <v>0</v>
      </c>
      <c r="FQ23">
        <v>97.606099999999998</v>
      </c>
      <c r="FR23">
        <v>101.976</v>
      </c>
    </row>
    <row r="24" spans="1:174" x14ac:dyDescent="0.25">
      <c r="A24">
        <v>8</v>
      </c>
      <c r="B24">
        <v>1607622714.5</v>
      </c>
      <c r="C24">
        <v>761</v>
      </c>
      <c r="D24" t="s">
        <v>325</v>
      </c>
      <c r="E24" t="s">
        <v>326</v>
      </c>
      <c r="F24" t="s">
        <v>291</v>
      </c>
      <c r="G24" t="s">
        <v>292</v>
      </c>
      <c r="H24">
        <v>1607622706.5</v>
      </c>
      <c r="I24">
        <f t="shared" si="0"/>
        <v>3.0455862072379359E-3</v>
      </c>
      <c r="J24">
        <f t="shared" si="1"/>
        <v>3.0455862072379358</v>
      </c>
      <c r="K24">
        <f t="shared" si="2"/>
        <v>11.711793901529099</v>
      </c>
      <c r="L24">
        <f t="shared" si="3"/>
        <v>399.79529032258102</v>
      </c>
      <c r="M24">
        <f t="shared" si="4"/>
        <v>164.91516623439404</v>
      </c>
      <c r="N24">
        <f t="shared" si="5"/>
        <v>16.767015118684007</v>
      </c>
      <c r="O24">
        <f t="shared" si="6"/>
        <v>40.64740575581672</v>
      </c>
      <c r="P24">
        <f t="shared" si="7"/>
        <v>8.6833536807407977E-2</v>
      </c>
      <c r="Q24">
        <f t="shared" si="8"/>
        <v>2.9566819023777438</v>
      </c>
      <c r="R24">
        <f t="shared" si="9"/>
        <v>8.5441283628077347E-2</v>
      </c>
      <c r="S24">
        <f t="shared" si="10"/>
        <v>5.3524031201530944E-2</v>
      </c>
      <c r="T24">
        <f t="shared" si="11"/>
        <v>231.29174709033023</v>
      </c>
      <c r="U24">
        <f t="shared" si="12"/>
        <v>28.559260500729714</v>
      </c>
      <c r="V24">
        <f t="shared" si="13"/>
        <v>28.641935483870999</v>
      </c>
      <c r="W24">
        <f t="shared" si="14"/>
        <v>3.9391922794769587</v>
      </c>
      <c r="X24">
        <f t="shared" si="15"/>
        <v>10.342354179331101</v>
      </c>
      <c r="Y24">
        <f t="shared" si="16"/>
        <v>0.39230692280734081</v>
      </c>
      <c r="Z24">
        <f t="shared" si="17"/>
        <v>3.7932071944640509</v>
      </c>
      <c r="AA24">
        <f t="shared" si="18"/>
        <v>3.5468853566696179</v>
      </c>
      <c r="AB24">
        <f t="shared" si="19"/>
        <v>-134.31035173919298</v>
      </c>
      <c r="AC24">
        <f t="shared" si="20"/>
        <v>-103.5014031023242</v>
      </c>
      <c r="AD24">
        <f t="shared" si="21"/>
        <v>-7.6546519808234228</v>
      </c>
      <c r="AE24">
        <f t="shared" si="22"/>
        <v>-14.174659732010369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53522.606294542878</v>
      </c>
      <c r="AK24" t="s">
        <v>293</v>
      </c>
      <c r="AL24">
        <v>10143.9</v>
      </c>
      <c r="AM24">
        <v>715.47692307692296</v>
      </c>
      <c r="AN24">
        <v>3262.08</v>
      </c>
      <c r="AO24">
        <f t="shared" si="26"/>
        <v>0.78066849277855754</v>
      </c>
      <c r="AP24">
        <v>-0.57774747981622299</v>
      </c>
      <c r="AQ24" t="s">
        <v>327</v>
      </c>
      <c r="AR24">
        <v>15371.3</v>
      </c>
      <c r="AS24">
        <v>713.05150000000003</v>
      </c>
      <c r="AT24">
        <v>883.46</v>
      </c>
      <c r="AU24">
        <f t="shared" si="27"/>
        <v>0.19288762366151269</v>
      </c>
      <c r="AV24">
        <v>0.5</v>
      </c>
      <c r="AW24">
        <f t="shared" si="28"/>
        <v>1180.1917467155954</v>
      </c>
      <c r="AX24">
        <f t="shared" si="29"/>
        <v>11.711793901529099</v>
      </c>
      <c r="AY24">
        <f t="shared" si="30"/>
        <v>113.82219074445054</v>
      </c>
      <c r="AZ24">
        <f t="shared" si="31"/>
        <v>1.0413173465707073E-2</v>
      </c>
      <c r="BA24">
        <f t="shared" si="32"/>
        <v>2.6923912797410181</v>
      </c>
      <c r="BB24" t="s">
        <v>328</v>
      </c>
      <c r="BC24">
        <v>713.05150000000003</v>
      </c>
      <c r="BD24">
        <v>548.78</v>
      </c>
      <c r="BE24">
        <f t="shared" si="33"/>
        <v>0.37882869626242277</v>
      </c>
      <c r="BF24">
        <f t="shared" si="34"/>
        <v>0.5091684594239273</v>
      </c>
      <c r="BG24">
        <f t="shared" si="35"/>
        <v>0.87665204732244861</v>
      </c>
      <c r="BH24">
        <f t="shared" si="36"/>
        <v>1.0144384965518496</v>
      </c>
      <c r="BI24">
        <f t="shared" si="37"/>
        <v>0.93403641170258778</v>
      </c>
      <c r="BJ24">
        <f t="shared" si="38"/>
        <v>0.39186716129573079</v>
      </c>
      <c r="BK24">
        <f t="shared" si="39"/>
        <v>0.60813283870426926</v>
      </c>
      <c r="BL24">
        <f t="shared" si="40"/>
        <v>1400.0083870967701</v>
      </c>
      <c r="BM24">
        <f t="shared" si="41"/>
        <v>1180.1917467155954</v>
      </c>
      <c r="BN24">
        <f t="shared" si="42"/>
        <v>0.8429890546320129</v>
      </c>
      <c r="BO24">
        <f t="shared" si="43"/>
        <v>0.19597810926402565</v>
      </c>
      <c r="BP24">
        <v>6</v>
      </c>
      <c r="BQ24">
        <v>0.5</v>
      </c>
      <c r="BR24" t="s">
        <v>296</v>
      </c>
      <c r="BS24">
        <v>2</v>
      </c>
      <c r="BT24">
        <v>1607622706.5</v>
      </c>
      <c r="BU24">
        <v>399.79529032258102</v>
      </c>
      <c r="BV24">
        <v>415.30445161290299</v>
      </c>
      <c r="BW24">
        <v>3.8586093548387099</v>
      </c>
      <c r="BX24">
        <v>0.21944509677419399</v>
      </c>
      <c r="BY24">
        <v>398.78248387096801</v>
      </c>
      <c r="BZ24">
        <v>3.8204819354838699</v>
      </c>
      <c r="CA24">
        <v>500.19745161290302</v>
      </c>
      <c r="CB24">
        <v>101.57054838709701</v>
      </c>
      <c r="CC24">
        <v>9.9998364516129007E-2</v>
      </c>
      <c r="CD24">
        <v>27.992619354838698</v>
      </c>
      <c r="CE24">
        <v>28.641935483870999</v>
      </c>
      <c r="CF24">
        <v>999.9</v>
      </c>
      <c r="CG24">
        <v>0</v>
      </c>
      <c r="CH24">
        <v>0</v>
      </c>
      <c r="CI24">
        <v>9998.4596774193506</v>
      </c>
      <c r="CJ24">
        <v>0</v>
      </c>
      <c r="CK24">
        <v>366.66754838709699</v>
      </c>
      <c r="CL24">
        <v>1400.0083870967701</v>
      </c>
      <c r="CM24">
        <v>0.90000599999999997</v>
      </c>
      <c r="CN24">
        <v>9.9994199999999894E-2</v>
      </c>
      <c r="CO24">
        <v>0</v>
      </c>
      <c r="CP24">
        <v>713.03051612903198</v>
      </c>
      <c r="CQ24">
        <v>4.9994800000000001</v>
      </c>
      <c r="CR24">
        <v>10275.4806451613</v>
      </c>
      <c r="CS24">
        <v>11417.6612903226</v>
      </c>
      <c r="CT24">
        <v>45.900935483871002</v>
      </c>
      <c r="CU24">
        <v>47.856709677419303</v>
      </c>
      <c r="CV24">
        <v>46.798000000000002</v>
      </c>
      <c r="CW24">
        <v>47.590451612903202</v>
      </c>
      <c r="CX24">
        <v>48.088451612903199</v>
      </c>
      <c r="CY24">
        <v>1255.5183870967701</v>
      </c>
      <c r="CZ24">
        <v>139.49</v>
      </c>
      <c r="DA24">
        <v>0</v>
      </c>
      <c r="DB24">
        <v>120</v>
      </c>
      <c r="DC24">
        <v>0</v>
      </c>
      <c r="DD24">
        <v>713.05150000000003</v>
      </c>
      <c r="DE24">
        <v>0.490153840381366</v>
      </c>
      <c r="DF24">
        <v>82.119658141786601</v>
      </c>
      <c r="DG24">
        <v>10276.3384615385</v>
      </c>
      <c r="DH24">
        <v>15</v>
      </c>
      <c r="DI24">
        <v>0</v>
      </c>
      <c r="DJ24" t="s">
        <v>297</v>
      </c>
      <c r="DK24">
        <v>1607548763</v>
      </c>
      <c r="DL24">
        <v>1607548763</v>
      </c>
      <c r="DM24">
        <v>0</v>
      </c>
      <c r="DN24">
        <v>-4.4999999999999998E-2</v>
      </c>
      <c r="DO24">
        <v>6.0000000000000001E-3</v>
      </c>
      <c r="DP24">
        <v>1.012</v>
      </c>
      <c r="DQ24">
        <v>6.6000000000000003E-2</v>
      </c>
      <c r="DR24">
        <v>400</v>
      </c>
      <c r="DS24">
        <v>0</v>
      </c>
      <c r="DT24">
        <v>0.22</v>
      </c>
      <c r="DU24">
        <v>0.08</v>
      </c>
      <c r="DV24">
        <v>11.7164713056706</v>
      </c>
      <c r="DW24">
        <v>-0.88616468461071995</v>
      </c>
      <c r="DX24">
        <v>7.0256349376098703E-2</v>
      </c>
      <c r="DY24">
        <v>0</v>
      </c>
      <c r="DZ24">
        <v>-15.503356666666701</v>
      </c>
      <c r="EA24">
        <v>1.17744427141268</v>
      </c>
      <c r="EB24">
        <v>9.1962476707743199E-2</v>
      </c>
      <c r="EC24">
        <v>0</v>
      </c>
      <c r="ED24">
        <v>3.6381026666666698</v>
      </c>
      <c r="EE24">
        <v>-0.26896231368186702</v>
      </c>
      <c r="EF24">
        <v>1.9413500789113001E-2</v>
      </c>
      <c r="EG24">
        <v>0</v>
      </c>
      <c r="EH24">
        <v>0</v>
      </c>
      <c r="EI24">
        <v>3</v>
      </c>
      <c r="EJ24" t="s">
        <v>329</v>
      </c>
      <c r="EK24">
        <v>100</v>
      </c>
      <c r="EL24">
        <v>100</v>
      </c>
      <c r="EM24">
        <v>1.0129999999999999</v>
      </c>
      <c r="EN24">
        <v>3.8100000000000002E-2</v>
      </c>
      <c r="EO24">
        <v>1.1794943401787199</v>
      </c>
      <c r="EP24">
        <v>-1.6043650578588901E-5</v>
      </c>
      <c r="EQ24">
        <v>-1.15305589960158E-6</v>
      </c>
      <c r="ER24">
        <v>3.6581349982770798E-10</v>
      </c>
      <c r="ES24">
        <v>6.6000000000000003E-2</v>
      </c>
      <c r="ET24">
        <v>-1.48585495900011E-2</v>
      </c>
      <c r="EU24">
        <v>2.0620247853856302E-3</v>
      </c>
      <c r="EV24">
        <v>-2.1578943166311499E-5</v>
      </c>
      <c r="EW24">
        <v>18</v>
      </c>
      <c r="EX24">
        <v>2225</v>
      </c>
      <c r="EY24">
        <v>1</v>
      </c>
      <c r="EZ24">
        <v>25</v>
      </c>
      <c r="FA24">
        <v>1232.5</v>
      </c>
      <c r="FB24">
        <v>1232.5</v>
      </c>
      <c r="FC24">
        <v>2</v>
      </c>
      <c r="FD24">
        <v>509.45</v>
      </c>
      <c r="FE24">
        <v>462.35899999999998</v>
      </c>
      <c r="FF24">
        <v>24.260400000000001</v>
      </c>
      <c r="FG24">
        <v>34.913499999999999</v>
      </c>
      <c r="FH24">
        <v>30.000399999999999</v>
      </c>
      <c r="FI24">
        <v>34.908200000000001</v>
      </c>
      <c r="FJ24">
        <v>34.955300000000001</v>
      </c>
      <c r="FK24">
        <v>19.455300000000001</v>
      </c>
      <c r="FL24">
        <v>100</v>
      </c>
      <c r="FM24">
        <v>0</v>
      </c>
      <c r="FN24">
        <v>23.829799999999999</v>
      </c>
      <c r="FO24">
        <v>415.31099999999998</v>
      </c>
      <c r="FP24">
        <v>0</v>
      </c>
      <c r="FQ24">
        <v>97.618399999999994</v>
      </c>
      <c r="FR24">
        <v>101.982</v>
      </c>
    </row>
    <row r="25" spans="1:174" x14ac:dyDescent="0.25">
      <c r="A25">
        <v>9</v>
      </c>
      <c r="B25">
        <v>1607622835</v>
      </c>
      <c r="C25">
        <v>881.5</v>
      </c>
      <c r="D25" t="s">
        <v>330</v>
      </c>
      <c r="E25" t="s">
        <v>331</v>
      </c>
      <c r="F25" t="s">
        <v>291</v>
      </c>
      <c r="G25" t="s">
        <v>292</v>
      </c>
      <c r="H25">
        <v>1607622827</v>
      </c>
      <c r="I25">
        <f t="shared" si="0"/>
        <v>2.4181828452254474E-3</v>
      </c>
      <c r="J25">
        <f t="shared" si="1"/>
        <v>2.4181828452254472</v>
      </c>
      <c r="K25">
        <f t="shared" si="2"/>
        <v>12.689021235599306</v>
      </c>
      <c r="L25">
        <f t="shared" si="3"/>
        <v>500.12045161290303</v>
      </c>
      <c r="M25">
        <f t="shared" si="4"/>
        <v>173.90711233486616</v>
      </c>
      <c r="N25">
        <f t="shared" si="5"/>
        <v>17.680772668782591</v>
      </c>
      <c r="O25">
        <f t="shared" si="6"/>
        <v>50.846201131498013</v>
      </c>
      <c r="P25">
        <f t="shared" si="7"/>
        <v>6.6946499419864955E-2</v>
      </c>
      <c r="Q25">
        <f t="shared" si="8"/>
        <v>2.9573345221479181</v>
      </c>
      <c r="R25">
        <f t="shared" si="9"/>
        <v>6.6115831254538668E-2</v>
      </c>
      <c r="S25">
        <f t="shared" si="10"/>
        <v>4.1396167954564987E-2</v>
      </c>
      <c r="T25">
        <f t="shared" si="11"/>
        <v>231.29351295871587</v>
      </c>
      <c r="U25">
        <f t="shared" si="12"/>
        <v>28.725595801376855</v>
      </c>
      <c r="V25">
        <f t="shared" si="13"/>
        <v>28.7223096774194</v>
      </c>
      <c r="W25">
        <f t="shared" si="14"/>
        <v>3.9575991303168929</v>
      </c>
      <c r="X25">
        <f t="shared" si="15"/>
        <v>8.3620161968166382</v>
      </c>
      <c r="Y25">
        <f t="shared" si="16"/>
        <v>0.31727767084780634</v>
      </c>
      <c r="Z25">
        <f t="shared" si="17"/>
        <v>3.7942723785752985</v>
      </c>
      <c r="AA25">
        <f t="shared" si="18"/>
        <v>3.6403214594690865</v>
      </c>
      <c r="AB25">
        <f t="shared" si="19"/>
        <v>-106.64186347444223</v>
      </c>
      <c r="AC25">
        <f t="shared" si="20"/>
        <v>-115.57091054496183</v>
      </c>
      <c r="AD25">
        <f t="shared" si="21"/>
        <v>-8.5490171564691142</v>
      </c>
      <c r="AE25">
        <f t="shared" si="22"/>
        <v>0.53172178284268057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53540.701506097706</v>
      </c>
      <c r="AK25" t="s">
        <v>293</v>
      </c>
      <c r="AL25">
        <v>10143.9</v>
      </c>
      <c r="AM25">
        <v>715.47692307692296</v>
      </c>
      <c r="AN25">
        <v>3262.08</v>
      </c>
      <c r="AO25">
        <f t="shared" si="26"/>
        <v>0.78066849277855754</v>
      </c>
      <c r="AP25">
        <v>-0.57774747981622299</v>
      </c>
      <c r="AQ25" t="s">
        <v>332</v>
      </c>
      <c r="AR25">
        <v>15371.1</v>
      </c>
      <c r="AS25">
        <v>734.47723076923103</v>
      </c>
      <c r="AT25">
        <v>923.48</v>
      </c>
      <c r="AU25">
        <f t="shared" si="27"/>
        <v>0.20466363021480594</v>
      </c>
      <c r="AV25">
        <v>0.5</v>
      </c>
      <c r="AW25">
        <f t="shared" si="28"/>
        <v>1180.1941467158881</v>
      </c>
      <c r="AX25">
        <f t="shared" si="29"/>
        <v>12.689021235599306</v>
      </c>
      <c r="AY25">
        <f t="shared" si="30"/>
        <v>120.77140921256948</v>
      </c>
      <c r="AZ25">
        <f t="shared" si="31"/>
        <v>1.1241174812070374E-2</v>
      </c>
      <c r="BA25">
        <f t="shared" si="32"/>
        <v>2.5323775284792305</v>
      </c>
      <c r="BB25" t="s">
        <v>333</v>
      </c>
      <c r="BC25">
        <v>734.47723076923103</v>
      </c>
      <c r="BD25">
        <v>559.98</v>
      </c>
      <c r="BE25">
        <f t="shared" si="33"/>
        <v>0.39361978602676828</v>
      </c>
      <c r="BF25">
        <f t="shared" si="34"/>
        <v>0.51995259760871804</v>
      </c>
      <c r="BG25">
        <f t="shared" si="35"/>
        <v>0.86547500092520635</v>
      </c>
      <c r="BH25">
        <f t="shared" si="36"/>
        <v>0.90865371814026241</v>
      </c>
      <c r="BI25">
        <f t="shared" si="37"/>
        <v>0.91832135961510108</v>
      </c>
      <c r="BJ25">
        <f t="shared" si="38"/>
        <v>0.39642216723858098</v>
      </c>
      <c r="BK25">
        <f t="shared" si="39"/>
        <v>0.60357783276141896</v>
      </c>
      <c r="BL25">
        <f t="shared" si="40"/>
        <v>1400.0103225806499</v>
      </c>
      <c r="BM25">
        <f t="shared" si="41"/>
        <v>1180.1941467158881</v>
      </c>
      <c r="BN25">
        <f t="shared" si="42"/>
        <v>0.84298960349122787</v>
      </c>
      <c r="BO25">
        <f t="shared" si="43"/>
        <v>0.19597920698245583</v>
      </c>
      <c r="BP25">
        <v>6</v>
      </c>
      <c r="BQ25">
        <v>0.5</v>
      </c>
      <c r="BR25" t="s">
        <v>296</v>
      </c>
      <c r="BS25">
        <v>2</v>
      </c>
      <c r="BT25">
        <v>1607622827</v>
      </c>
      <c r="BU25">
        <v>500.12045161290303</v>
      </c>
      <c r="BV25">
        <v>516.79209677419396</v>
      </c>
      <c r="BW25">
        <v>3.1207258064516101</v>
      </c>
      <c r="BX25">
        <v>0.229079096774193</v>
      </c>
      <c r="BY25">
        <v>499.19074193548403</v>
      </c>
      <c r="BZ25">
        <v>3.08156096774194</v>
      </c>
      <c r="CA25">
        <v>500.19312903225801</v>
      </c>
      <c r="CB25">
        <v>101.56790322580601</v>
      </c>
      <c r="CC25">
        <v>0.100006909677419</v>
      </c>
      <c r="CD25">
        <v>27.997435483871001</v>
      </c>
      <c r="CE25">
        <v>28.7223096774194</v>
      </c>
      <c r="CF25">
        <v>999.9</v>
      </c>
      <c r="CG25">
        <v>0</v>
      </c>
      <c r="CH25">
        <v>0</v>
      </c>
      <c r="CI25">
        <v>10002.4225806452</v>
      </c>
      <c r="CJ25">
        <v>0</v>
      </c>
      <c r="CK25">
        <v>365.02361290322602</v>
      </c>
      <c r="CL25">
        <v>1400.0103225806499</v>
      </c>
      <c r="CM25">
        <v>0.89998887096774205</v>
      </c>
      <c r="CN25">
        <v>0.100011132258064</v>
      </c>
      <c r="CO25">
        <v>0</v>
      </c>
      <c r="CP25">
        <v>734.58264516128997</v>
      </c>
      <c r="CQ25">
        <v>4.9994800000000001</v>
      </c>
      <c r="CR25">
        <v>10554</v>
      </c>
      <c r="CS25">
        <v>11417.632258064499</v>
      </c>
      <c r="CT25">
        <v>45.951290322580597</v>
      </c>
      <c r="CU25">
        <v>47.870935483871001</v>
      </c>
      <c r="CV25">
        <v>46.781999999999996</v>
      </c>
      <c r="CW25">
        <v>47.518000000000001</v>
      </c>
      <c r="CX25">
        <v>48.0783225806451</v>
      </c>
      <c r="CY25">
        <v>1255.49451612903</v>
      </c>
      <c r="CZ25">
        <v>139.515806451613</v>
      </c>
      <c r="DA25">
        <v>0</v>
      </c>
      <c r="DB25">
        <v>120.09999990463299</v>
      </c>
      <c r="DC25">
        <v>0</v>
      </c>
      <c r="DD25">
        <v>734.47723076923103</v>
      </c>
      <c r="DE25">
        <v>-9.7122735008365204</v>
      </c>
      <c r="DF25">
        <v>-164.02051285677001</v>
      </c>
      <c r="DG25">
        <v>10552.015384615401</v>
      </c>
      <c r="DH25">
        <v>15</v>
      </c>
      <c r="DI25">
        <v>0</v>
      </c>
      <c r="DJ25" t="s">
        <v>297</v>
      </c>
      <c r="DK25">
        <v>1607548763</v>
      </c>
      <c r="DL25">
        <v>1607548763</v>
      </c>
      <c r="DM25">
        <v>0</v>
      </c>
      <c r="DN25">
        <v>-4.4999999999999998E-2</v>
      </c>
      <c r="DO25">
        <v>6.0000000000000001E-3</v>
      </c>
      <c r="DP25">
        <v>1.012</v>
      </c>
      <c r="DQ25">
        <v>6.6000000000000003E-2</v>
      </c>
      <c r="DR25">
        <v>400</v>
      </c>
      <c r="DS25">
        <v>0</v>
      </c>
      <c r="DT25">
        <v>0.22</v>
      </c>
      <c r="DU25">
        <v>0.08</v>
      </c>
      <c r="DV25">
        <v>12.710625576983601</v>
      </c>
      <c r="DW25">
        <v>-1.3520368829141001</v>
      </c>
      <c r="DX25">
        <v>0.103474429081229</v>
      </c>
      <c r="DY25">
        <v>0</v>
      </c>
      <c r="DZ25">
        <v>-16.6773633333333</v>
      </c>
      <c r="EA25">
        <v>1.7458998887653301</v>
      </c>
      <c r="EB25">
        <v>0.12909736502173699</v>
      </c>
      <c r="EC25">
        <v>0</v>
      </c>
      <c r="ED25">
        <v>2.8933926666666698</v>
      </c>
      <c r="EE25">
        <v>-0.43286229143492999</v>
      </c>
      <c r="EF25">
        <v>3.1232306877476902E-2</v>
      </c>
      <c r="EG25">
        <v>0</v>
      </c>
      <c r="EH25">
        <v>0</v>
      </c>
      <c r="EI25">
        <v>3</v>
      </c>
      <c r="EJ25" t="s">
        <v>329</v>
      </c>
      <c r="EK25">
        <v>100</v>
      </c>
      <c r="EL25">
        <v>100</v>
      </c>
      <c r="EM25">
        <v>0.93</v>
      </c>
      <c r="EN25">
        <v>3.9300000000000002E-2</v>
      </c>
      <c r="EO25">
        <v>1.1794943401787199</v>
      </c>
      <c r="EP25">
        <v>-1.6043650578588901E-5</v>
      </c>
      <c r="EQ25">
        <v>-1.15305589960158E-6</v>
      </c>
      <c r="ER25">
        <v>3.6581349982770798E-10</v>
      </c>
      <c r="ES25">
        <v>6.6000000000000003E-2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1234.5</v>
      </c>
      <c r="FB25">
        <v>1234.5</v>
      </c>
      <c r="FC25">
        <v>2</v>
      </c>
      <c r="FD25">
        <v>509.21</v>
      </c>
      <c r="FE25">
        <v>462.11700000000002</v>
      </c>
      <c r="FF25">
        <v>23.793800000000001</v>
      </c>
      <c r="FG25">
        <v>34.923099999999998</v>
      </c>
      <c r="FH25">
        <v>30.0002</v>
      </c>
      <c r="FI25">
        <v>34.932499999999997</v>
      </c>
      <c r="FJ25">
        <v>34.984000000000002</v>
      </c>
      <c r="FK25">
        <v>23.1678</v>
      </c>
      <c r="FL25">
        <v>100</v>
      </c>
      <c r="FM25">
        <v>0</v>
      </c>
      <c r="FN25">
        <v>23.7865</v>
      </c>
      <c r="FO25">
        <v>516.52</v>
      </c>
      <c r="FP25">
        <v>0</v>
      </c>
      <c r="FQ25">
        <v>97.611599999999996</v>
      </c>
      <c r="FR25">
        <v>101.96599999999999</v>
      </c>
    </row>
    <row r="26" spans="1:174" x14ac:dyDescent="0.25">
      <c r="A26">
        <v>10</v>
      </c>
      <c r="B26">
        <v>1607622955.5</v>
      </c>
      <c r="C26">
        <v>1002</v>
      </c>
      <c r="D26" t="s">
        <v>334</v>
      </c>
      <c r="E26" t="s">
        <v>335</v>
      </c>
      <c r="F26" t="s">
        <v>291</v>
      </c>
      <c r="G26" t="s">
        <v>292</v>
      </c>
      <c r="H26">
        <v>1607622947.5</v>
      </c>
      <c r="I26">
        <f t="shared" si="0"/>
        <v>1.7650718682101039E-3</v>
      </c>
      <c r="J26">
        <f t="shared" si="1"/>
        <v>1.7650718682101039</v>
      </c>
      <c r="K26">
        <f t="shared" si="2"/>
        <v>12.153379115770724</v>
      </c>
      <c r="L26">
        <f t="shared" si="3"/>
        <v>600.20183870967696</v>
      </c>
      <c r="M26">
        <f t="shared" si="4"/>
        <v>165.95452088954758</v>
      </c>
      <c r="N26">
        <f t="shared" si="5"/>
        <v>16.87251729277671</v>
      </c>
      <c r="O26">
        <f t="shared" si="6"/>
        <v>61.022235781846859</v>
      </c>
      <c r="P26">
        <f t="shared" si="7"/>
        <v>4.7632933003325148E-2</v>
      </c>
      <c r="Q26">
        <f t="shared" si="8"/>
        <v>2.9567978524870275</v>
      </c>
      <c r="R26">
        <f t="shared" si="9"/>
        <v>4.7210707129488209E-2</v>
      </c>
      <c r="S26">
        <f t="shared" si="10"/>
        <v>2.9544315204208825E-2</v>
      </c>
      <c r="T26">
        <f t="shared" si="11"/>
        <v>231.28838187289102</v>
      </c>
      <c r="U26">
        <f t="shared" si="12"/>
        <v>28.884676080555028</v>
      </c>
      <c r="V26">
        <f t="shared" si="13"/>
        <v>28.738103225806402</v>
      </c>
      <c r="W26">
        <f t="shared" si="14"/>
        <v>3.9612248855339365</v>
      </c>
      <c r="X26">
        <f t="shared" si="15"/>
        <v>6.2919666492931068</v>
      </c>
      <c r="Y26">
        <f t="shared" si="16"/>
        <v>0.2386049939038162</v>
      </c>
      <c r="Z26">
        <f t="shared" si="17"/>
        <v>3.7922164436555477</v>
      </c>
      <c r="AA26">
        <f t="shared" si="18"/>
        <v>3.7226198916301203</v>
      </c>
      <c r="AB26">
        <f t="shared" si="19"/>
        <v>-77.839669388065573</v>
      </c>
      <c r="AC26">
        <f t="shared" si="20"/>
        <v>-119.54950799408761</v>
      </c>
      <c r="AD26">
        <f t="shared" si="21"/>
        <v>-8.8452141855122921</v>
      </c>
      <c r="AE26">
        <f t="shared" si="22"/>
        <v>25.05399030522554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53526.757973606211</v>
      </c>
      <c r="AK26" t="s">
        <v>293</v>
      </c>
      <c r="AL26">
        <v>10143.9</v>
      </c>
      <c r="AM26">
        <v>715.47692307692296</v>
      </c>
      <c r="AN26">
        <v>3262.08</v>
      </c>
      <c r="AO26">
        <f t="shared" si="26"/>
        <v>0.78066849277855754</v>
      </c>
      <c r="AP26">
        <v>-0.57774747981622299</v>
      </c>
      <c r="AQ26" t="s">
        <v>336</v>
      </c>
      <c r="AR26">
        <v>15370.4</v>
      </c>
      <c r="AS26">
        <v>735.25123076923103</v>
      </c>
      <c r="AT26">
        <v>927.98</v>
      </c>
      <c r="AU26">
        <f t="shared" si="27"/>
        <v>0.20768633939391901</v>
      </c>
      <c r="AV26">
        <v>0.5</v>
      </c>
      <c r="AW26">
        <f t="shared" si="28"/>
        <v>1180.1699821996672</v>
      </c>
      <c r="AX26">
        <f t="shared" si="29"/>
        <v>12.153379115770724</v>
      </c>
      <c r="AY26">
        <f t="shared" si="30"/>
        <v>122.55259173281772</v>
      </c>
      <c r="AZ26">
        <f t="shared" si="31"/>
        <v>1.0787536361379026E-2</v>
      </c>
      <c r="BA26">
        <f t="shared" si="32"/>
        <v>2.5152481734520138</v>
      </c>
      <c r="BB26" t="s">
        <v>337</v>
      </c>
      <c r="BC26">
        <v>735.25123076923103</v>
      </c>
      <c r="BD26">
        <v>563.92999999999995</v>
      </c>
      <c r="BE26">
        <f t="shared" si="33"/>
        <v>0.39230371344210013</v>
      </c>
      <c r="BF26">
        <f t="shared" si="34"/>
        <v>0.52940192069981862</v>
      </c>
      <c r="BG26">
        <f t="shared" si="35"/>
        <v>0.86507421751941138</v>
      </c>
      <c r="BH26">
        <f t="shared" si="36"/>
        <v>0.90694578178053353</v>
      </c>
      <c r="BI26">
        <f t="shared" si="37"/>
        <v>0.91655429978517378</v>
      </c>
      <c r="BJ26">
        <f t="shared" si="38"/>
        <v>0.40604573327664573</v>
      </c>
      <c r="BK26">
        <f t="shared" si="39"/>
        <v>0.59395426672335427</v>
      </c>
      <c r="BL26">
        <f t="shared" si="40"/>
        <v>1399.9819354838701</v>
      </c>
      <c r="BM26">
        <f t="shared" si="41"/>
        <v>1180.1699821996672</v>
      </c>
      <c r="BN26">
        <f t="shared" si="42"/>
        <v>0.84298943599709364</v>
      </c>
      <c r="BO26">
        <f t="shared" si="43"/>
        <v>0.19597887199418743</v>
      </c>
      <c r="BP26">
        <v>6</v>
      </c>
      <c r="BQ26">
        <v>0.5</v>
      </c>
      <c r="BR26" t="s">
        <v>296</v>
      </c>
      <c r="BS26">
        <v>2</v>
      </c>
      <c r="BT26">
        <v>1607622947.5</v>
      </c>
      <c r="BU26">
        <v>600.20183870967696</v>
      </c>
      <c r="BV26">
        <v>616.05122580645195</v>
      </c>
      <c r="BW26">
        <v>2.3468683870967699</v>
      </c>
      <c r="BX26">
        <v>0.23454561290322601</v>
      </c>
      <c r="BY26">
        <v>599.36748387096804</v>
      </c>
      <c r="BZ26">
        <v>2.30442161290323</v>
      </c>
      <c r="CA26">
        <v>500.18761290322601</v>
      </c>
      <c r="CB26">
        <v>101.569516129032</v>
      </c>
      <c r="CC26">
        <v>0.100008764516129</v>
      </c>
      <c r="CD26">
        <v>27.988138709677401</v>
      </c>
      <c r="CE26">
        <v>28.738103225806402</v>
      </c>
      <c r="CF26">
        <v>999.9</v>
      </c>
      <c r="CG26">
        <v>0</v>
      </c>
      <c r="CH26">
        <v>0</v>
      </c>
      <c r="CI26">
        <v>9999.2190322580609</v>
      </c>
      <c r="CJ26">
        <v>0</v>
      </c>
      <c r="CK26">
        <v>365.29638709677403</v>
      </c>
      <c r="CL26">
        <v>1399.9819354838701</v>
      </c>
      <c r="CM26">
        <v>0.89999454838709703</v>
      </c>
      <c r="CN26">
        <v>0.100005367741935</v>
      </c>
      <c r="CO26">
        <v>0</v>
      </c>
      <c r="CP26">
        <v>735.46500000000003</v>
      </c>
      <c r="CQ26">
        <v>4.9994800000000001</v>
      </c>
      <c r="CR26">
        <v>10527.4580645161</v>
      </c>
      <c r="CS26">
        <v>11417.4064516129</v>
      </c>
      <c r="CT26">
        <v>45.973451612903197</v>
      </c>
      <c r="CU26">
        <v>47.989709677419299</v>
      </c>
      <c r="CV26">
        <v>46.866677419354801</v>
      </c>
      <c r="CW26">
        <v>47.715451612903202</v>
      </c>
      <c r="CX26">
        <v>48.126838709677401</v>
      </c>
      <c r="CY26">
        <v>1255.47677419355</v>
      </c>
      <c r="CZ26">
        <v>139.505161290323</v>
      </c>
      <c r="DA26">
        <v>0</v>
      </c>
      <c r="DB26">
        <v>120</v>
      </c>
      <c r="DC26">
        <v>0</v>
      </c>
      <c r="DD26">
        <v>735.25123076923103</v>
      </c>
      <c r="DE26">
        <v>-16.055452998135699</v>
      </c>
      <c r="DF26">
        <v>-211.798290558893</v>
      </c>
      <c r="DG26">
        <v>10525.026923076901</v>
      </c>
      <c r="DH26">
        <v>15</v>
      </c>
      <c r="DI26">
        <v>0</v>
      </c>
      <c r="DJ26" t="s">
        <v>297</v>
      </c>
      <c r="DK26">
        <v>1607548763</v>
      </c>
      <c r="DL26">
        <v>1607548763</v>
      </c>
      <c r="DM26">
        <v>0</v>
      </c>
      <c r="DN26">
        <v>-4.4999999999999998E-2</v>
      </c>
      <c r="DO26">
        <v>6.0000000000000001E-3</v>
      </c>
      <c r="DP26">
        <v>1.012</v>
      </c>
      <c r="DQ26">
        <v>6.6000000000000003E-2</v>
      </c>
      <c r="DR26">
        <v>400</v>
      </c>
      <c r="DS26">
        <v>0</v>
      </c>
      <c r="DT26">
        <v>0.22</v>
      </c>
      <c r="DU26">
        <v>0.08</v>
      </c>
      <c r="DV26">
        <v>12.159548897222299</v>
      </c>
      <c r="DW26">
        <v>-1.4319647460621701</v>
      </c>
      <c r="DX26">
        <v>0.12756552132979301</v>
      </c>
      <c r="DY26">
        <v>0</v>
      </c>
      <c r="DZ26">
        <v>-15.83961</v>
      </c>
      <c r="EA26">
        <v>1.86756040044498</v>
      </c>
      <c r="EB26">
        <v>0.16178931227577001</v>
      </c>
      <c r="EC26">
        <v>0</v>
      </c>
      <c r="ED26">
        <v>2.1110243333333298</v>
      </c>
      <c r="EE26">
        <v>-0.30560115684092998</v>
      </c>
      <c r="EF26">
        <v>2.2052416750904101E-2</v>
      </c>
      <c r="EG26">
        <v>0</v>
      </c>
      <c r="EH26">
        <v>0</v>
      </c>
      <c r="EI26">
        <v>3</v>
      </c>
      <c r="EJ26" t="s">
        <v>329</v>
      </c>
      <c r="EK26">
        <v>100</v>
      </c>
      <c r="EL26">
        <v>100</v>
      </c>
      <c r="EM26">
        <v>0.83499999999999996</v>
      </c>
      <c r="EN26">
        <v>4.2700000000000002E-2</v>
      </c>
      <c r="EO26">
        <v>1.1794943401787199</v>
      </c>
      <c r="EP26">
        <v>-1.6043650578588901E-5</v>
      </c>
      <c r="EQ26">
        <v>-1.15305589960158E-6</v>
      </c>
      <c r="ER26">
        <v>3.6581349982770798E-10</v>
      </c>
      <c r="ES26">
        <v>6.6000000000000003E-2</v>
      </c>
      <c r="ET26">
        <v>-1.48585495900011E-2</v>
      </c>
      <c r="EU26">
        <v>2.0620247853856302E-3</v>
      </c>
      <c r="EV26">
        <v>-2.1578943166311499E-5</v>
      </c>
      <c r="EW26">
        <v>18</v>
      </c>
      <c r="EX26">
        <v>2225</v>
      </c>
      <c r="EY26">
        <v>1</v>
      </c>
      <c r="EZ26">
        <v>25</v>
      </c>
      <c r="FA26">
        <v>1236.5</v>
      </c>
      <c r="FB26">
        <v>1236.5</v>
      </c>
      <c r="FC26">
        <v>2</v>
      </c>
      <c r="FD26">
        <v>508.95499999999998</v>
      </c>
      <c r="FE26">
        <v>461.89699999999999</v>
      </c>
      <c r="FF26">
        <v>23.902000000000001</v>
      </c>
      <c r="FG26">
        <v>34.916699999999999</v>
      </c>
      <c r="FH26">
        <v>29.9998</v>
      </c>
      <c r="FI26">
        <v>34.943199999999997</v>
      </c>
      <c r="FJ26">
        <v>34.993499999999997</v>
      </c>
      <c r="FK26">
        <v>26.702400000000001</v>
      </c>
      <c r="FL26">
        <v>100</v>
      </c>
      <c r="FM26">
        <v>0</v>
      </c>
      <c r="FN26">
        <v>23.9087</v>
      </c>
      <c r="FO26">
        <v>615.66600000000005</v>
      </c>
      <c r="FP26">
        <v>0</v>
      </c>
      <c r="FQ26">
        <v>97.612499999999997</v>
      </c>
      <c r="FR26">
        <v>101.96299999999999</v>
      </c>
    </row>
    <row r="27" spans="1:174" x14ac:dyDescent="0.25">
      <c r="A27">
        <v>11</v>
      </c>
      <c r="B27">
        <v>1607623076.0999999</v>
      </c>
      <c r="C27">
        <v>1122.5999999046301</v>
      </c>
      <c r="D27" t="s">
        <v>338</v>
      </c>
      <c r="E27" t="s">
        <v>339</v>
      </c>
      <c r="F27" t="s">
        <v>291</v>
      </c>
      <c r="G27" t="s">
        <v>292</v>
      </c>
      <c r="H27">
        <v>1607623068.0999999</v>
      </c>
      <c r="I27">
        <f t="shared" si="0"/>
        <v>1.4260745036079518E-3</v>
      </c>
      <c r="J27">
        <f t="shared" si="1"/>
        <v>1.4260745036079518</v>
      </c>
      <c r="K27">
        <f t="shared" si="2"/>
        <v>12.481657690956657</v>
      </c>
      <c r="L27">
        <f t="shared" si="3"/>
        <v>699.95454838709702</v>
      </c>
      <c r="M27">
        <f t="shared" si="4"/>
        <v>144.42108248427718</v>
      </c>
      <c r="N27">
        <f t="shared" si="5"/>
        <v>14.682518357543266</v>
      </c>
      <c r="O27">
        <f t="shared" si="6"/>
        <v>71.160632016854635</v>
      </c>
      <c r="P27">
        <f t="shared" si="7"/>
        <v>3.7912336853285822E-2</v>
      </c>
      <c r="Q27">
        <f t="shared" si="8"/>
        <v>2.9571933203788348</v>
      </c>
      <c r="R27">
        <f t="shared" si="9"/>
        <v>3.7644369287236794E-2</v>
      </c>
      <c r="S27">
        <f t="shared" si="10"/>
        <v>2.3551648592439946E-2</v>
      </c>
      <c r="T27">
        <f t="shared" si="11"/>
        <v>231.29133117796758</v>
      </c>
      <c r="U27">
        <f t="shared" si="12"/>
        <v>28.988972424155399</v>
      </c>
      <c r="V27">
        <f t="shared" si="13"/>
        <v>28.7780870967742</v>
      </c>
      <c r="W27">
        <f t="shared" si="14"/>
        <v>3.9704170129191181</v>
      </c>
      <c r="X27">
        <f t="shared" si="15"/>
        <v>5.2168378709236256</v>
      </c>
      <c r="Y27">
        <f t="shared" si="16"/>
        <v>0.19803072919898954</v>
      </c>
      <c r="Z27">
        <f t="shared" si="17"/>
        <v>3.7959916351383334</v>
      </c>
      <c r="AA27">
        <f t="shared" si="18"/>
        <v>3.7723862837201287</v>
      </c>
      <c r="AB27">
        <f t="shared" si="19"/>
        <v>-62.889885609110678</v>
      </c>
      <c r="AC27">
        <f t="shared" si="20"/>
        <v>-123.21897493298229</v>
      </c>
      <c r="AD27">
        <f t="shared" si="21"/>
        <v>-9.1180806895442572</v>
      </c>
      <c r="AE27">
        <f t="shared" si="22"/>
        <v>36.064389946330351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53535.136146195116</v>
      </c>
      <c r="AK27" t="s">
        <v>293</v>
      </c>
      <c r="AL27">
        <v>10143.9</v>
      </c>
      <c r="AM27">
        <v>715.47692307692296</v>
      </c>
      <c r="AN27">
        <v>3262.08</v>
      </c>
      <c r="AO27">
        <f t="shared" si="26"/>
        <v>0.78066849277855754</v>
      </c>
      <c r="AP27">
        <v>-0.57774747981622299</v>
      </c>
      <c r="AQ27" t="s">
        <v>340</v>
      </c>
      <c r="AR27">
        <v>15367</v>
      </c>
      <c r="AS27">
        <v>737.071423076923</v>
      </c>
      <c r="AT27">
        <v>939.54</v>
      </c>
      <c r="AU27">
        <f t="shared" si="27"/>
        <v>0.21549755936211012</v>
      </c>
      <c r="AV27">
        <v>0.5</v>
      </c>
      <c r="AW27">
        <f t="shared" si="28"/>
        <v>1180.1856789738335</v>
      </c>
      <c r="AX27">
        <f t="shared" si="29"/>
        <v>12.481657690956657</v>
      </c>
      <c r="AY27">
        <f t="shared" si="30"/>
        <v>127.16356670648797</v>
      </c>
      <c r="AZ27">
        <f t="shared" si="31"/>
        <v>1.1065551297087401E-2</v>
      </c>
      <c r="BA27">
        <f t="shared" si="32"/>
        <v>2.4719969346701576</v>
      </c>
      <c r="BB27" t="s">
        <v>341</v>
      </c>
      <c r="BC27">
        <v>737.071423076923</v>
      </c>
      <c r="BD27">
        <v>565.37</v>
      </c>
      <c r="BE27">
        <f t="shared" si="33"/>
        <v>0.39824807884709534</v>
      </c>
      <c r="BF27">
        <f t="shared" si="34"/>
        <v>0.54111387049490067</v>
      </c>
      <c r="BG27">
        <f t="shared" si="35"/>
        <v>0.86124944840194162</v>
      </c>
      <c r="BH27">
        <f t="shared" si="36"/>
        <v>0.90362312123646482</v>
      </c>
      <c r="BI27">
        <f t="shared" si="37"/>
        <v>0.91201491942207169</v>
      </c>
      <c r="BJ27">
        <f t="shared" si="38"/>
        <v>0.41506092813175616</v>
      </c>
      <c r="BK27">
        <f t="shared" si="39"/>
        <v>0.5849390718682439</v>
      </c>
      <c r="BL27">
        <f t="shared" si="40"/>
        <v>1400.0006451612901</v>
      </c>
      <c r="BM27">
        <f t="shared" si="41"/>
        <v>1180.1856789738335</v>
      </c>
      <c r="BN27">
        <f t="shared" si="42"/>
        <v>0.84298938222122577</v>
      </c>
      <c r="BO27">
        <f t="shared" si="43"/>
        <v>0.19597876444245146</v>
      </c>
      <c r="BP27">
        <v>6</v>
      </c>
      <c r="BQ27">
        <v>0.5</v>
      </c>
      <c r="BR27" t="s">
        <v>296</v>
      </c>
      <c r="BS27">
        <v>2</v>
      </c>
      <c r="BT27">
        <v>1607623068.0999999</v>
      </c>
      <c r="BU27">
        <v>699.95454838709702</v>
      </c>
      <c r="BV27">
        <v>716.12400000000002</v>
      </c>
      <c r="BW27">
        <v>1.9478819354838699</v>
      </c>
      <c r="BX27">
        <v>0.240597709677419</v>
      </c>
      <c r="BY27">
        <v>699.22500000000002</v>
      </c>
      <c r="BZ27">
        <v>1.90283806451613</v>
      </c>
      <c r="CA27">
        <v>500.196741935484</v>
      </c>
      <c r="CB27">
        <v>101.56464516129</v>
      </c>
      <c r="CC27">
        <v>0.10000175161290301</v>
      </c>
      <c r="CD27">
        <v>28.005206451612899</v>
      </c>
      <c r="CE27">
        <v>28.7780870967742</v>
      </c>
      <c r="CF27">
        <v>999.9</v>
      </c>
      <c r="CG27">
        <v>0</v>
      </c>
      <c r="CH27">
        <v>0</v>
      </c>
      <c r="CI27">
        <v>10001.9422580645</v>
      </c>
      <c r="CJ27">
        <v>0</v>
      </c>
      <c r="CK27">
        <v>365.31158064516097</v>
      </c>
      <c r="CL27">
        <v>1400.0006451612901</v>
      </c>
      <c r="CM27">
        <v>0.899996225806452</v>
      </c>
      <c r="CN27">
        <v>0.100003787096774</v>
      </c>
      <c r="CO27">
        <v>0</v>
      </c>
      <c r="CP27">
        <v>737.15209677419296</v>
      </c>
      <c r="CQ27">
        <v>4.9994800000000001</v>
      </c>
      <c r="CR27">
        <v>10597.009677419401</v>
      </c>
      <c r="CS27">
        <v>11417.561290322599</v>
      </c>
      <c r="CT27">
        <v>46.689225806451603</v>
      </c>
      <c r="CU27">
        <v>48.783999999999999</v>
      </c>
      <c r="CV27">
        <v>47.638935483870902</v>
      </c>
      <c r="CW27">
        <v>48.628806451612903</v>
      </c>
      <c r="CX27">
        <v>48.759870967741897</v>
      </c>
      <c r="CY27">
        <v>1255.4961290322599</v>
      </c>
      <c r="CZ27">
        <v>139.504516129032</v>
      </c>
      <c r="DA27">
        <v>0</v>
      </c>
      <c r="DB27">
        <v>120</v>
      </c>
      <c r="DC27">
        <v>0</v>
      </c>
      <c r="DD27">
        <v>737.071423076923</v>
      </c>
      <c r="DE27">
        <v>-7.1360341726153802</v>
      </c>
      <c r="DF27">
        <v>-64.136752054832598</v>
      </c>
      <c r="DG27">
        <v>10596.507692307699</v>
      </c>
      <c r="DH27">
        <v>15</v>
      </c>
      <c r="DI27">
        <v>0</v>
      </c>
      <c r="DJ27" t="s">
        <v>297</v>
      </c>
      <c r="DK27">
        <v>1607548763</v>
      </c>
      <c r="DL27">
        <v>1607548763</v>
      </c>
      <c r="DM27">
        <v>0</v>
      </c>
      <c r="DN27">
        <v>-4.4999999999999998E-2</v>
      </c>
      <c r="DO27">
        <v>6.0000000000000001E-3</v>
      </c>
      <c r="DP27">
        <v>1.012</v>
      </c>
      <c r="DQ27">
        <v>6.6000000000000003E-2</v>
      </c>
      <c r="DR27">
        <v>400</v>
      </c>
      <c r="DS27">
        <v>0</v>
      </c>
      <c r="DT27">
        <v>0.22</v>
      </c>
      <c r="DU27">
        <v>0.08</v>
      </c>
      <c r="DV27">
        <v>12.489012822700399</v>
      </c>
      <c r="DW27">
        <v>-0.17905009523381499</v>
      </c>
      <c r="DX27">
        <v>4.3378479774295903E-2</v>
      </c>
      <c r="DY27">
        <v>1</v>
      </c>
      <c r="DZ27">
        <v>-16.1722966666667</v>
      </c>
      <c r="EA27">
        <v>0.26296685205778297</v>
      </c>
      <c r="EB27">
        <v>5.2931279242261202E-2</v>
      </c>
      <c r="EC27">
        <v>0</v>
      </c>
      <c r="ED27">
        <v>1.70760966666667</v>
      </c>
      <c r="EE27">
        <v>-7.3180778642931404E-2</v>
      </c>
      <c r="EF27">
        <v>5.2982113229109997E-3</v>
      </c>
      <c r="EG27">
        <v>1</v>
      </c>
      <c r="EH27">
        <v>2</v>
      </c>
      <c r="EI27">
        <v>3</v>
      </c>
      <c r="EJ27" t="s">
        <v>303</v>
      </c>
      <c r="EK27">
        <v>100</v>
      </c>
      <c r="EL27">
        <v>100</v>
      </c>
      <c r="EM27">
        <v>0.73</v>
      </c>
      <c r="EN27">
        <v>4.5100000000000001E-2</v>
      </c>
      <c r="EO27">
        <v>1.1794943401787199</v>
      </c>
      <c r="EP27">
        <v>-1.6043650578588901E-5</v>
      </c>
      <c r="EQ27">
        <v>-1.15305589960158E-6</v>
      </c>
      <c r="ER27">
        <v>3.6581349982770798E-10</v>
      </c>
      <c r="ES27">
        <v>6.6000000000000003E-2</v>
      </c>
      <c r="ET27">
        <v>-1.48585495900011E-2</v>
      </c>
      <c r="EU27">
        <v>2.0620247853856302E-3</v>
      </c>
      <c r="EV27">
        <v>-2.1578943166311499E-5</v>
      </c>
      <c r="EW27">
        <v>18</v>
      </c>
      <c r="EX27">
        <v>2225</v>
      </c>
      <c r="EY27">
        <v>1</v>
      </c>
      <c r="EZ27">
        <v>25</v>
      </c>
      <c r="FA27">
        <v>1238.5999999999999</v>
      </c>
      <c r="FB27">
        <v>1238.5999999999999</v>
      </c>
      <c r="FC27">
        <v>2</v>
      </c>
      <c r="FD27">
        <v>508.56599999999997</v>
      </c>
      <c r="FE27">
        <v>462.70400000000001</v>
      </c>
      <c r="FF27">
        <v>23.7303</v>
      </c>
      <c r="FG27">
        <v>34.859400000000001</v>
      </c>
      <c r="FH27">
        <v>30</v>
      </c>
      <c r="FI27">
        <v>34.901899999999998</v>
      </c>
      <c r="FJ27">
        <v>34.955300000000001</v>
      </c>
      <c r="FK27">
        <v>30.190899999999999</v>
      </c>
      <c r="FL27">
        <v>100</v>
      </c>
      <c r="FM27">
        <v>0</v>
      </c>
      <c r="FN27">
        <v>23.728200000000001</v>
      </c>
      <c r="FO27">
        <v>716.077</v>
      </c>
      <c r="FP27">
        <v>0</v>
      </c>
      <c r="FQ27">
        <v>97.631699999999995</v>
      </c>
      <c r="FR27">
        <v>101.973</v>
      </c>
    </row>
    <row r="28" spans="1:174" x14ac:dyDescent="0.25">
      <c r="A28">
        <v>12</v>
      </c>
      <c r="B28">
        <v>1607623167.0999999</v>
      </c>
      <c r="C28">
        <v>1213.5999999046301</v>
      </c>
      <c r="D28" t="s">
        <v>342</v>
      </c>
      <c r="E28" t="s">
        <v>343</v>
      </c>
      <c r="F28" t="s">
        <v>291</v>
      </c>
      <c r="G28" t="s">
        <v>292</v>
      </c>
      <c r="H28">
        <v>1607623159.3499999</v>
      </c>
      <c r="I28">
        <f t="shared" si="0"/>
        <v>1.3755421526436989E-3</v>
      </c>
      <c r="J28">
        <f t="shared" si="1"/>
        <v>1.3755421526436988</v>
      </c>
      <c r="K28">
        <f t="shared" si="2"/>
        <v>14.29805137663883</v>
      </c>
      <c r="L28">
        <f t="shared" si="3"/>
        <v>799.11113333333299</v>
      </c>
      <c r="M28">
        <f t="shared" si="4"/>
        <v>140.88101964687155</v>
      </c>
      <c r="N28">
        <f t="shared" si="5"/>
        <v>14.322878936192481</v>
      </c>
      <c r="O28">
        <f t="shared" si="6"/>
        <v>81.24282495957263</v>
      </c>
      <c r="P28">
        <f t="shared" si="7"/>
        <v>3.6540124497701748E-2</v>
      </c>
      <c r="Q28">
        <f t="shared" si="8"/>
        <v>2.9561842918074248</v>
      </c>
      <c r="R28">
        <f t="shared" si="9"/>
        <v>3.6291050604674316E-2</v>
      </c>
      <c r="S28">
        <f t="shared" si="10"/>
        <v>2.270414324821781E-2</v>
      </c>
      <c r="T28">
        <f t="shared" si="11"/>
        <v>231.28847639152184</v>
      </c>
      <c r="U28">
        <f t="shared" si="12"/>
        <v>28.98582902424565</v>
      </c>
      <c r="V28">
        <f t="shared" si="13"/>
        <v>28.76399</v>
      </c>
      <c r="W28">
        <f t="shared" si="14"/>
        <v>3.9671740275624594</v>
      </c>
      <c r="X28">
        <f t="shared" si="15"/>
        <v>5.0769335699169371</v>
      </c>
      <c r="Y28">
        <f t="shared" si="16"/>
        <v>0.19253498426233387</v>
      </c>
      <c r="Z28">
        <f t="shared" si="17"/>
        <v>3.7923479125901567</v>
      </c>
      <c r="AA28">
        <f t="shared" si="18"/>
        <v>3.7746390433001253</v>
      </c>
      <c r="AB28">
        <f t="shared" si="19"/>
        <v>-60.661408931587118</v>
      </c>
      <c r="AC28">
        <f t="shared" si="20"/>
        <v>-123.55560678737993</v>
      </c>
      <c r="AD28">
        <f t="shared" si="21"/>
        <v>-9.1447204954151502</v>
      </c>
      <c r="AE28">
        <f t="shared" si="22"/>
        <v>37.926740177139635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53508.717385784999</v>
      </c>
      <c r="AK28" t="s">
        <v>293</v>
      </c>
      <c r="AL28">
        <v>10143.9</v>
      </c>
      <c r="AM28">
        <v>715.47692307692296</v>
      </c>
      <c r="AN28">
        <v>3262.08</v>
      </c>
      <c r="AO28">
        <f t="shared" si="26"/>
        <v>0.78066849277855754</v>
      </c>
      <c r="AP28">
        <v>-0.57774747981622299</v>
      </c>
      <c r="AQ28" t="s">
        <v>344</v>
      </c>
      <c r="AR28">
        <v>15365</v>
      </c>
      <c r="AS28">
        <v>761.63796000000002</v>
      </c>
      <c r="AT28">
        <v>985.29</v>
      </c>
      <c r="AU28">
        <f t="shared" si="27"/>
        <v>0.22699107876868729</v>
      </c>
      <c r="AV28">
        <v>0.5</v>
      </c>
      <c r="AW28">
        <f t="shared" si="28"/>
        <v>1180.171591554458</v>
      </c>
      <c r="AX28">
        <f t="shared" si="29"/>
        <v>14.29805137663883</v>
      </c>
      <c r="AY28">
        <f t="shared" si="30"/>
        <v>133.94421134955252</v>
      </c>
      <c r="AZ28">
        <f t="shared" si="31"/>
        <v>1.2604776257036874E-2</v>
      </c>
      <c r="BA28">
        <f t="shared" si="32"/>
        <v>2.3107815972962276</v>
      </c>
      <c r="BB28" t="s">
        <v>345</v>
      </c>
      <c r="BC28">
        <v>761.63796000000002</v>
      </c>
      <c r="BD28">
        <v>569.66999999999996</v>
      </c>
      <c r="BE28">
        <f t="shared" si="33"/>
        <v>0.42182504643302987</v>
      </c>
      <c r="BF28">
        <f t="shared" si="34"/>
        <v>0.53811664501227063</v>
      </c>
      <c r="BG28">
        <f t="shared" si="35"/>
        <v>0.84563272309937942</v>
      </c>
      <c r="BH28">
        <f t="shared" si="36"/>
        <v>0.82891475294862205</v>
      </c>
      <c r="BI28">
        <f t="shared" si="37"/>
        <v>0.89404981115114435</v>
      </c>
      <c r="BJ28">
        <f t="shared" si="38"/>
        <v>0.40248638495400119</v>
      </c>
      <c r="BK28">
        <f t="shared" si="39"/>
        <v>0.59751361504599876</v>
      </c>
      <c r="BL28">
        <f t="shared" si="40"/>
        <v>1399.9839999999999</v>
      </c>
      <c r="BM28">
        <f t="shared" si="41"/>
        <v>1180.171591554458</v>
      </c>
      <c r="BN28">
        <f t="shared" si="42"/>
        <v>0.84298934241709766</v>
      </c>
      <c r="BO28">
        <f t="shared" si="43"/>
        <v>0.19597868483419534</v>
      </c>
      <c r="BP28">
        <v>6</v>
      </c>
      <c r="BQ28">
        <v>0.5</v>
      </c>
      <c r="BR28" t="s">
        <v>296</v>
      </c>
      <c r="BS28">
        <v>2</v>
      </c>
      <c r="BT28">
        <v>1607623159.3499999</v>
      </c>
      <c r="BU28">
        <v>799.11113333333299</v>
      </c>
      <c r="BV28">
        <v>817.58046666666701</v>
      </c>
      <c r="BW28">
        <v>1.8937900000000001</v>
      </c>
      <c r="BX28">
        <v>0.24692359999999999</v>
      </c>
      <c r="BY28">
        <v>798.49329999999998</v>
      </c>
      <c r="BZ28">
        <v>1.84834533333333</v>
      </c>
      <c r="CA28">
        <v>500.199833333333</v>
      </c>
      <c r="CB28">
        <v>101.566466666667</v>
      </c>
      <c r="CC28">
        <v>0.100024476666667</v>
      </c>
      <c r="CD28">
        <v>27.9887333333333</v>
      </c>
      <c r="CE28">
        <v>28.76399</v>
      </c>
      <c r="CF28">
        <v>999.9</v>
      </c>
      <c r="CG28">
        <v>0</v>
      </c>
      <c r="CH28">
        <v>0</v>
      </c>
      <c r="CI28">
        <v>9996.0390000000007</v>
      </c>
      <c r="CJ28">
        <v>0</v>
      </c>
      <c r="CK28">
        <v>364.86443333333301</v>
      </c>
      <c r="CL28">
        <v>1399.9839999999999</v>
      </c>
      <c r="CM28">
        <v>0.89999886666666695</v>
      </c>
      <c r="CN28">
        <v>0.100001353333333</v>
      </c>
      <c r="CO28">
        <v>0</v>
      </c>
      <c r="CP28">
        <v>761.60256666666703</v>
      </c>
      <c r="CQ28">
        <v>4.9994800000000001</v>
      </c>
      <c r="CR28">
        <v>11002.49</v>
      </c>
      <c r="CS28">
        <v>11417.4433333333</v>
      </c>
      <c r="CT28">
        <v>47.262266666666697</v>
      </c>
      <c r="CU28">
        <v>49.312199999999997</v>
      </c>
      <c r="CV28">
        <v>48.2122666666667</v>
      </c>
      <c r="CW28">
        <v>49.149866666666703</v>
      </c>
      <c r="CX28">
        <v>49.274799999999999</v>
      </c>
      <c r="CY28">
        <v>1255.4829999999999</v>
      </c>
      <c r="CZ28">
        <v>139.501</v>
      </c>
      <c r="DA28">
        <v>0</v>
      </c>
      <c r="DB28">
        <v>90.200000047683702</v>
      </c>
      <c r="DC28">
        <v>0</v>
      </c>
      <c r="DD28">
        <v>761.63796000000002</v>
      </c>
      <c r="DE28">
        <v>5.3460768980304199</v>
      </c>
      <c r="DF28">
        <v>133.46923065778199</v>
      </c>
      <c r="DG28">
        <v>11003.668</v>
      </c>
      <c r="DH28">
        <v>15</v>
      </c>
      <c r="DI28">
        <v>0</v>
      </c>
      <c r="DJ28" t="s">
        <v>297</v>
      </c>
      <c r="DK28">
        <v>1607548763</v>
      </c>
      <c r="DL28">
        <v>1607548763</v>
      </c>
      <c r="DM28">
        <v>0</v>
      </c>
      <c r="DN28">
        <v>-4.4999999999999998E-2</v>
      </c>
      <c r="DO28">
        <v>6.0000000000000001E-3</v>
      </c>
      <c r="DP28">
        <v>1.012</v>
      </c>
      <c r="DQ28">
        <v>6.6000000000000003E-2</v>
      </c>
      <c r="DR28">
        <v>400</v>
      </c>
      <c r="DS28">
        <v>0</v>
      </c>
      <c r="DT28">
        <v>0.22</v>
      </c>
      <c r="DU28">
        <v>0.08</v>
      </c>
      <c r="DV28">
        <v>14.2997521916702</v>
      </c>
      <c r="DW28">
        <v>-0.193372222569864</v>
      </c>
      <c r="DX28">
        <v>4.2733234960379202E-2</v>
      </c>
      <c r="DY28">
        <v>1</v>
      </c>
      <c r="DZ28">
        <v>-18.4717466666667</v>
      </c>
      <c r="EA28">
        <v>0.177503893214668</v>
      </c>
      <c r="EB28">
        <v>5.0689083199004101E-2</v>
      </c>
      <c r="EC28">
        <v>1</v>
      </c>
      <c r="ED28">
        <v>1.6468723333333299</v>
      </c>
      <c r="EE28">
        <v>3.5535483870982299E-3</v>
      </c>
      <c r="EF28">
        <v>5.3238259008180501E-4</v>
      </c>
      <c r="EG28">
        <v>1</v>
      </c>
      <c r="EH28">
        <v>3</v>
      </c>
      <c r="EI28">
        <v>3</v>
      </c>
      <c r="EJ28" t="s">
        <v>312</v>
      </c>
      <c r="EK28">
        <v>100</v>
      </c>
      <c r="EL28">
        <v>100</v>
      </c>
      <c r="EM28">
        <v>0.61699999999999999</v>
      </c>
      <c r="EN28">
        <v>4.5400000000000003E-2</v>
      </c>
      <c r="EO28">
        <v>1.1794943401787199</v>
      </c>
      <c r="EP28">
        <v>-1.6043650578588901E-5</v>
      </c>
      <c r="EQ28">
        <v>-1.15305589960158E-6</v>
      </c>
      <c r="ER28">
        <v>3.6581349982770798E-10</v>
      </c>
      <c r="ES28">
        <v>6.6000000000000003E-2</v>
      </c>
      <c r="ET28">
        <v>-1.48585495900011E-2</v>
      </c>
      <c r="EU28">
        <v>2.0620247853856302E-3</v>
      </c>
      <c r="EV28">
        <v>-2.1578943166311499E-5</v>
      </c>
      <c r="EW28">
        <v>18</v>
      </c>
      <c r="EX28">
        <v>2225</v>
      </c>
      <c r="EY28">
        <v>1</v>
      </c>
      <c r="EZ28">
        <v>25</v>
      </c>
      <c r="FA28">
        <v>1240.0999999999999</v>
      </c>
      <c r="FB28">
        <v>1240.0999999999999</v>
      </c>
      <c r="FC28">
        <v>2</v>
      </c>
      <c r="FD28">
        <v>508.68299999999999</v>
      </c>
      <c r="FE28">
        <v>462.42599999999999</v>
      </c>
      <c r="FF28">
        <v>23.617799999999999</v>
      </c>
      <c r="FG28">
        <v>34.872100000000003</v>
      </c>
      <c r="FH28">
        <v>30.0001</v>
      </c>
      <c r="FI28">
        <v>34.901899999999998</v>
      </c>
      <c r="FJ28">
        <v>34.952100000000002</v>
      </c>
      <c r="FK28">
        <v>33.663600000000002</v>
      </c>
      <c r="FL28">
        <v>100</v>
      </c>
      <c r="FM28">
        <v>0</v>
      </c>
      <c r="FN28">
        <v>23.622499999999999</v>
      </c>
      <c r="FO28">
        <v>817.84199999999998</v>
      </c>
      <c r="FP28">
        <v>0</v>
      </c>
      <c r="FQ28">
        <v>97.630700000000004</v>
      </c>
      <c r="FR28">
        <v>101.971</v>
      </c>
    </row>
    <row r="29" spans="1:174" x14ac:dyDescent="0.25">
      <c r="A29">
        <v>13</v>
      </c>
      <c r="B29">
        <v>1607623280.0999999</v>
      </c>
      <c r="C29">
        <v>1326.5999999046301</v>
      </c>
      <c r="D29" t="s">
        <v>346</v>
      </c>
      <c r="E29" t="s">
        <v>347</v>
      </c>
      <c r="F29" t="s">
        <v>291</v>
      </c>
      <c r="G29" t="s">
        <v>292</v>
      </c>
      <c r="H29">
        <v>1607623272.3499999</v>
      </c>
      <c r="I29">
        <f t="shared" si="0"/>
        <v>1.3623014486520734E-3</v>
      </c>
      <c r="J29">
        <f t="shared" si="1"/>
        <v>1.3623014486520735</v>
      </c>
      <c r="K29">
        <f t="shared" si="2"/>
        <v>15.797818709567606</v>
      </c>
      <c r="L29">
        <f t="shared" si="3"/>
        <v>899.74030000000005</v>
      </c>
      <c r="M29">
        <f t="shared" si="4"/>
        <v>166.22264094040381</v>
      </c>
      <c r="N29">
        <f t="shared" si="5"/>
        <v>16.899299576624326</v>
      </c>
      <c r="O29">
        <f t="shared" si="6"/>
        <v>91.473584975185901</v>
      </c>
      <c r="P29">
        <f t="shared" si="7"/>
        <v>3.6253187399172673E-2</v>
      </c>
      <c r="Q29">
        <f t="shared" si="8"/>
        <v>2.957099991195824</v>
      </c>
      <c r="R29">
        <f t="shared" si="9"/>
        <v>3.6008071139569324E-2</v>
      </c>
      <c r="S29">
        <f t="shared" si="10"/>
        <v>2.2526928881409999E-2</v>
      </c>
      <c r="T29">
        <f t="shared" si="11"/>
        <v>231.29210582097858</v>
      </c>
      <c r="U29">
        <f t="shared" si="12"/>
        <v>29.016298527935945</v>
      </c>
      <c r="V29">
        <f t="shared" si="13"/>
        <v>28.72655</v>
      </c>
      <c r="W29">
        <f t="shared" si="14"/>
        <v>3.9585723049795183</v>
      </c>
      <c r="X29">
        <f t="shared" si="15"/>
        <v>5.0201392977773294</v>
      </c>
      <c r="Y29">
        <f t="shared" si="16"/>
        <v>0.19068485625243636</v>
      </c>
      <c r="Z29">
        <f t="shared" si="17"/>
        <v>3.798397712526866</v>
      </c>
      <c r="AA29">
        <f t="shared" si="18"/>
        <v>3.7678874487270821</v>
      </c>
      <c r="AB29">
        <f t="shared" si="19"/>
        <v>-60.077493885556436</v>
      </c>
      <c r="AC29">
        <f t="shared" si="20"/>
        <v>-113.26591435769613</v>
      </c>
      <c r="AD29">
        <f t="shared" si="21"/>
        <v>-8.380130246402258</v>
      </c>
      <c r="AE29">
        <f t="shared" si="22"/>
        <v>49.568567331323763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53530.528235074467</v>
      </c>
      <c r="AK29" t="s">
        <v>293</v>
      </c>
      <c r="AL29">
        <v>10143.9</v>
      </c>
      <c r="AM29">
        <v>715.47692307692296</v>
      </c>
      <c r="AN29">
        <v>3262.08</v>
      </c>
      <c r="AO29">
        <f t="shared" si="26"/>
        <v>0.78066849277855754</v>
      </c>
      <c r="AP29">
        <v>-0.57774747981622299</v>
      </c>
      <c r="AQ29" t="s">
        <v>348</v>
      </c>
      <c r="AR29">
        <v>15363</v>
      </c>
      <c r="AS29">
        <v>796.62792307692303</v>
      </c>
      <c r="AT29">
        <v>1042.28</v>
      </c>
      <c r="AU29">
        <f t="shared" si="27"/>
        <v>0.23568722121030528</v>
      </c>
      <c r="AV29">
        <v>0.5</v>
      </c>
      <c r="AW29">
        <f t="shared" si="28"/>
        <v>1180.186358564966</v>
      </c>
      <c r="AX29">
        <f t="shared" si="29"/>
        <v>15.797818709567606</v>
      </c>
      <c r="AY29">
        <f t="shared" si="30"/>
        <v>139.07742168024291</v>
      </c>
      <c r="AZ29">
        <f t="shared" si="31"/>
        <v>1.3875407108836193E-2</v>
      </c>
      <c r="BA29">
        <f t="shared" si="32"/>
        <v>2.129754000844303</v>
      </c>
      <c r="BB29" t="s">
        <v>349</v>
      </c>
      <c r="BC29">
        <v>796.62792307692303</v>
      </c>
      <c r="BD29">
        <v>584.64</v>
      </c>
      <c r="BE29">
        <f t="shared" si="33"/>
        <v>0.43907587212649191</v>
      </c>
      <c r="BF29">
        <f t="shared" si="34"/>
        <v>0.5367801698345358</v>
      </c>
      <c r="BG29">
        <f t="shared" si="35"/>
        <v>0.82907553483924945</v>
      </c>
      <c r="BH29">
        <f t="shared" si="36"/>
        <v>0.75168226454886955</v>
      </c>
      <c r="BI29">
        <f t="shared" si="37"/>
        <v>0.87167098010502075</v>
      </c>
      <c r="BJ29">
        <f t="shared" si="38"/>
        <v>0.39393944073657583</v>
      </c>
      <c r="BK29">
        <f t="shared" si="39"/>
        <v>0.60606055926342417</v>
      </c>
      <c r="BL29">
        <f t="shared" si="40"/>
        <v>1400.001</v>
      </c>
      <c r="BM29">
        <f t="shared" si="41"/>
        <v>1180.186358564966</v>
      </c>
      <c r="BN29">
        <f t="shared" si="42"/>
        <v>0.84298965398236581</v>
      </c>
      <c r="BO29">
        <f t="shared" si="43"/>
        <v>0.19597930796473156</v>
      </c>
      <c r="BP29">
        <v>6</v>
      </c>
      <c r="BQ29">
        <v>0.5</v>
      </c>
      <c r="BR29" t="s">
        <v>296</v>
      </c>
      <c r="BS29">
        <v>2</v>
      </c>
      <c r="BT29">
        <v>1607623272.3499999</v>
      </c>
      <c r="BU29">
        <v>899.74030000000005</v>
      </c>
      <c r="BV29">
        <v>920.16073333333304</v>
      </c>
      <c r="BW29">
        <v>1.875589</v>
      </c>
      <c r="BX29">
        <v>0.244517233333333</v>
      </c>
      <c r="BY29">
        <v>899.24159999999995</v>
      </c>
      <c r="BZ29">
        <v>1.8300069999999999</v>
      </c>
      <c r="CA29">
        <v>500.191233333333</v>
      </c>
      <c r="CB29">
        <v>101.566666666667</v>
      </c>
      <c r="CC29">
        <v>9.9986450000000004E-2</v>
      </c>
      <c r="CD29">
        <v>28.016076666666699</v>
      </c>
      <c r="CE29">
        <v>28.72655</v>
      </c>
      <c r="CF29">
        <v>999.9</v>
      </c>
      <c r="CG29">
        <v>0</v>
      </c>
      <c r="CH29">
        <v>0</v>
      </c>
      <c r="CI29">
        <v>10001.213666666699</v>
      </c>
      <c r="CJ29">
        <v>0</v>
      </c>
      <c r="CK29">
        <v>365.90293333333301</v>
      </c>
      <c r="CL29">
        <v>1400.001</v>
      </c>
      <c r="CM29">
        <v>0.89998656666666699</v>
      </c>
      <c r="CN29">
        <v>0.100013476666667</v>
      </c>
      <c r="CO29">
        <v>0</v>
      </c>
      <c r="CP29">
        <v>796.61026666666703</v>
      </c>
      <c r="CQ29">
        <v>4.9994800000000001</v>
      </c>
      <c r="CR29">
        <v>11577.5666666667</v>
      </c>
      <c r="CS29">
        <v>11417.56</v>
      </c>
      <c r="CT29">
        <v>47.751899999999999</v>
      </c>
      <c r="CU29">
        <v>49.811999999999998</v>
      </c>
      <c r="CV29">
        <v>48.741533333333301</v>
      </c>
      <c r="CW29">
        <v>49.641466666666702</v>
      </c>
      <c r="CX29">
        <v>49.754033333333297</v>
      </c>
      <c r="CY29">
        <v>1255.4846666666699</v>
      </c>
      <c r="CZ29">
        <v>139.517333333333</v>
      </c>
      <c r="DA29">
        <v>0</v>
      </c>
      <c r="DB29">
        <v>112.39999985694899</v>
      </c>
      <c r="DC29">
        <v>0</v>
      </c>
      <c r="DD29">
        <v>796.62792307692303</v>
      </c>
      <c r="DE29">
        <v>2.0331623929649401</v>
      </c>
      <c r="DF29">
        <v>81.343589754079005</v>
      </c>
      <c r="DG29">
        <v>11578.0653846154</v>
      </c>
      <c r="DH29">
        <v>15</v>
      </c>
      <c r="DI29">
        <v>0</v>
      </c>
      <c r="DJ29" t="s">
        <v>297</v>
      </c>
      <c r="DK29">
        <v>1607548763</v>
      </c>
      <c r="DL29">
        <v>1607548763</v>
      </c>
      <c r="DM29">
        <v>0</v>
      </c>
      <c r="DN29">
        <v>-4.4999999999999998E-2</v>
      </c>
      <c r="DO29">
        <v>6.0000000000000001E-3</v>
      </c>
      <c r="DP29">
        <v>1.012</v>
      </c>
      <c r="DQ29">
        <v>6.6000000000000003E-2</v>
      </c>
      <c r="DR29">
        <v>400</v>
      </c>
      <c r="DS29">
        <v>0</v>
      </c>
      <c r="DT29">
        <v>0.22</v>
      </c>
      <c r="DU29">
        <v>0.08</v>
      </c>
      <c r="DV29">
        <v>15.797561305380601</v>
      </c>
      <c r="DW29">
        <v>-8.9160859586082206E-2</v>
      </c>
      <c r="DX29">
        <v>8.1701086139518694E-2</v>
      </c>
      <c r="DY29">
        <v>1</v>
      </c>
      <c r="DZ29">
        <v>-20.420023333333301</v>
      </c>
      <c r="EA29">
        <v>5.2076529477293701E-2</v>
      </c>
      <c r="EB29">
        <v>9.8604992041760001E-2</v>
      </c>
      <c r="EC29">
        <v>1</v>
      </c>
      <c r="ED29">
        <v>1.6313753333333301</v>
      </c>
      <c r="EE29">
        <v>-3.8220600667411002E-2</v>
      </c>
      <c r="EF29">
        <v>2.76824461025798E-3</v>
      </c>
      <c r="EG29">
        <v>1</v>
      </c>
      <c r="EH29">
        <v>3</v>
      </c>
      <c r="EI29">
        <v>3</v>
      </c>
      <c r="EJ29" t="s">
        <v>312</v>
      </c>
      <c r="EK29">
        <v>100</v>
      </c>
      <c r="EL29">
        <v>100</v>
      </c>
      <c r="EM29">
        <v>0.498</v>
      </c>
      <c r="EN29">
        <v>4.5600000000000002E-2</v>
      </c>
      <c r="EO29">
        <v>1.1794943401787199</v>
      </c>
      <c r="EP29">
        <v>-1.6043650578588901E-5</v>
      </c>
      <c r="EQ29">
        <v>-1.15305589960158E-6</v>
      </c>
      <c r="ER29">
        <v>3.6581349982770798E-10</v>
      </c>
      <c r="ES29">
        <v>6.6000000000000003E-2</v>
      </c>
      <c r="ET29">
        <v>-1.48585495900011E-2</v>
      </c>
      <c r="EU29">
        <v>2.0620247853856302E-3</v>
      </c>
      <c r="EV29">
        <v>-2.1578943166311499E-5</v>
      </c>
      <c r="EW29">
        <v>18</v>
      </c>
      <c r="EX29">
        <v>2225</v>
      </c>
      <c r="EY29">
        <v>1</v>
      </c>
      <c r="EZ29">
        <v>25</v>
      </c>
      <c r="FA29">
        <v>1242</v>
      </c>
      <c r="FB29">
        <v>1242</v>
      </c>
      <c r="FC29">
        <v>2</v>
      </c>
      <c r="FD29">
        <v>508.67899999999997</v>
      </c>
      <c r="FE29">
        <v>462.47</v>
      </c>
      <c r="FF29">
        <v>23.633199999999999</v>
      </c>
      <c r="FG29">
        <v>34.825600000000001</v>
      </c>
      <c r="FH29">
        <v>29.999700000000001</v>
      </c>
      <c r="FI29">
        <v>34.860500000000002</v>
      </c>
      <c r="FJ29">
        <v>34.913899999999998</v>
      </c>
      <c r="FK29">
        <v>37.073999999999998</v>
      </c>
      <c r="FL29">
        <v>100</v>
      </c>
      <c r="FM29">
        <v>0</v>
      </c>
      <c r="FN29">
        <v>23.623799999999999</v>
      </c>
      <c r="FO29">
        <v>920.29</v>
      </c>
      <c r="FP29">
        <v>0</v>
      </c>
      <c r="FQ29">
        <v>97.650300000000001</v>
      </c>
      <c r="FR29">
        <v>101.98699999999999</v>
      </c>
    </row>
    <row r="30" spans="1:174" x14ac:dyDescent="0.25">
      <c r="A30">
        <v>14</v>
      </c>
      <c r="B30">
        <v>1607623400.5999999</v>
      </c>
      <c r="C30">
        <v>1447.0999999046301</v>
      </c>
      <c r="D30" t="s">
        <v>350</v>
      </c>
      <c r="E30" t="s">
        <v>351</v>
      </c>
      <c r="F30" t="s">
        <v>291</v>
      </c>
      <c r="G30" t="s">
        <v>292</v>
      </c>
      <c r="H30">
        <v>1607623392.5999999</v>
      </c>
      <c r="I30">
        <f t="shared" si="0"/>
        <v>1.1888711780703751E-3</v>
      </c>
      <c r="J30">
        <f t="shared" si="1"/>
        <v>1.1888711780703751</v>
      </c>
      <c r="K30">
        <f t="shared" si="2"/>
        <v>18.706506839928362</v>
      </c>
      <c r="L30">
        <f t="shared" si="3"/>
        <v>1199.7893548387101</v>
      </c>
      <c r="M30">
        <f t="shared" si="4"/>
        <v>196.67478398786449</v>
      </c>
      <c r="N30">
        <f t="shared" si="5"/>
        <v>19.995408878431398</v>
      </c>
      <c r="O30">
        <f t="shared" si="6"/>
        <v>121.97943341567218</v>
      </c>
      <c r="P30">
        <f t="shared" si="7"/>
        <v>3.1318477617483076E-2</v>
      </c>
      <c r="Q30">
        <f t="shared" si="8"/>
        <v>2.9567553490218561</v>
      </c>
      <c r="R30">
        <f t="shared" si="9"/>
        <v>3.1135346179402449E-2</v>
      </c>
      <c r="S30">
        <f t="shared" si="10"/>
        <v>1.9475955579318541E-2</v>
      </c>
      <c r="T30">
        <f t="shared" si="11"/>
        <v>231.29425481430849</v>
      </c>
      <c r="U30">
        <f t="shared" si="12"/>
        <v>29.067265975177609</v>
      </c>
      <c r="V30">
        <f t="shared" si="13"/>
        <v>28.791193548387099</v>
      </c>
      <c r="W30">
        <f t="shared" si="14"/>
        <v>3.973434177641161</v>
      </c>
      <c r="X30">
        <f t="shared" si="15"/>
        <v>4.4867454565971663</v>
      </c>
      <c r="Y30">
        <f t="shared" si="16"/>
        <v>0.17048569199898861</v>
      </c>
      <c r="Z30">
        <f t="shared" si="17"/>
        <v>3.7997629606625432</v>
      </c>
      <c r="AA30">
        <f t="shared" si="18"/>
        <v>3.8029484856421725</v>
      </c>
      <c r="AB30">
        <f t="shared" si="19"/>
        <v>-52.42921895290354</v>
      </c>
      <c r="AC30">
        <f t="shared" si="20"/>
        <v>-122.57441994996381</v>
      </c>
      <c r="AD30">
        <f t="shared" si="21"/>
        <v>-9.0730886228860594</v>
      </c>
      <c r="AE30">
        <f t="shared" si="22"/>
        <v>47.21752728855509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53519.408821600678</v>
      </c>
      <c r="AK30" t="s">
        <v>293</v>
      </c>
      <c r="AL30">
        <v>10143.9</v>
      </c>
      <c r="AM30">
        <v>715.47692307692296</v>
      </c>
      <c r="AN30">
        <v>3262.08</v>
      </c>
      <c r="AO30">
        <f t="shared" si="26"/>
        <v>0.78066849277855754</v>
      </c>
      <c r="AP30">
        <v>-0.57774747981622299</v>
      </c>
      <c r="AQ30" t="s">
        <v>352</v>
      </c>
      <c r="AR30">
        <v>15360.5</v>
      </c>
      <c r="AS30">
        <v>840.55592307692302</v>
      </c>
      <c r="AT30">
        <v>1113.6099999999999</v>
      </c>
      <c r="AU30">
        <f t="shared" si="27"/>
        <v>0.24519722068145666</v>
      </c>
      <c r="AV30">
        <v>0.5</v>
      </c>
      <c r="AW30">
        <f t="shared" si="28"/>
        <v>1180.1994131945814</v>
      </c>
      <c r="AX30">
        <f t="shared" si="29"/>
        <v>18.706506839928362</v>
      </c>
      <c r="AY30">
        <f t="shared" si="30"/>
        <v>144.69080798259873</v>
      </c>
      <c r="AZ30">
        <f t="shared" si="31"/>
        <v>1.6339827070025122E-2</v>
      </c>
      <c r="BA30">
        <f t="shared" si="32"/>
        <v>1.9292840401936049</v>
      </c>
      <c r="BB30" t="s">
        <v>353</v>
      </c>
      <c r="BC30">
        <v>840.55592307692302</v>
      </c>
      <c r="BD30">
        <v>595.32000000000005</v>
      </c>
      <c r="BE30">
        <f t="shared" si="33"/>
        <v>0.46541428327691015</v>
      </c>
      <c r="BF30">
        <f t="shared" si="34"/>
        <v>0.52683647556981028</v>
      </c>
      <c r="BG30">
        <f t="shared" si="35"/>
        <v>0.80564805231816905</v>
      </c>
      <c r="BH30">
        <f t="shared" si="36"/>
        <v>0.68583620088373998</v>
      </c>
      <c r="BI30">
        <f t="shared" si="37"/>
        <v>0.84366111840086233</v>
      </c>
      <c r="BJ30">
        <f t="shared" si="38"/>
        <v>0.37312959438573517</v>
      </c>
      <c r="BK30">
        <f t="shared" si="39"/>
        <v>0.62687040561426488</v>
      </c>
      <c r="BL30">
        <f t="shared" si="40"/>
        <v>1400.01677419355</v>
      </c>
      <c r="BM30">
        <f t="shared" si="41"/>
        <v>1180.1994131945814</v>
      </c>
      <c r="BN30">
        <f t="shared" si="42"/>
        <v>0.84298948051848188</v>
      </c>
      <c r="BO30">
        <f t="shared" si="43"/>
        <v>0.19597896103696386</v>
      </c>
      <c r="BP30">
        <v>6</v>
      </c>
      <c r="BQ30">
        <v>0.5</v>
      </c>
      <c r="BR30" t="s">
        <v>296</v>
      </c>
      <c r="BS30">
        <v>2</v>
      </c>
      <c r="BT30">
        <v>1607623392.5999999</v>
      </c>
      <c r="BU30">
        <v>1199.7893548387101</v>
      </c>
      <c r="BV30">
        <v>1223.93903225806</v>
      </c>
      <c r="BW30">
        <v>1.6768967741935501</v>
      </c>
      <c r="BX30">
        <v>0.25322170967741903</v>
      </c>
      <c r="BY30">
        <v>1199.6564516128999</v>
      </c>
      <c r="BZ30">
        <v>1.6297280645161301</v>
      </c>
      <c r="CA30">
        <v>500.20299999999997</v>
      </c>
      <c r="CB30">
        <v>101.567322580645</v>
      </c>
      <c r="CC30">
        <v>0.10005171612903201</v>
      </c>
      <c r="CD30">
        <v>28.022241935483901</v>
      </c>
      <c r="CE30">
        <v>28.791193548387099</v>
      </c>
      <c r="CF30">
        <v>999.9</v>
      </c>
      <c r="CG30">
        <v>0</v>
      </c>
      <c r="CH30">
        <v>0</v>
      </c>
      <c r="CI30">
        <v>9999.1938709677397</v>
      </c>
      <c r="CJ30">
        <v>0</v>
      </c>
      <c r="CK30">
        <v>365.33087096774199</v>
      </c>
      <c r="CL30">
        <v>1400.01677419355</v>
      </c>
      <c r="CM30">
        <v>0.89999406451612896</v>
      </c>
      <c r="CN30">
        <v>0.100005825806452</v>
      </c>
      <c r="CO30">
        <v>0</v>
      </c>
      <c r="CP30">
        <v>840.70058064516104</v>
      </c>
      <c r="CQ30">
        <v>4.9994800000000001</v>
      </c>
      <c r="CR30">
        <v>12299.6903225806</v>
      </c>
      <c r="CS30">
        <v>11417.6935483871</v>
      </c>
      <c r="CT30">
        <v>48.269935483871002</v>
      </c>
      <c r="CU30">
        <v>50.286000000000001</v>
      </c>
      <c r="CV30">
        <v>49.2559677419355</v>
      </c>
      <c r="CW30">
        <v>50.126967741935502</v>
      </c>
      <c r="CX30">
        <v>50.255903225806399</v>
      </c>
      <c r="CY30">
        <v>1255.5083870967701</v>
      </c>
      <c r="CZ30">
        <v>139.51096774193601</v>
      </c>
      <c r="DA30">
        <v>0</v>
      </c>
      <c r="DB30">
        <v>120</v>
      </c>
      <c r="DC30">
        <v>0</v>
      </c>
      <c r="DD30">
        <v>840.55592307692302</v>
      </c>
      <c r="DE30">
        <v>-11.8063589864891</v>
      </c>
      <c r="DF30">
        <v>-118.06153853031699</v>
      </c>
      <c r="DG30">
        <v>12298.342307692301</v>
      </c>
      <c r="DH30">
        <v>15</v>
      </c>
      <c r="DI30">
        <v>0</v>
      </c>
      <c r="DJ30" t="s">
        <v>297</v>
      </c>
      <c r="DK30">
        <v>1607548763</v>
      </c>
      <c r="DL30">
        <v>1607548763</v>
      </c>
      <c r="DM30">
        <v>0</v>
      </c>
      <c r="DN30">
        <v>-4.4999999999999998E-2</v>
      </c>
      <c r="DO30">
        <v>6.0000000000000001E-3</v>
      </c>
      <c r="DP30">
        <v>1.012</v>
      </c>
      <c r="DQ30">
        <v>6.6000000000000003E-2</v>
      </c>
      <c r="DR30">
        <v>400</v>
      </c>
      <c r="DS30">
        <v>0</v>
      </c>
      <c r="DT30">
        <v>0.22</v>
      </c>
      <c r="DU30">
        <v>0.08</v>
      </c>
      <c r="DV30">
        <v>18.720363534226699</v>
      </c>
      <c r="DW30">
        <v>-3.0602833062610899</v>
      </c>
      <c r="DX30">
        <v>0.23676167203581</v>
      </c>
      <c r="DY30">
        <v>0</v>
      </c>
      <c r="DZ30">
        <v>-24.142576666666699</v>
      </c>
      <c r="EA30">
        <v>4.11260956618466</v>
      </c>
      <c r="EB30">
        <v>0.31005883063631001</v>
      </c>
      <c r="EC30">
        <v>0</v>
      </c>
      <c r="ED30">
        <v>1.4230193333333301</v>
      </c>
      <c r="EE30">
        <v>-0.155297352614016</v>
      </c>
      <c r="EF30">
        <v>1.12039912332863E-2</v>
      </c>
      <c r="EG30">
        <v>1</v>
      </c>
      <c r="EH30">
        <v>1</v>
      </c>
      <c r="EI30">
        <v>3</v>
      </c>
      <c r="EJ30" t="s">
        <v>298</v>
      </c>
      <c r="EK30">
        <v>100</v>
      </c>
      <c r="EL30">
        <v>100</v>
      </c>
      <c r="EM30">
        <v>0.13</v>
      </c>
      <c r="EN30">
        <v>4.7300000000000002E-2</v>
      </c>
      <c r="EO30">
        <v>1.1794943401787199</v>
      </c>
      <c r="EP30">
        <v>-1.6043650578588901E-5</v>
      </c>
      <c r="EQ30">
        <v>-1.15305589960158E-6</v>
      </c>
      <c r="ER30">
        <v>3.6581349982770798E-10</v>
      </c>
      <c r="ES30">
        <v>6.6000000000000003E-2</v>
      </c>
      <c r="ET30">
        <v>-1.48585495900011E-2</v>
      </c>
      <c r="EU30">
        <v>2.0620247853856302E-3</v>
      </c>
      <c r="EV30">
        <v>-2.1578943166311499E-5</v>
      </c>
      <c r="EW30">
        <v>18</v>
      </c>
      <c r="EX30">
        <v>2225</v>
      </c>
      <c r="EY30">
        <v>1</v>
      </c>
      <c r="EZ30">
        <v>25</v>
      </c>
      <c r="FA30">
        <v>1244</v>
      </c>
      <c r="FB30">
        <v>1244</v>
      </c>
      <c r="FC30">
        <v>2</v>
      </c>
      <c r="FD30">
        <v>508.43700000000001</v>
      </c>
      <c r="FE30">
        <v>462.81900000000002</v>
      </c>
      <c r="FF30">
        <v>23.254100000000001</v>
      </c>
      <c r="FG30">
        <v>34.811799999999998</v>
      </c>
      <c r="FH30">
        <v>30.000499999999999</v>
      </c>
      <c r="FI30">
        <v>34.8414</v>
      </c>
      <c r="FJ30">
        <v>34.894799999999996</v>
      </c>
      <c r="FK30">
        <v>46.776299999999999</v>
      </c>
      <c r="FL30">
        <v>100</v>
      </c>
      <c r="FM30">
        <v>0</v>
      </c>
      <c r="FN30">
        <v>23.236999999999998</v>
      </c>
      <c r="FO30">
        <v>1223.73</v>
      </c>
      <c r="FP30">
        <v>0</v>
      </c>
      <c r="FQ30">
        <v>97.657200000000003</v>
      </c>
      <c r="FR30">
        <v>101.99</v>
      </c>
    </row>
    <row r="31" spans="1:174" x14ac:dyDescent="0.25">
      <c r="A31">
        <v>15</v>
      </c>
      <c r="B31">
        <v>1607623521.0999999</v>
      </c>
      <c r="C31">
        <v>1567.5999999046301</v>
      </c>
      <c r="D31" t="s">
        <v>354</v>
      </c>
      <c r="E31" t="s">
        <v>355</v>
      </c>
      <c r="F31" t="s">
        <v>291</v>
      </c>
      <c r="G31" t="s">
        <v>292</v>
      </c>
      <c r="H31">
        <v>1607623513.0999999</v>
      </c>
      <c r="I31">
        <f t="shared" si="0"/>
        <v>9.2340949394340878E-4</v>
      </c>
      <c r="J31">
        <f t="shared" si="1"/>
        <v>0.92340949394340877</v>
      </c>
      <c r="K31">
        <f t="shared" si="2"/>
        <v>17.494246778278558</v>
      </c>
      <c r="L31">
        <f t="shared" si="3"/>
        <v>1400.07064516129</v>
      </c>
      <c r="M31">
        <f t="shared" si="4"/>
        <v>187.69345555491097</v>
      </c>
      <c r="N31">
        <f t="shared" si="5"/>
        <v>19.082081385306616</v>
      </c>
      <c r="O31">
        <f t="shared" si="6"/>
        <v>142.33986964095536</v>
      </c>
      <c r="P31">
        <f t="shared" si="7"/>
        <v>2.4148401410673231E-2</v>
      </c>
      <c r="Q31">
        <f t="shared" si="8"/>
        <v>2.9572132498599006</v>
      </c>
      <c r="R31">
        <f t="shared" si="9"/>
        <v>2.4039383092152197E-2</v>
      </c>
      <c r="S31">
        <f t="shared" si="10"/>
        <v>1.5034368146243603E-2</v>
      </c>
      <c r="T31">
        <f t="shared" si="11"/>
        <v>231.29162964080086</v>
      </c>
      <c r="U31">
        <f t="shared" si="12"/>
        <v>29.094580210423324</v>
      </c>
      <c r="V31">
        <f t="shared" si="13"/>
        <v>28.756974193548398</v>
      </c>
      <c r="W31">
        <f t="shared" si="14"/>
        <v>3.9655609281169664</v>
      </c>
      <c r="X31">
        <f t="shared" si="15"/>
        <v>3.6710260279059286</v>
      </c>
      <c r="Y31">
        <f t="shared" si="16"/>
        <v>0.13915778300626644</v>
      </c>
      <c r="Z31">
        <f t="shared" si="17"/>
        <v>3.7907054308096675</v>
      </c>
      <c r="AA31">
        <f t="shared" si="18"/>
        <v>3.8264031451106999</v>
      </c>
      <c r="AB31">
        <f t="shared" si="19"/>
        <v>-40.722358682904328</v>
      </c>
      <c r="AC31">
        <f t="shared" si="20"/>
        <v>-123.664664467478</v>
      </c>
      <c r="AD31">
        <f t="shared" si="21"/>
        <v>-9.1489496588098493</v>
      </c>
      <c r="AE31">
        <f t="shared" si="22"/>
        <v>57.755656831608704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53540.00240452362</v>
      </c>
      <c r="AK31" t="s">
        <v>293</v>
      </c>
      <c r="AL31">
        <v>10143.9</v>
      </c>
      <c r="AM31">
        <v>715.47692307692296</v>
      </c>
      <c r="AN31">
        <v>3262.08</v>
      </c>
      <c r="AO31">
        <f t="shared" si="26"/>
        <v>0.78066849277855754</v>
      </c>
      <c r="AP31">
        <v>-0.57774747981622299</v>
      </c>
      <c r="AQ31" t="s">
        <v>356</v>
      </c>
      <c r="AR31">
        <v>15357.9</v>
      </c>
      <c r="AS31">
        <v>835.38423076923095</v>
      </c>
      <c r="AT31">
        <v>1105.08</v>
      </c>
      <c r="AU31">
        <f t="shared" si="27"/>
        <v>0.24405090059612788</v>
      </c>
      <c r="AV31">
        <v>0.5</v>
      </c>
      <c r="AW31">
        <f t="shared" si="28"/>
        <v>1180.1838886513967</v>
      </c>
      <c r="AX31">
        <f t="shared" si="29"/>
        <v>17.494246778278558</v>
      </c>
      <c r="AY31">
        <f t="shared" si="30"/>
        <v>144.01247044720685</v>
      </c>
      <c r="AZ31">
        <f t="shared" si="31"/>
        <v>1.5312863047762634E-2</v>
      </c>
      <c r="BA31">
        <f t="shared" si="32"/>
        <v>1.9518948854381584</v>
      </c>
      <c r="BB31" t="s">
        <v>357</v>
      </c>
      <c r="BC31">
        <v>835.38423076923095</v>
      </c>
      <c r="BD31">
        <v>600.35</v>
      </c>
      <c r="BE31">
        <f t="shared" si="33"/>
        <v>0.45673616389763627</v>
      </c>
      <c r="BF31">
        <f t="shared" si="34"/>
        <v>0.5343367131550909</v>
      </c>
      <c r="BG31">
        <f t="shared" si="35"/>
        <v>0.81037520710214783</v>
      </c>
      <c r="BH31">
        <f t="shared" si="36"/>
        <v>0.69223213369030334</v>
      </c>
      <c r="BI31">
        <f t="shared" si="37"/>
        <v>0.84701067847847988</v>
      </c>
      <c r="BJ31">
        <f t="shared" si="38"/>
        <v>0.3840017969303452</v>
      </c>
      <c r="BK31">
        <f t="shared" si="39"/>
        <v>0.6159982030696548</v>
      </c>
      <c r="BL31">
        <f t="shared" si="40"/>
        <v>1399.9980645161299</v>
      </c>
      <c r="BM31">
        <f t="shared" si="41"/>
        <v>1180.1838886513967</v>
      </c>
      <c r="BN31">
        <f t="shared" si="42"/>
        <v>0.84298965731734365</v>
      </c>
      <c r="BO31">
        <f t="shared" si="43"/>
        <v>0.19597931463468732</v>
      </c>
      <c r="BP31">
        <v>6</v>
      </c>
      <c r="BQ31">
        <v>0.5</v>
      </c>
      <c r="BR31" t="s">
        <v>296</v>
      </c>
      <c r="BS31">
        <v>2</v>
      </c>
      <c r="BT31">
        <v>1607623513.0999999</v>
      </c>
      <c r="BU31">
        <v>1400.07064516129</v>
      </c>
      <c r="BV31">
        <v>1422.6064516128999</v>
      </c>
      <c r="BW31">
        <v>1.3687712903225799</v>
      </c>
      <c r="BX31">
        <v>0.26262345161290301</v>
      </c>
      <c r="BY31">
        <v>1400.1687096774201</v>
      </c>
      <c r="BZ31">
        <v>1.31882967741935</v>
      </c>
      <c r="CA31">
        <v>500.192935483871</v>
      </c>
      <c r="CB31">
        <v>101.566225806452</v>
      </c>
      <c r="CC31">
        <v>9.9979490322580605E-2</v>
      </c>
      <c r="CD31">
        <v>27.981303225806499</v>
      </c>
      <c r="CE31">
        <v>28.756974193548398</v>
      </c>
      <c r="CF31">
        <v>999.9</v>
      </c>
      <c r="CG31">
        <v>0</v>
      </c>
      <c r="CH31">
        <v>0</v>
      </c>
      <c r="CI31">
        <v>10001.8996774194</v>
      </c>
      <c r="CJ31">
        <v>0</v>
      </c>
      <c r="CK31">
        <v>364.70229032258101</v>
      </c>
      <c r="CL31">
        <v>1399.9980645161299</v>
      </c>
      <c r="CM31">
        <v>0.89998841935483898</v>
      </c>
      <c r="CN31">
        <v>0.10001155483871001</v>
      </c>
      <c r="CO31">
        <v>0</v>
      </c>
      <c r="CP31">
        <v>835.43319354838695</v>
      </c>
      <c r="CQ31">
        <v>4.9994800000000001</v>
      </c>
      <c r="CR31">
        <v>12330.016129032299</v>
      </c>
      <c r="CS31">
        <v>11417.5290322581</v>
      </c>
      <c r="CT31">
        <v>48.778064516129</v>
      </c>
      <c r="CU31">
        <v>50.787999999999997</v>
      </c>
      <c r="CV31">
        <v>49.777999999999999</v>
      </c>
      <c r="CW31">
        <v>50.594516129032201</v>
      </c>
      <c r="CX31">
        <v>50.741741935483901</v>
      </c>
      <c r="CY31">
        <v>1255.48096774194</v>
      </c>
      <c r="CZ31">
        <v>139.51709677419399</v>
      </c>
      <c r="DA31">
        <v>0</v>
      </c>
      <c r="DB31">
        <v>119.700000047684</v>
      </c>
      <c r="DC31">
        <v>0</v>
      </c>
      <c r="DD31">
        <v>835.38423076923095</v>
      </c>
      <c r="DE31">
        <v>-12.2531282181995</v>
      </c>
      <c r="DF31">
        <v>-143.603418864265</v>
      </c>
      <c r="DG31">
        <v>12329.407692307699</v>
      </c>
      <c r="DH31">
        <v>15</v>
      </c>
      <c r="DI31">
        <v>0</v>
      </c>
      <c r="DJ31" t="s">
        <v>297</v>
      </c>
      <c r="DK31">
        <v>1607548763</v>
      </c>
      <c r="DL31">
        <v>1607548763</v>
      </c>
      <c r="DM31">
        <v>0</v>
      </c>
      <c r="DN31">
        <v>-4.4999999999999998E-2</v>
      </c>
      <c r="DO31">
        <v>6.0000000000000001E-3</v>
      </c>
      <c r="DP31">
        <v>1.012</v>
      </c>
      <c r="DQ31">
        <v>6.6000000000000003E-2</v>
      </c>
      <c r="DR31">
        <v>400</v>
      </c>
      <c r="DS31">
        <v>0</v>
      </c>
      <c r="DT31">
        <v>0.22</v>
      </c>
      <c r="DU31">
        <v>0.08</v>
      </c>
      <c r="DV31">
        <v>17.5375338301413</v>
      </c>
      <c r="DW31">
        <v>-1.9915777431322801</v>
      </c>
      <c r="DX31">
        <v>0.15755563116874199</v>
      </c>
      <c r="DY31">
        <v>0</v>
      </c>
      <c r="DZ31">
        <v>-22.5502866666667</v>
      </c>
      <c r="EA31">
        <v>2.50688676307003</v>
      </c>
      <c r="EB31">
        <v>0.19105395351982599</v>
      </c>
      <c r="EC31">
        <v>0</v>
      </c>
      <c r="ED31">
        <v>1.106606</v>
      </c>
      <c r="EE31">
        <v>-0.11611995550612</v>
      </c>
      <c r="EF31">
        <v>8.3875644458527594E-3</v>
      </c>
      <c r="EG31">
        <v>1</v>
      </c>
      <c r="EH31">
        <v>1</v>
      </c>
      <c r="EI31">
        <v>3</v>
      </c>
      <c r="EJ31" t="s">
        <v>298</v>
      </c>
      <c r="EK31">
        <v>100</v>
      </c>
      <c r="EL31">
        <v>100</v>
      </c>
      <c r="EM31">
        <v>-0.1</v>
      </c>
      <c r="EN31">
        <v>5.0099999999999999E-2</v>
      </c>
      <c r="EO31">
        <v>1.1794943401787199</v>
      </c>
      <c r="EP31">
        <v>-1.6043650578588901E-5</v>
      </c>
      <c r="EQ31">
        <v>-1.15305589960158E-6</v>
      </c>
      <c r="ER31">
        <v>3.6581349982770798E-10</v>
      </c>
      <c r="ES31">
        <v>6.6000000000000003E-2</v>
      </c>
      <c r="ET31">
        <v>-1.48585495900011E-2</v>
      </c>
      <c r="EU31">
        <v>2.0620247853856302E-3</v>
      </c>
      <c r="EV31">
        <v>-2.1578943166311499E-5</v>
      </c>
      <c r="EW31">
        <v>18</v>
      </c>
      <c r="EX31">
        <v>2225</v>
      </c>
      <c r="EY31">
        <v>1</v>
      </c>
      <c r="EZ31">
        <v>25</v>
      </c>
      <c r="FA31">
        <v>1246</v>
      </c>
      <c r="FB31">
        <v>1246</v>
      </c>
      <c r="FC31">
        <v>2</v>
      </c>
      <c r="FD31">
        <v>508.05700000000002</v>
      </c>
      <c r="FE31">
        <v>462.45400000000001</v>
      </c>
      <c r="FF31">
        <v>23.3751</v>
      </c>
      <c r="FG31">
        <v>34.884900000000002</v>
      </c>
      <c r="FH31">
        <v>30.0002</v>
      </c>
      <c r="FI31">
        <v>34.8827</v>
      </c>
      <c r="FJ31">
        <v>34.936199999999999</v>
      </c>
      <c r="FK31">
        <v>52.860900000000001</v>
      </c>
      <c r="FL31">
        <v>100</v>
      </c>
      <c r="FM31">
        <v>0</v>
      </c>
      <c r="FN31">
        <v>23.384699999999999</v>
      </c>
      <c r="FO31">
        <v>1422.29</v>
      </c>
      <c r="FP31">
        <v>0</v>
      </c>
      <c r="FQ31">
        <v>97.644199999999998</v>
      </c>
      <c r="FR31">
        <v>101.97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2020-12-10T12:07:54Z</dcterms:created>
  <dcterms:modified xsi:type="dcterms:W3CDTF">2021-05-04T23:12:47Z</dcterms:modified>
</cp:coreProperties>
</file>