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D19DAC2-C047-4243-9B3E-2E02C0F978F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I30" i="1"/>
  <c r="AH30" i="1"/>
  <c r="O30" i="1" s="1"/>
  <c r="Z30" i="1"/>
  <c r="Y30" i="1"/>
  <c r="X30" i="1" s="1"/>
  <c r="Q30" i="1"/>
  <c r="L30" i="1"/>
  <c r="K30" i="1"/>
  <c r="AX30" i="1" s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I29" i="1"/>
  <c r="AH29" i="1"/>
  <c r="K29" i="1" s="1"/>
  <c r="AX29" i="1" s="1"/>
  <c r="Z29" i="1"/>
  <c r="Y29" i="1"/>
  <c r="X29" i="1" s="1"/>
  <c r="Q29" i="1"/>
  <c r="L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K28" i="1"/>
  <c r="AX28" i="1" s="1"/>
  <c r="BO27" i="1"/>
  <c r="BN27" i="1"/>
  <c r="BL27" i="1"/>
  <c r="BM27" i="1" s="1"/>
  <c r="BK27" i="1"/>
  <c r="BJ27" i="1"/>
  <c r="BI27" i="1"/>
  <c r="BH27" i="1"/>
  <c r="BG27" i="1"/>
  <c r="BF27" i="1"/>
  <c r="BE27" i="1"/>
  <c r="BA27" i="1"/>
  <c r="AU27" i="1"/>
  <c r="AO27" i="1"/>
  <c r="AJ27" i="1"/>
  <c r="AI27" i="1"/>
  <c r="AH27" i="1"/>
  <c r="K27" i="1" s="1"/>
  <c r="AX27" i="1" s="1"/>
  <c r="Z27" i="1"/>
  <c r="Y27" i="1"/>
  <c r="X27" i="1" s="1"/>
  <c r="Q27" i="1"/>
  <c r="L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L26" i="1"/>
  <c r="K26" i="1"/>
  <c r="AX26" i="1" s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I25" i="1"/>
  <c r="AH25" i="1"/>
  <c r="K25" i="1" s="1"/>
  <c r="AX25" i="1" s="1"/>
  <c r="Z25" i="1"/>
  <c r="Y25" i="1"/>
  <c r="X25" i="1" s="1"/>
  <c r="Q25" i="1"/>
  <c r="O25" i="1"/>
  <c r="L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L24" i="1"/>
  <c r="K24" i="1"/>
  <c r="AX24" i="1" s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I23" i="1"/>
  <c r="AH23" i="1"/>
  <c r="K23" i="1" s="1"/>
  <c r="AX23" i="1" s="1"/>
  <c r="Z23" i="1"/>
  <c r="Y23" i="1"/>
  <c r="X23" i="1" s="1"/>
  <c r="Q23" i="1"/>
  <c r="O23" i="1"/>
  <c r="L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L22" i="1"/>
  <c r="K22" i="1"/>
  <c r="AX22" i="1" s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I21" i="1"/>
  <c r="AH21" i="1"/>
  <c r="K21" i="1" s="1"/>
  <c r="AX21" i="1" s="1"/>
  <c r="Z21" i="1"/>
  <c r="Y21" i="1"/>
  <c r="X21" i="1" s="1"/>
  <c r="Q21" i="1"/>
  <c r="O21" i="1"/>
  <c r="L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K20" i="1"/>
  <c r="AX20" i="1" s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I19" i="1"/>
  <c r="AH19" i="1"/>
  <c r="K19" i="1" s="1"/>
  <c r="AX19" i="1" s="1"/>
  <c r="Z19" i="1"/>
  <c r="Y19" i="1"/>
  <c r="X19" i="1" s="1"/>
  <c r="Q19" i="1"/>
  <c r="O19" i="1"/>
  <c r="L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K18" i="1"/>
  <c r="AX18" i="1" s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K17" i="1" s="1"/>
  <c r="AX17" i="1" s="1"/>
  <c r="Z17" i="1"/>
  <c r="Y17" i="1"/>
  <c r="X17" i="1" s="1"/>
  <c r="Q17" i="1"/>
  <c r="O17" i="1"/>
  <c r="L17" i="1"/>
  <c r="T21" i="1" l="1"/>
  <c r="AW21" i="1"/>
  <c r="AY21" i="1" s="1"/>
  <c r="AW28" i="1"/>
  <c r="AZ28" i="1" s="1"/>
  <c r="T28" i="1"/>
  <c r="T19" i="1"/>
  <c r="AW19" i="1"/>
  <c r="AY19" i="1" s="1"/>
  <c r="AZ26" i="1"/>
  <c r="AW26" i="1"/>
  <c r="T26" i="1"/>
  <c r="AZ24" i="1"/>
  <c r="AW24" i="1"/>
  <c r="AY24" i="1" s="1"/>
  <c r="T24" i="1"/>
  <c r="AZ25" i="1"/>
  <c r="AY26" i="1"/>
  <c r="T29" i="1"/>
  <c r="AW29" i="1"/>
  <c r="T17" i="1"/>
  <c r="AW17" i="1"/>
  <c r="AY17" i="1" s="1"/>
  <c r="AZ22" i="1"/>
  <c r="AW22" i="1"/>
  <c r="T22" i="1"/>
  <c r="AY29" i="1"/>
  <c r="L31" i="1"/>
  <c r="K31" i="1"/>
  <c r="AX31" i="1" s="1"/>
  <c r="AZ31" i="1" s="1"/>
  <c r="J31" i="1"/>
  <c r="I31" i="1" s="1"/>
  <c r="AI31" i="1"/>
  <c r="O31" i="1"/>
  <c r="T23" i="1"/>
  <c r="AW23" i="1"/>
  <c r="AY23" i="1" s="1"/>
  <c r="AW20" i="1"/>
  <c r="AY20" i="1" s="1"/>
  <c r="T20" i="1"/>
  <c r="AZ21" i="1"/>
  <c r="AY22" i="1"/>
  <c r="T31" i="1"/>
  <c r="AW31" i="1"/>
  <c r="AY31" i="1" s="1"/>
  <c r="AZ29" i="1"/>
  <c r="AW18" i="1"/>
  <c r="T18" i="1"/>
  <c r="T27" i="1"/>
  <c r="AW27" i="1"/>
  <c r="AZ27" i="1" s="1"/>
  <c r="AZ30" i="1"/>
  <c r="AW30" i="1"/>
  <c r="T30" i="1"/>
  <c r="AZ18" i="1"/>
  <c r="AY18" i="1"/>
  <c r="AY25" i="1"/>
  <c r="T25" i="1"/>
  <c r="AW25" i="1"/>
  <c r="AY30" i="1"/>
  <c r="J18" i="1"/>
  <c r="I18" i="1" s="1"/>
  <c r="J20" i="1"/>
  <c r="I20" i="1" s="1"/>
  <c r="J22" i="1"/>
  <c r="I22" i="1" s="1"/>
  <c r="J24" i="1"/>
  <c r="I24" i="1" s="1"/>
  <c r="J26" i="1"/>
  <c r="I26" i="1" s="1"/>
  <c r="J28" i="1"/>
  <c r="I28" i="1" s="1"/>
  <c r="J30" i="1"/>
  <c r="I30" i="1" s="1"/>
  <c r="O27" i="1"/>
  <c r="O29" i="1"/>
  <c r="L18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AB21" i="1" l="1"/>
  <c r="AB19" i="1"/>
  <c r="AB24" i="1"/>
  <c r="R24" i="1"/>
  <c r="P24" i="1" s="1"/>
  <c r="S24" i="1" s="1"/>
  <c r="M24" i="1" s="1"/>
  <c r="N24" i="1" s="1"/>
  <c r="AZ20" i="1"/>
  <c r="U24" i="1"/>
  <c r="V24" i="1" s="1"/>
  <c r="U19" i="1"/>
  <c r="V19" i="1" s="1"/>
  <c r="R19" i="1" s="1"/>
  <c r="P19" i="1" s="1"/>
  <c r="S19" i="1" s="1"/>
  <c r="M19" i="1" s="1"/>
  <c r="N19" i="1" s="1"/>
  <c r="AB26" i="1"/>
  <c r="AB17" i="1"/>
  <c r="R17" i="1"/>
  <c r="P17" i="1" s="1"/>
  <c r="S17" i="1" s="1"/>
  <c r="M17" i="1" s="1"/>
  <c r="N17" i="1" s="1"/>
  <c r="AB22" i="1"/>
  <c r="U27" i="1"/>
  <c r="V27" i="1" s="1"/>
  <c r="U31" i="1"/>
  <c r="V31" i="1" s="1"/>
  <c r="U17" i="1"/>
  <c r="V17" i="1" s="1"/>
  <c r="U28" i="1"/>
  <c r="V28" i="1" s="1"/>
  <c r="AB20" i="1"/>
  <c r="AY27" i="1"/>
  <c r="U23" i="1"/>
  <c r="V23" i="1" s="1"/>
  <c r="AB29" i="1"/>
  <c r="R29" i="1"/>
  <c r="P29" i="1" s="1"/>
  <c r="S29" i="1" s="1"/>
  <c r="M29" i="1" s="1"/>
  <c r="N29" i="1" s="1"/>
  <c r="AB18" i="1"/>
  <c r="AZ17" i="1"/>
  <c r="AY28" i="1"/>
  <c r="AB27" i="1"/>
  <c r="R27" i="1"/>
  <c r="P27" i="1" s="1"/>
  <c r="S27" i="1" s="1"/>
  <c r="M27" i="1" s="1"/>
  <c r="N27" i="1" s="1"/>
  <c r="AZ19" i="1"/>
  <c r="AZ23" i="1"/>
  <c r="U29" i="1"/>
  <c r="V29" i="1" s="1"/>
  <c r="U26" i="1"/>
  <c r="V26" i="1" s="1"/>
  <c r="R26" i="1" s="1"/>
  <c r="P26" i="1" s="1"/>
  <c r="S26" i="1" s="1"/>
  <c r="M26" i="1" s="1"/>
  <c r="N26" i="1" s="1"/>
  <c r="AB25" i="1"/>
  <c r="R25" i="1"/>
  <c r="P25" i="1" s="1"/>
  <c r="S25" i="1" s="1"/>
  <c r="M25" i="1" s="1"/>
  <c r="N25" i="1" s="1"/>
  <c r="AB30" i="1"/>
  <c r="R30" i="1"/>
  <c r="P30" i="1" s="1"/>
  <c r="S30" i="1" s="1"/>
  <c r="M30" i="1" s="1"/>
  <c r="N30" i="1" s="1"/>
  <c r="U30" i="1"/>
  <c r="V30" i="1" s="1"/>
  <c r="U18" i="1"/>
  <c r="V18" i="1" s="1"/>
  <c r="U22" i="1"/>
  <c r="V22" i="1" s="1"/>
  <c r="AB23" i="1"/>
  <c r="R23" i="1"/>
  <c r="P23" i="1" s="1"/>
  <c r="S23" i="1" s="1"/>
  <c r="M23" i="1" s="1"/>
  <c r="N23" i="1" s="1"/>
  <c r="AB28" i="1"/>
  <c r="R28" i="1"/>
  <c r="P28" i="1" s="1"/>
  <c r="S28" i="1" s="1"/>
  <c r="M28" i="1" s="1"/>
  <c r="N28" i="1" s="1"/>
  <c r="U25" i="1"/>
  <c r="V25" i="1" s="1"/>
  <c r="U20" i="1"/>
  <c r="V20" i="1" s="1"/>
  <c r="R20" i="1" s="1"/>
  <c r="P20" i="1" s="1"/>
  <c r="S20" i="1" s="1"/>
  <c r="M20" i="1" s="1"/>
  <c r="N20" i="1" s="1"/>
  <c r="AB31" i="1"/>
  <c r="R31" i="1"/>
  <c r="P31" i="1" s="1"/>
  <c r="S31" i="1" s="1"/>
  <c r="M31" i="1" s="1"/>
  <c r="N31" i="1" s="1"/>
  <c r="U21" i="1"/>
  <c r="V21" i="1" s="1"/>
  <c r="R21" i="1" s="1"/>
  <c r="P21" i="1" s="1"/>
  <c r="S21" i="1" s="1"/>
  <c r="M21" i="1" s="1"/>
  <c r="N21" i="1" s="1"/>
  <c r="AC23" i="1" l="1"/>
  <c r="W23" i="1"/>
  <c r="AA23" i="1" s="1"/>
  <c r="AD23" i="1"/>
  <c r="AE23" i="1" s="1"/>
  <c r="W31" i="1"/>
  <c r="AA31" i="1" s="1"/>
  <c r="AD31" i="1"/>
  <c r="AC31" i="1"/>
  <c r="W22" i="1"/>
  <c r="AA22" i="1" s="1"/>
  <c r="AD22" i="1"/>
  <c r="AE22" i="1" s="1"/>
  <c r="AC22" i="1"/>
  <c r="W18" i="1"/>
  <c r="AA18" i="1" s="1"/>
  <c r="AD18" i="1"/>
  <c r="AC18" i="1"/>
  <c r="W26" i="1"/>
  <c r="AA26" i="1" s="1"/>
  <c r="AD26" i="1"/>
  <c r="AC26" i="1"/>
  <c r="AC17" i="1"/>
  <c r="W17" i="1"/>
  <c r="AA17" i="1" s="1"/>
  <c r="AD17" i="1"/>
  <c r="W25" i="1"/>
  <c r="AA25" i="1" s="1"/>
  <c r="AC25" i="1"/>
  <c r="AD25" i="1"/>
  <c r="AE25" i="1" s="1"/>
  <c r="W20" i="1"/>
  <c r="AA20" i="1" s="1"/>
  <c r="AD20" i="1"/>
  <c r="AC20" i="1"/>
  <c r="W30" i="1"/>
  <c r="AA30" i="1" s="1"/>
  <c r="AD30" i="1"/>
  <c r="AC30" i="1"/>
  <c r="W29" i="1"/>
  <c r="AA29" i="1" s="1"/>
  <c r="AC29" i="1"/>
  <c r="AD29" i="1"/>
  <c r="R18" i="1"/>
  <c r="P18" i="1" s="1"/>
  <c r="S18" i="1" s="1"/>
  <c r="M18" i="1" s="1"/>
  <c r="N18" i="1" s="1"/>
  <c r="W27" i="1"/>
  <c r="AA27" i="1" s="1"/>
  <c r="AD27" i="1"/>
  <c r="AE27" i="1" s="1"/>
  <c r="AC27" i="1"/>
  <c r="AC19" i="1"/>
  <c r="W19" i="1"/>
  <c r="AA19" i="1" s="1"/>
  <c r="AD19" i="1"/>
  <c r="AE19" i="1" s="1"/>
  <c r="AC21" i="1"/>
  <c r="W21" i="1"/>
  <c r="AA21" i="1" s="1"/>
  <c r="AD21" i="1"/>
  <c r="AE21" i="1" s="1"/>
  <c r="W28" i="1"/>
  <c r="AA28" i="1" s="1"/>
  <c r="AD28" i="1"/>
  <c r="AC28" i="1"/>
  <c r="R22" i="1"/>
  <c r="P22" i="1" s="1"/>
  <c r="S22" i="1" s="1"/>
  <c r="M22" i="1" s="1"/>
  <c r="N22" i="1" s="1"/>
  <c r="W24" i="1"/>
  <c r="AA24" i="1" s="1"/>
  <c r="AD24" i="1"/>
  <c r="AC24" i="1"/>
  <c r="AE24" i="1" l="1"/>
  <c r="AE29" i="1"/>
  <c r="AE26" i="1"/>
  <c r="AE31" i="1"/>
  <c r="AE18" i="1"/>
  <c r="AE28" i="1"/>
  <c r="AE30" i="1"/>
  <c r="AE17" i="1"/>
  <c r="AE20" i="1"/>
</calcChain>
</file>

<file path=xl/sharedStrings.xml><?xml version="1.0" encoding="utf-8"?>
<sst xmlns="http://schemas.openxmlformats.org/spreadsheetml/2006/main" count="702" uniqueCount="358">
  <si>
    <t>File opened</t>
  </si>
  <si>
    <t>2020-12-10 12:08:10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</si>
  <si>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</si>
  <si>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</si>
  <si>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</si>
  <si>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</si>
  <si>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</si>
  <si>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</si>
  <si>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</si>
  <si>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</si>
  <si>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</si>
  <si>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</si>
  <si>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</si>
  <si>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</si>
  <si>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</si>
  <si>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</si>
  <si>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</si>
  <si>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</si>
  <si>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</si>
  <si>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</si>
  <si>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</si>
  <si>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</si>
  <si>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</si>
  <si>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</si>
  <si>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12:08:10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</si>
  <si>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</si>
  <si>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</si>
  <si>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</si>
  <si>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</si>
  <si>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</si>
  <si>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</si>
  <si>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</si>
  <si>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</si>
  <si>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</si>
  <si>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</si>
  <si>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</si>
  <si>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</si>
  <si>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</si>
  <si>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</si>
  <si>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</si>
  <si>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</si>
  <si>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</si>
  <si>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</si>
  <si>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</si>
  <si>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</si>
  <si>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</si>
  <si>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</si>
  <si>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</si>
  <si>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</si>
  <si>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</si>
  <si>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</si>
  <si>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</si>
  <si>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</si>
  <si>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</si>
  <si>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</si>
  <si>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</si>
  <si>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</si>
  <si>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</si>
  <si>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</si>
  <si>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</si>
  <si>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</si>
  <si>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</si>
  <si>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</si>
  <si>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</si>
  <si>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</si>
  <si>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</si>
  <si>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</si>
  <si>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</si>
  <si>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</si>
  <si>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</si>
  <si>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</si>
  <si>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</si>
  <si>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</si>
  <si>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</si>
  <si>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</si>
  <si>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</si>
  <si>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</si>
  <si>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</si>
  <si>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</si>
  <si>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</si>
  <si>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</si>
  <si>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</si>
  <si>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</si>
  <si>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</si>
  <si>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</si>
  <si>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</si>
  <si>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</si>
  <si>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</si>
  <si>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</si>
  <si>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</si>
  <si>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</si>
  <si>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</si>
  <si>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</si>
  <si>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</si>
  <si>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</si>
  <si>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</si>
  <si>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</si>
  <si>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</si>
  <si>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</si>
  <si>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</si>
  <si>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</si>
  <si>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</si>
  <si>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</si>
  <si>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</si>
  <si>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</si>
  <si>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</si>
  <si>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</si>
  <si>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</si>
  <si>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</si>
  <si>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</si>
  <si>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</si>
  <si>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</si>
  <si>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</si>
  <si>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</si>
  <si>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</si>
  <si>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</si>
  <si>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</si>
  <si>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</si>
  <si>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</si>
  <si>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</si>
  <si>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</si>
  <si>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</si>
  <si>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</si>
  <si>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</si>
  <si>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</si>
  <si>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</si>
  <si>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</si>
  <si>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</si>
  <si>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</si>
  <si>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</si>
  <si>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</si>
  <si>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</si>
  <si>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</si>
  <si>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</si>
  <si>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</si>
  <si>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</si>
  <si>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</si>
  <si>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</si>
  <si>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</si>
  <si>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</si>
  <si>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</si>
  <si>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</si>
  <si>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</si>
  <si>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</si>
  <si>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</si>
  <si>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</si>
  <si>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</si>
  <si>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</si>
  <si>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</si>
  <si>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</si>
  <si>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</si>
  <si>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</si>
  <si>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</si>
  <si>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</si>
  <si>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</si>
  <si>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</si>
  <si>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</si>
  <si>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</si>
  <si>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</si>
  <si>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</si>
  <si>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</si>
  <si>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</si>
  <si>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</si>
  <si>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</si>
  <si>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</si>
  <si>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</si>
  <si>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</si>
  <si>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</si>
  <si>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</si>
  <si>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</si>
  <si>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</si>
  <si>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</si>
  <si>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</si>
  <si>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</si>
  <si>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</si>
  <si>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</si>
  <si>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</si>
  <si>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</si>
  <si>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</si>
  <si>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</si>
  <si>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</si>
  <si>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</si>
  <si>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</si>
  <si>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</si>
  <si>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</si>
  <si>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</si>
  <si>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</si>
  <si>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</si>
  <si>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</si>
  <si>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</si>
  <si>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</si>
  <si>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</si>
  <si>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</si>
  <si>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</si>
  <si>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</si>
  <si>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</si>
  <si>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</si>
  <si>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</si>
  <si>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</si>
  <si>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</si>
  <si>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</si>
  <si>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</si>
  <si>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</si>
  <si>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</si>
  <si>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</si>
  <si>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</si>
  <si>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</si>
  <si>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</si>
  <si>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</si>
  <si>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</si>
  <si>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</si>
  <si>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</si>
  <si>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</si>
  <si>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</si>
  <si>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</si>
  <si>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</si>
  <si>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</si>
  <si>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</si>
  <si>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</si>
  <si>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</si>
  <si>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</si>
  <si>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</si>
  <si>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</si>
  <si>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</si>
  <si>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</si>
  <si>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</si>
  <si>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</si>
  <si>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</si>
  <si>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</si>
  <si>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</si>
  <si>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</si>
  <si>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</si>
  <si>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</si>
  <si>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</si>
  <si>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</si>
  <si>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</si>
  <si>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</si>
  <si>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</si>
  <si>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</si>
  <si>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</si>
  <si>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</si>
  <si>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</si>
  <si>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</si>
  <si>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</si>
  <si>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</si>
  <si>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</si>
  <si>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</si>
  <si>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</si>
  <si>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</si>
  <si>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</si>
  <si>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</si>
  <si>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</si>
  <si>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</si>
  <si>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</si>
  <si>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</si>
  <si>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</si>
  <si>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</si>
  <si>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</si>
  <si>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</si>
  <si>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</si>
  <si>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</si>
  <si>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</si>
  <si>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</si>
  <si>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</si>
  <si>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</si>
  <si>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</si>
  <si>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</si>
  <si>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</si>
  <si>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</si>
  <si>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</si>
  <si>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</si>
  <si>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</si>
  <si>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</si>
  <si>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</si>
  <si>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</si>
  <si>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</si>
  <si>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</si>
  <si>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</si>
  <si>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</si>
  <si>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</si>
  <si>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</si>
  <si>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</si>
  <si>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</si>
  <si>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</si>
  <si>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</si>
  <si>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</si>
  <si>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</si>
  <si>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</si>
  <si>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</si>
  <si>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12:10:55</t>
  </si>
  <si>
    <t>12:10:55</t>
  </si>
  <si>
    <t>1149</t>
  </si>
  <si>
    <t>_1</t>
  </si>
  <si>
    <t>RECT-4143-20200907-06_33_50</t>
  </si>
  <si>
    <t>RECT-1620-20201210-12_10_55</t>
  </si>
  <si>
    <t>DARK-1621-20201210-12_11_03</t>
  </si>
  <si>
    <t>0: Broadleaf</t>
  </si>
  <si>
    <t>--:--:--</t>
  </si>
  <si>
    <t>0/3</t>
  </si>
  <si>
    <t>20201210 12:12:55</t>
  </si>
  <si>
    <t>12:12:55</t>
  </si>
  <si>
    <t>RECT-1622-20201210-12_12_56</t>
  </si>
  <si>
    <t>DARK-1623-20201210-12_13_03</t>
  </si>
  <si>
    <t>1/3</t>
  </si>
  <si>
    <t>20201210 12:14:56</t>
  </si>
  <si>
    <t>12:14:56</t>
  </si>
  <si>
    <t>RECT-1624-20201210-12_14_56</t>
  </si>
  <si>
    <t>DARK-1625-20201210-12_15_04</t>
  </si>
  <si>
    <t>2/3</t>
  </si>
  <si>
    <t>20201210 12:16:22</t>
  </si>
  <si>
    <t>12:16:22</t>
  </si>
  <si>
    <t>RECT-1626-20201210-12_16_22</t>
  </si>
  <si>
    <t>DARK-1627-20201210-12_16_30</t>
  </si>
  <si>
    <t>3/3</t>
  </si>
  <si>
    <t>20201210 12:17:52</t>
  </si>
  <si>
    <t>12:17:52</t>
  </si>
  <si>
    <t>RECT-1628-20201210-12_17_52</t>
  </si>
  <si>
    <t>DARK-1629-20201210-12_18_00</t>
  </si>
  <si>
    <t>20201210 12:19:05</t>
  </si>
  <si>
    <t>12:19:05</t>
  </si>
  <si>
    <t>RECT-1630-20201210-12_19_05</t>
  </si>
  <si>
    <t>DARK-1631-20201210-12_19_13</t>
  </si>
  <si>
    <t>20201210 12:20:44</t>
  </si>
  <si>
    <t>12:20:44</t>
  </si>
  <si>
    <t>RECT-1632-20201210-12_20_44</t>
  </si>
  <si>
    <t>DARK-1633-20201210-12_20_52</t>
  </si>
  <si>
    <t>20201210 12:22:44</t>
  </si>
  <si>
    <t>12:22:44</t>
  </si>
  <si>
    <t>RECT-1634-20201210-12_22_45</t>
  </si>
  <si>
    <t>DARK-1635-20201210-12_22_52</t>
  </si>
  <si>
    <t>20201210 12:24:45</t>
  </si>
  <si>
    <t>12:24:45</t>
  </si>
  <si>
    <t>RECT-1636-20201210-12_24_45</t>
  </si>
  <si>
    <t>DARK-1637-20201210-12_24_53</t>
  </si>
  <si>
    <t>20201210 12:26:46</t>
  </si>
  <si>
    <t>12:26:46</t>
  </si>
  <si>
    <t>RECT-1638-20201210-12_26_46</t>
  </si>
  <si>
    <t>DARK-1639-20201210-12_26_54</t>
  </si>
  <si>
    <t>20201210 12:28:14</t>
  </si>
  <si>
    <t>12:28:14</t>
  </si>
  <si>
    <t>RECT-1640-20201210-12_28_15</t>
  </si>
  <si>
    <t>DARK-1641-20201210-12_28_23</t>
  </si>
  <si>
    <t>20201210 12:29:38</t>
  </si>
  <si>
    <t>12:29:38</t>
  </si>
  <si>
    <t>RECT-1642-20201210-12_29_39</t>
  </si>
  <si>
    <t>DARK-1643-20201210-12_29_46</t>
  </si>
  <si>
    <t>20201210 12:31:39</t>
  </si>
  <si>
    <t>12:31:39</t>
  </si>
  <si>
    <t>RECT-1644-20201210-12_31_39</t>
  </si>
  <si>
    <t>DARK-1645-20201210-12_31_47</t>
  </si>
  <si>
    <t>20201210 12:33:39</t>
  </si>
  <si>
    <t>12:33:39</t>
  </si>
  <si>
    <t>RECT-1646-20201210-12_33_40</t>
  </si>
  <si>
    <t>DARK-1647-20201210-12_33_47</t>
  </si>
  <si>
    <t>20201210 12:35:40</t>
  </si>
  <si>
    <t>12:35:40</t>
  </si>
  <si>
    <t>RECT-1648-20201210-12_35_40</t>
  </si>
  <si>
    <t>DARK-1649-20201210-12_35_48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</si>
</sst>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1607623855.0999999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1607623847.3499999</v>
      </c>
      <c r="I17">
        <f t="shared" ref="I17:I31" si="0">(J17)/1000</f>
        <v>6.1417621762333095E-3</v>
      </c>
      <c r="J17">
        <f t="shared" ref="J17:J31" si="1">1000*CA17*AH17*(BW17-BX17)/(100*BP17*(1000-AH17*BW17))</f>
        <v>6.1417621762333097</v>
      </c>
      <c r="K17">
        <f t="shared" ref="K17:K31" si="2">CA17*AH17*(BV17-BU17*(1000-AH17*BX17)/(1000-AH17*BW17))/(100*BP17)</f>
        <v>16.945075739588436</v>
      </c>
      <c r="L17">
        <f t="shared" ref="L17:L31" si="3">BU17 - IF(AH17&gt;1, K17*BP17*100/(AJ17*CI17), 0)</f>
        <v>402.23056666666702</v>
      </c>
      <c r="M17">
        <f t="shared" ref="M17:M31" si="4">((S17-I17/2)*L17-K17)/(S17+I17/2)</f>
        <v>252.726185750724</v>
      </c>
      <c r="N17">
        <f t="shared" ref="N17:N31" si="5">M17*(CB17+CC17)/1000</f>
        <v>25.692815258052832</v>
      </c>
      <c r="O17">
        <f t="shared" ref="O17:O31" si="6">(BU17 - IF(AH17&gt;1, K17*BP17*100/(AJ17*CI17), 0))*(CB17+CC17)/1000</f>
        <v>40.891827690154471</v>
      </c>
      <c r="P17">
        <f t="shared" ref="P17:P31" si="7">2/((1/R17-1/Q17)+SIGN(R17)*SQRT((1/R17-1/Q17)*(1/R17-1/Q17) + 4*BQ17/((BQ17+1)*(BQ17+1))*(2*1/R17*1/Q17-1/Q17*1/Q17)))</f>
        <v>0.20969568447491663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2.9576825443462131</v>
      </c>
      <c r="R17">
        <f t="shared" ref="R17:R31" si="9">I17*(1000-(1000*0.61365*EXP(17.502*V17/(240.97+V17))/(CB17+CC17)+BW17)/2)/(1000*0.61365*EXP(17.502*V17/(240.97+V17))/(CB17+CC17)-BW17)</f>
        <v>0.20177251884213948</v>
      </c>
      <c r="S17">
        <f t="shared" ref="S17:S31" si="10">1/((BQ17+1)/(P17/1.6)+1/(Q17/1.37)) + BQ17/((BQ17+1)/(P17/1.6) + BQ17/(Q17/1.37))</f>
        <v>0.12679474626753101</v>
      </c>
      <c r="T17">
        <f t="shared" ref="T17:T31" si="11">(BM17*BO17)</f>
        <v>231.29019408744131</v>
      </c>
      <c r="U17">
        <f t="shared" ref="U17:U31" si="12">(CD17+(T17+2*0.95*0.0000000567*(((CD17+$B$7)+273)^4-(CD17+273)^4)-44100*I17)/(1.84*29.3*Q17+8*0.95*0.0000000567*(CD17+273)^3))</f>
        <v>27.774708926770153</v>
      </c>
      <c r="V17">
        <f t="shared" ref="V17:V31" si="13">($C$7*CE17+$D$7*CF17+$E$7*U17)</f>
        <v>27.996230000000001</v>
      </c>
      <c r="W17">
        <f t="shared" ref="W17:W31" si="14">0.61365*EXP(17.502*V17/(240.97+V17))</f>
        <v>3.7940057370117901</v>
      </c>
      <c r="X17">
        <f t="shared" ref="X17:X31" si="15">(Y17/Z17*100)</f>
        <v>20.255888664784287</v>
      </c>
      <c r="Y17">
        <f t="shared" ref="Y17:Y31" si="16">BW17*(CB17+CC17)/1000</f>
        <v>0.76893769739314344</v>
      </c>
      <c r="Z17">
        <f t="shared" ref="Z17:Z31" si="17">0.61365*EXP(17.502*CD17/(240.97+CD17))</f>
        <v>3.7961192921146627</v>
      </c>
      <c r="AA17">
        <f t="shared" ref="AA17:AA31" si="18">(W17-BW17*(CB17+CC17)/1000)</f>
        <v>3.0250680396186467</v>
      </c>
      <c r="AB17">
        <f t="shared" ref="AB17:AB31" si="19">(-I17*44100)</f>
        <v>-270.85171197188896</v>
      </c>
      <c r="AC17">
        <f t="shared" ref="AC17:AC31" si="20">2*29.3*Q17*0.92*(CD17-V17)</f>
        <v>1.523322766975002</v>
      </c>
      <c r="AD17">
        <f t="shared" ref="AD17:AD31" si="21">2*0.95*0.0000000567*(((CD17+$B$7)+273)^4-(V17+273)^4)</f>
        <v>0.11226785544298509</v>
      </c>
      <c r="AE17">
        <f t="shared" ref="AE17:AE31" si="22">T17+AD17+AB17+AC17</f>
        <v>-37.925927262029674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53549.242495004255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15355.6</v>
      </c>
      <c r="AS17">
        <v>1110.7873076923099</v>
      </c>
      <c r="AT17">
        <v>1453.3</v>
      </c>
      <c r="AU17">
        <f t="shared" ref="AU17:AU31" si="27">1-AS17/AT17</f>
        <v>0.23567927634190466</v>
      </c>
      <c r="AV17">
        <v>0.5</v>
      </c>
      <c r="AW17">
        <f t="shared" ref="AW17:AW31" si="28">BM17</f>
        <v>1180.1798045792455</v>
      </c>
      <c r="AX17">
        <f t="shared" ref="AX17:AX31" si="29">K17</f>
        <v>16.945075739588436</v>
      </c>
      <c r="AY17">
        <f t="shared" ref="AY17:AY31" si="30">AU17*AV17*AW17</f>
        <v>139.07196114828352</v>
      </c>
      <c r="AZ17">
        <f t="shared" ref="AZ17:AZ31" si="31">(AX17-AP17)/AW17</f>
        <v>1.4847587758588913E-2</v>
      </c>
      <c r="BA17">
        <f t="shared" ref="BA17:BA31" si="32">(AN17-AT17)/AT17</f>
        <v>1.2446019404114774</v>
      </c>
      <c r="BB17" t="s">
        <v>295</v>
      </c>
      <c r="BC17">
        <v>1110.7873076923099</v>
      </c>
      <c r="BD17">
        <v>702.73</v>
      </c>
      <c r="BE17">
        <f t="shared" ref="BE17:BE31" si="33">1-BD17/AT17</f>
        <v>0.5164590930984656</v>
      </c>
      <c r="BF17">
        <f t="shared" ref="BF17:BF31" si="34">(AT17-BC17)/(AT17-BD17)</f>
        <v>0.45633677379550219</v>
      </c>
      <c r="BG17">
        <f t="shared" ref="BG17:BG31" si="35">(AN17-AT17)/(AN17-BD17)</f>
        <v>0.70673413171313026</v>
      </c>
      <c r="BH17">
        <f t="shared" ref="BH17:BH31" si="36">(AT17-BC17)/(AT17-AM17)</f>
        <v>0.46422062825150601</v>
      </c>
      <c r="BI17">
        <f t="shared" ref="BI17:BI31" si="37">(AN17-AT17)/(AN17-AM17)</f>
        <v>0.71027166203908432</v>
      </c>
      <c r="BJ17">
        <f t="shared" ref="BJ17:BJ31" si="38">(BF17*BD17/BC17)</f>
        <v>0.28869752006397842</v>
      </c>
      <c r="BK17">
        <f t="shared" ref="BK17:BK31" si="39">(1-BJ17)</f>
        <v>0.71130247993602158</v>
      </c>
      <c r="BL17">
        <f t="shared" ref="BL17:BL31" si="40">$B$11*CJ17+$C$11*CK17+$F$11*CL17*(1-CO17)</f>
        <v>1399.9936666666699</v>
      </c>
      <c r="BM17">
        <f t="shared" ref="BM17:BM31" si="41">BL17*BN17</f>
        <v>1180.1798045792455</v>
      </c>
      <c r="BN17">
        <f t="shared" ref="BN17:BN31" si="42">($B$11*$D$9+$C$11*$D$9+$F$11*((CY17+CQ17)/MAX(CY17+CQ17+CZ17, 0.1)*$I$9+CZ17/MAX(CY17+CQ17+CZ17, 0.1)*$J$9))/($B$11+$C$11+$F$11)</f>
        <v>0.84298938822288194</v>
      </c>
      <c r="BO17">
        <f t="shared" ref="BO17:BO31" si="43">($B$11*$K$9+$C$11*$K$9+$F$11*((CY17+CQ17)/MAX(CY17+CQ17+CZ17, 0.1)*$P$9+CZ17/MAX(CY17+CQ17+CZ17, 0.1)*$Q$9))/($B$11+$C$11+$F$11)</f>
        <v>0.19597877644576392</v>
      </c>
      <c r="BP17">
        <v>6</v>
      </c>
      <c r="BQ17">
        <v>0.5</v>
      </c>
      <c r="BR17" t="s">
        <v>296</v>
      </c>
      <c r="BS17">
        <v>2</v>
      </c>
      <c r="BT17">
        <v>1607623847.3499999</v>
      </c>
      <c r="BU17">
        <v>402.23056666666702</v>
      </c>
      <c r="BV17">
        <v>425.52046666666701</v>
      </c>
      <c r="BW17">
        <v>7.5636200000000002</v>
      </c>
      <c r="BX17">
        <v>0.25197396666666699</v>
      </c>
      <c r="BY17">
        <v>401.21943333333297</v>
      </c>
      <c r="BZ17">
        <v>7.5021456666666699</v>
      </c>
      <c r="CA17">
        <v>500.186266666667</v>
      </c>
      <c r="CB17">
        <v>101.562733333333</v>
      </c>
      <c r="CC17">
        <v>9.9922563333333297E-2</v>
      </c>
      <c r="CD17">
        <v>28.005783333333301</v>
      </c>
      <c r="CE17">
        <v>27.996230000000001</v>
      </c>
      <c r="CF17">
        <v>999.9</v>
      </c>
      <c r="CG17">
        <v>0</v>
      </c>
      <c r="CH17">
        <v>0</v>
      </c>
      <c r="CI17">
        <v>10004.9066666667</v>
      </c>
      <c r="CJ17">
        <v>0</v>
      </c>
      <c r="CK17">
        <v>380.45046666666701</v>
      </c>
      <c r="CL17">
        <v>1399.9936666666699</v>
      </c>
      <c r="CM17">
        <v>0.89999703333333303</v>
      </c>
      <c r="CN17">
        <v>0.100003013333333</v>
      </c>
      <c r="CO17">
        <v>0</v>
      </c>
      <c r="CP17">
        <v>1111.2856666666701</v>
      </c>
      <c r="CQ17">
        <v>4.9994800000000001</v>
      </c>
      <c r="CR17">
        <v>16323.483333333301</v>
      </c>
      <c r="CS17">
        <v>11417.51</v>
      </c>
      <c r="CT17">
        <v>49.670466666666599</v>
      </c>
      <c r="CU17">
        <v>51.699599999999997</v>
      </c>
      <c r="CV17">
        <v>50.710099999999997</v>
      </c>
      <c r="CW17">
        <v>51.476900000000001</v>
      </c>
      <c r="CX17">
        <v>51.585099999999997</v>
      </c>
      <c r="CY17">
        <v>1255.49166666667</v>
      </c>
      <c r="CZ17">
        <v>139.50433333333299</v>
      </c>
      <c r="DA17">
        <v>0</v>
      </c>
      <c r="DB17">
        <v>333.299999952316</v>
      </c>
      <c r="DC17">
        <v>0</v>
      </c>
      <c r="DD17">
        <v>1110.7873076923099</v>
      </c>
      <c r="DE17">
        <v>-165.32478609811801</v>
      </c>
      <c r="DF17">
        <v>-2456.2529880755401</v>
      </c>
      <c r="DG17">
        <v>16316.438461538501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16.915918167066401</v>
      </c>
      <c r="DW17">
        <v>1.8138820092644301</v>
      </c>
      <c r="DX17">
        <v>0.13423288075499301</v>
      </c>
      <c r="DY17">
        <v>0</v>
      </c>
      <c r="DZ17">
        <v>-23.274376666666701</v>
      </c>
      <c r="EA17">
        <v>-1.8706678531702201</v>
      </c>
      <c r="EB17">
        <v>0.13950991286962</v>
      </c>
      <c r="EC17">
        <v>0</v>
      </c>
      <c r="ED17">
        <v>7.3145353333333398</v>
      </c>
      <c r="EE17">
        <v>-0.311338998887639</v>
      </c>
      <c r="EF17">
        <v>2.2640984332743801E-2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1.0109999999999999</v>
      </c>
      <c r="EN17">
        <v>6.0900000000000003E-2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1251.5</v>
      </c>
      <c r="FB17">
        <v>1251.5</v>
      </c>
      <c r="FC17">
        <v>2</v>
      </c>
      <c r="FD17">
        <v>508.49599999999998</v>
      </c>
      <c r="FE17">
        <v>459.77499999999998</v>
      </c>
      <c r="FF17">
        <v>23.141400000000001</v>
      </c>
      <c r="FG17">
        <v>34.994500000000002</v>
      </c>
      <c r="FH17">
        <v>30.000299999999999</v>
      </c>
      <c r="FI17">
        <v>34.994399999999999</v>
      </c>
      <c r="FJ17">
        <v>35.040100000000002</v>
      </c>
      <c r="FK17">
        <v>19.807300000000001</v>
      </c>
      <c r="FL17">
        <v>100</v>
      </c>
      <c r="FM17">
        <v>0</v>
      </c>
      <c r="FN17">
        <v>23.1416</v>
      </c>
      <c r="FO17">
        <v>424.79599999999999</v>
      </c>
      <c r="FP17">
        <v>0</v>
      </c>
      <c r="FQ17">
        <v>97.627399999999994</v>
      </c>
      <c r="FR17">
        <v>101.943</v>
      </c>
    </row>
    <row r="18" spans="1:174" x14ac:dyDescent="0.25">
      <c r="A18">
        <v>2</v>
      </c>
      <c r="B18">
        <v>1607623975.5999999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1607623967.8499999</v>
      </c>
      <c r="I18">
        <f t="shared" si="0"/>
        <v>5.3911801281128135E-3</v>
      </c>
      <c r="J18">
        <f t="shared" si="1"/>
        <v>5.3911801281128131</v>
      </c>
      <c r="K18">
        <f t="shared" si="2"/>
        <v>-0.73886443826248083</v>
      </c>
      <c r="L18">
        <f t="shared" si="3"/>
        <v>49.602209999999999</v>
      </c>
      <c r="M18">
        <f t="shared" si="4"/>
        <v>53.911796311594038</v>
      </c>
      <c r="N18">
        <f t="shared" si="5"/>
        <v>5.4805449574123424</v>
      </c>
      <c r="O18">
        <f t="shared" si="6"/>
        <v>5.0424426654384327</v>
      </c>
      <c r="P18">
        <f t="shared" si="7"/>
        <v>0.17553012558309763</v>
      </c>
      <c r="Q18">
        <f t="shared" si="8"/>
        <v>2.9570315467555379</v>
      </c>
      <c r="R18">
        <f t="shared" si="9"/>
        <v>0.16994025553764991</v>
      </c>
      <c r="S18">
        <f t="shared" si="10"/>
        <v>0.1067000584536829</v>
      </c>
      <c r="T18">
        <f t="shared" si="11"/>
        <v>231.28674307242977</v>
      </c>
      <c r="U18">
        <f t="shared" si="12"/>
        <v>27.937534213122852</v>
      </c>
      <c r="V18">
        <f t="shared" si="13"/>
        <v>28.162226666666701</v>
      </c>
      <c r="W18">
        <f t="shared" si="14"/>
        <v>3.8308768582306971</v>
      </c>
      <c r="X18">
        <f t="shared" si="15"/>
        <v>17.876372833202566</v>
      </c>
      <c r="Y18">
        <f t="shared" si="16"/>
        <v>0.67740348689457375</v>
      </c>
      <c r="Z18">
        <f t="shared" si="17"/>
        <v>3.7893788254203487</v>
      </c>
      <c r="AA18">
        <f t="shared" si="18"/>
        <v>3.1534733713361236</v>
      </c>
      <c r="AB18">
        <f t="shared" si="19"/>
        <v>-237.75104364977508</v>
      </c>
      <c r="AC18">
        <f t="shared" si="20"/>
        <v>-29.799752885794458</v>
      </c>
      <c r="AD18">
        <f t="shared" si="21"/>
        <v>-2.1981891029059555</v>
      </c>
      <c r="AE18">
        <f t="shared" si="22"/>
        <v>-38.462242566045731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53535.593602805755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15347.8</v>
      </c>
      <c r="AS18">
        <v>807.980538461538</v>
      </c>
      <c r="AT18">
        <v>933.06</v>
      </c>
      <c r="AU18">
        <f t="shared" si="27"/>
        <v>0.13405296716016324</v>
      </c>
      <c r="AV18">
        <v>0.5</v>
      </c>
      <c r="AW18">
        <f t="shared" si="28"/>
        <v>1180.1621115544883</v>
      </c>
      <c r="AX18">
        <f t="shared" si="29"/>
        <v>-0.73886443826248083</v>
      </c>
      <c r="AY18">
        <f t="shared" si="30"/>
        <v>79.102116391941365</v>
      </c>
      <c r="AZ18">
        <f t="shared" si="31"/>
        <v>-1.3652103966804821E-4</v>
      </c>
      <c r="BA18">
        <f t="shared" si="32"/>
        <v>2.4961095749469489</v>
      </c>
      <c r="BB18" t="s">
        <v>302</v>
      </c>
      <c r="BC18">
        <v>807.980538461538</v>
      </c>
      <c r="BD18">
        <v>634.64</v>
      </c>
      <c r="BE18">
        <f t="shared" si="33"/>
        <v>0.31982937860373395</v>
      </c>
      <c r="BF18">
        <f t="shared" si="34"/>
        <v>0.419139003881985</v>
      </c>
      <c r="BG18">
        <f t="shared" si="35"/>
        <v>0.8864217641506561</v>
      </c>
      <c r="BH18">
        <f t="shared" si="36"/>
        <v>0.5748584095199728</v>
      </c>
      <c r="BI18">
        <f t="shared" si="37"/>
        <v>0.91455948557716704</v>
      </c>
      <c r="BJ18">
        <f t="shared" si="38"/>
        <v>0.32921879273250015</v>
      </c>
      <c r="BK18">
        <f t="shared" si="39"/>
        <v>0.6707812072674999</v>
      </c>
      <c r="BL18">
        <f t="shared" si="40"/>
        <v>1399.97266666667</v>
      </c>
      <c r="BM18">
        <f t="shared" si="41"/>
        <v>1180.1621115544883</v>
      </c>
      <c r="BN18">
        <f t="shared" si="42"/>
        <v>0.84298939518901483</v>
      </c>
      <c r="BO18">
        <f t="shared" si="43"/>
        <v>0.19597879037802954</v>
      </c>
      <c r="BP18">
        <v>6</v>
      </c>
      <c r="BQ18">
        <v>0.5</v>
      </c>
      <c r="BR18" t="s">
        <v>296</v>
      </c>
      <c r="BS18">
        <v>2</v>
      </c>
      <c r="BT18">
        <v>1607623967.8499999</v>
      </c>
      <c r="BU18">
        <v>49.602209999999999</v>
      </c>
      <c r="BV18">
        <v>49.03669</v>
      </c>
      <c r="BW18">
        <v>6.6635780000000002</v>
      </c>
      <c r="BX18">
        <v>0.23977016666666701</v>
      </c>
      <c r="BY18">
        <v>48.42615</v>
      </c>
      <c r="BZ18">
        <v>6.6119123333333301</v>
      </c>
      <c r="CA18">
        <v>500.19450000000001</v>
      </c>
      <c r="CB18">
        <v>101.5577</v>
      </c>
      <c r="CC18">
        <v>9.9921010000000005E-2</v>
      </c>
      <c r="CD18">
        <v>27.975300000000001</v>
      </c>
      <c r="CE18">
        <v>28.162226666666701</v>
      </c>
      <c r="CF18">
        <v>999.9</v>
      </c>
      <c r="CG18">
        <v>0</v>
      </c>
      <c r="CH18">
        <v>0</v>
      </c>
      <c r="CI18">
        <v>10001.708333333299</v>
      </c>
      <c r="CJ18">
        <v>0</v>
      </c>
      <c r="CK18">
        <v>382.04160000000002</v>
      </c>
      <c r="CL18">
        <v>1399.97266666667</v>
      </c>
      <c r="CM18">
        <v>0.89999493333333402</v>
      </c>
      <c r="CN18">
        <v>0.100005003333333</v>
      </c>
      <c r="CO18">
        <v>0</v>
      </c>
      <c r="CP18">
        <v>808.15790000000004</v>
      </c>
      <c r="CQ18">
        <v>4.9994800000000001</v>
      </c>
      <c r="CR18">
        <v>11991.053333333301</v>
      </c>
      <c r="CS18">
        <v>11417.34</v>
      </c>
      <c r="CT18">
        <v>49.941333333333297</v>
      </c>
      <c r="CU18">
        <v>51.8791333333333</v>
      </c>
      <c r="CV18">
        <v>51.0082666666667</v>
      </c>
      <c r="CW18">
        <v>51.645666666666699</v>
      </c>
      <c r="CX18">
        <v>51.854066666666697</v>
      </c>
      <c r="CY18">
        <v>1255.47033333333</v>
      </c>
      <c r="CZ18">
        <v>139.50233333333301</v>
      </c>
      <c r="DA18">
        <v>0</v>
      </c>
      <c r="DB18">
        <v>119.60000014305101</v>
      </c>
      <c r="DC18">
        <v>0</v>
      </c>
      <c r="DD18">
        <v>807.980538461538</v>
      </c>
      <c r="DE18">
        <v>-58.595965814495798</v>
      </c>
      <c r="DF18">
        <v>-1047.5794871430901</v>
      </c>
      <c r="DG18">
        <v>11988.05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-0.73667425963995603</v>
      </c>
      <c r="DW18">
        <v>-0.25793703535778101</v>
      </c>
      <c r="DX18">
        <v>2.0594622885603799E-2</v>
      </c>
      <c r="DY18">
        <v>1</v>
      </c>
      <c r="DZ18">
        <v>0.56551689999999999</v>
      </c>
      <c r="EA18">
        <v>0.30766550389321401</v>
      </c>
      <c r="EB18">
        <v>2.4533908725612098E-2</v>
      </c>
      <c r="EC18">
        <v>0</v>
      </c>
      <c r="ED18">
        <v>6.4238086666666696</v>
      </c>
      <c r="EE18">
        <v>-0.39116743047832198</v>
      </c>
      <c r="EF18">
        <v>2.8246019865146001E-2</v>
      </c>
      <c r="EG18">
        <v>0</v>
      </c>
      <c r="EH18">
        <v>1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5.1200000000000002E-2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1253.5</v>
      </c>
      <c r="FB18">
        <v>1253.5</v>
      </c>
      <c r="FC18">
        <v>2</v>
      </c>
      <c r="FD18">
        <v>508.19499999999999</v>
      </c>
      <c r="FE18">
        <v>458.86</v>
      </c>
      <c r="FF18">
        <v>23.2074</v>
      </c>
      <c r="FG18">
        <v>34.988500000000002</v>
      </c>
      <c r="FH18">
        <v>29.9998</v>
      </c>
      <c r="FI18">
        <v>35.010399999999997</v>
      </c>
      <c r="FJ18">
        <v>35.060600000000001</v>
      </c>
      <c r="FK18">
        <v>4.9567300000000003</v>
      </c>
      <c r="FL18">
        <v>100</v>
      </c>
      <c r="FM18">
        <v>0</v>
      </c>
      <c r="FN18">
        <v>23.218499999999999</v>
      </c>
      <c r="FO18">
        <v>49.2744</v>
      </c>
      <c r="FP18">
        <v>0</v>
      </c>
      <c r="FQ18">
        <v>97.631399999999999</v>
      </c>
      <c r="FR18">
        <v>101.941</v>
      </c>
    </row>
    <row r="19" spans="1:174" x14ac:dyDescent="0.25">
      <c r="A19">
        <v>3</v>
      </c>
      <c r="B19">
        <v>1607624096.0999999</v>
      </c>
      <c r="C19">
        <v>241</v>
      </c>
      <c r="D19" t="s">
        <v>304</v>
      </c>
      <c r="E19" t="s">
        <v>305</v>
      </c>
      <c r="F19" t="s">
        <v>291</v>
      </c>
      <c r="G19" t="s">
        <v>292</v>
      </c>
      <c r="H19">
        <v>1607624088.0999999</v>
      </c>
      <c r="I19">
        <f t="shared" si="0"/>
        <v>4.9028175705103771E-3</v>
      </c>
      <c r="J19">
        <f t="shared" si="1"/>
        <v>4.9028175705103774</v>
      </c>
      <c r="K19">
        <f t="shared" si="2"/>
        <v>0.56670820267999256</v>
      </c>
      <c r="L19">
        <f t="shared" si="3"/>
        <v>79.960277419354796</v>
      </c>
      <c r="M19">
        <f t="shared" si="4"/>
        <v>70.015583782134101</v>
      </c>
      <c r="N19">
        <f t="shared" si="5"/>
        <v>7.1173430359597161</v>
      </c>
      <c r="O19">
        <f t="shared" si="6"/>
        <v>8.1282579234777508</v>
      </c>
      <c r="P19">
        <f t="shared" si="7"/>
        <v>0.15404707613227775</v>
      </c>
      <c r="Q19">
        <f t="shared" si="8"/>
        <v>2.9571234578716403</v>
      </c>
      <c r="R19">
        <f t="shared" si="9"/>
        <v>0.14972374683273845</v>
      </c>
      <c r="S19">
        <f t="shared" si="10"/>
        <v>9.3955669273555059E-2</v>
      </c>
      <c r="T19">
        <f t="shared" si="11"/>
        <v>231.29090201493449</v>
      </c>
      <c r="U19">
        <f t="shared" si="12"/>
        <v>28.097669836713504</v>
      </c>
      <c r="V19">
        <f t="shared" si="13"/>
        <v>28.358296774193601</v>
      </c>
      <c r="W19">
        <f t="shared" si="14"/>
        <v>3.8748302248325039</v>
      </c>
      <c r="X19">
        <f t="shared" si="15"/>
        <v>16.320705597020282</v>
      </c>
      <c r="Y19">
        <f t="shared" si="16"/>
        <v>0.61969107792640044</v>
      </c>
      <c r="Z19">
        <f t="shared" si="17"/>
        <v>3.796962540881438</v>
      </c>
      <c r="AA19">
        <f t="shared" si="18"/>
        <v>3.2551391469061035</v>
      </c>
      <c r="AB19">
        <f t="shared" si="19"/>
        <v>-216.21425485950763</v>
      </c>
      <c r="AC19">
        <f t="shared" si="20"/>
        <v>-55.591816451846796</v>
      </c>
      <c r="AD19">
        <f t="shared" si="21"/>
        <v>-4.1053313429310654</v>
      </c>
      <c r="AE19">
        <f t="shared" si="22"/>
        <v>-44.620500639351008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53532.085884264779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15348</v>
      </c>
      <c r="AS19">
        <v>751.28546153846196</v>
      </c>
      <c r="AT19">
        <v>857.8</v>
      </c>
      <c r="AU19">
        <f t="shared" si="27"/>
        <v>0.12417176318668455</v>
      </c>
      <c r="AV19">
        <v>0.5</v>
      </c>
      <c r="AW19">
        <f t="shared" si="28"/>
        <v>1180.1830147905439</v>
      </c>
      <c r="AX19">
        <f t="shared" si="29"/>
        <v>0.56670820267999256</v>
      </c>
      <c r="AY19">
        <f t="shared" si="30"/>
        <v>73.272702914759421</v>
      </c>
      <c r="AZ19">
        <f t="shared" si="31"/>
        <v>9.6972729496478207E-4</v>
      </c>
      <c r="BA19">
        <f t="shared" si="32"/>
        <v>2.8028444858941475</v>
      </c>
      <c r="BB19" t="s">
        <v>307</v>
      </c>
      <c r="BC19">
        <v>751.28546153846196</v>
      </c>
      <c r="BD19">
        <v>597.33000000000004</v>
      </c>
      <c r="BE19">
        <f t="shared" si="33"/>
        <v>0.30364886920027967</v>
      </c>
      <c r="BF19">
        <f t="shared" si="34"/>
        <v>0.40893207840264917</v>
      </c>
      <c r="BG19">
        <f t="shared" si="35"/>
        <v>0.90225349469931504</v>
      </c>
      <c r="BH19">
        <f t="shared" si="36"/>
        <v>0.74839963247216146</v>
      </c>
      <c r="BI19">
        <f t="shared" si="37"/>
        <v>0.94411257953279526</v>
      </c>
      <c r="BJ19">
        <f t="shared" si="38"/>
        <v>0.32513260391336513</v>
      </c>
      <c r="BK19">
        <f t="shared" si="39"/>
        <v>0.67486739608663493</v>
      </c>
      <c r="BL19">
        <f t="shared" si="40"/>
        <v>1399.9974193548401</v>
      </c>
      <c r="BM19">
        <f t="shared" si="41"/>
        <v>1180.1830147905439</v>
      </c>
      <c r="BN19">
        <f t="shared" si="42"/>
        <v>0.84298942160508183</v>
      </c>
      <c r="BO19">
        <f t="shared" si="43"/>
        <v>0.19597884321016384</v>
      </c>
      <c r="BP19">
        <v>6</v>
      </c>
      <c r="BQ19">
        <v>0.5</v>
      </c>
      <c r="BR19" t="s">
        <v>296</v>
      </c>
      <c r="BS19">
        <v>2</v>
      </c>
      <c r="BT19">
        <v>1607624088.0999999</v>
      </c>
      <c r="BU19">
        <v>79.960277419354796</v>
      </c>
      <c r="BV19">
        <v>81.110341935483902</v>
      </c>
      <c r="BW19">
        <v>6.0960996774193497</v>
      </c>
      <c r="BX19">
        <v>0.25072970967741898</v>
      </c>
      <c r="BY19">
        <v>78.7890290322581</v>
      </c>
      <c r="BZ19">
        <v>6.0493009677419396</v>
      </c>
      <c r="CA19">
        <v>500.183516129032</v>
      </c>
      <c r="CB19">
        <v>101.553741935484</v>
      </c>
      <c r="CC19">
        <v>9.9956448387096802E-2</v>
      </c>
      <c r="CD19">
        <v>28.009593548387102</v>
      </c>
      <c r="CE19">
        <v>28.358296774193601</v>
      </c>
      <c r="CF19">
        <v>999.9</v>
      </c>
      <c r="CG19">
        <v>0</v>
      </c>
      <c r="CH19">
        <v>0</v>
      </c>
      <c r="CI19">
        <v>10002.6196774194</v>
      </c>
      <c r="CJ19">
        <v>0</v>
      </c>
      <c r="CK19">
        <v>388.70687096774202</v>
      </c>
      <c r="CL19">
        <v>1399.9974193548401</v>
      </c>
      <c r="CM19">
        <v>0.899996258064516</v>
      </c>
      <c r="CN19">
        <v>0.10000382580645201</v>
      </c>
      <c r="CO19">
        <v>0</v>
      </c>
      <c r="CP19">
        <v>751.34074193548395</v>
      </c>
      <c r="CQ19">
        <v>4.9994800000000001</v>
      </c>
      <c r="CR19">
        <v>11031.9322580645</v>
      </c>
      <c r="CS19">
        <v>11417.5451612903</v>
      </c>
      <c r="CT19">
        <v>49.783967741935498</v>
      </c>
      <c r="CU19">
        <v>51.572258064516099</v>
      </c>
      <c r="CV19">
        <v>50.775967741935503</v>
      </c>
      <c r="CW19">
        <v>51.038096774193498</v>
      </c>
      <c r="CX19">
        <v>51.669129032258098</v>
      </c>
      <c r="CY19">
        <v>1255.49225806452</v>
      </c>
      <c r="CZ19">
        <v>139.506129032258</v>
      </c>
      <c r="DA19">
        <v>0</v>
      </c>
      <c r="DB19">
        <v>119.59999990463299</v>
      </c>
      <c r="DC19">
        <v>0</v>
      </c>
      <c r="DD19">
        <v>751.28546153846196</v>
      </c>
      <c r="DE19">
        <v>-13.8909401717544</v>
      </c>
      <c r="DF19">
        <v>-125.712820704496</v>
      </c>
      <c r="DG19">
        <v>11031.3576923077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0.56841589315613705</v>
      </c>
      <c r="DW19">
        <v>-6.9284279879348104E-3</v>
      </c>
      <c r="DX19">
        <v>1.76785975519804E-2</v>
      </c>
      <c r="DY19">
        <v>1</v>
      </c>
      <c r="DZ19">
        <v>-1.1508560000000001</v>
      </c>
      <c r="EA19">
        <v>1.7348876529475601E-2</v>
      </c>
      <c r="EB19">
        <v>2.1594316628841599E-2</v>
      </c>
      <c r="EC19">
        <v>1</v>
      </c>
      <c r="ED19">
        <v>5.8462493333333301</v>
      </c>
      <c r="EE19">
        <v>-0.21388458286984899</v>
      </c>
      <c r="EF19">
        <v>1.5469214790099099E-2</v>
      </c>
      <c r="EG19">
        <v>0</v>
      </c>
      <c r="EH19">
        <v>2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4.6600000000000003E-2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1255.5999999999999</v>
      </c>
      <c r="FB19">
        <v>1255.5999999999999</v>
      </c>
      <c r="FC19">
        <v>2</v>
      </c>
      <c r="FD19">
        <v>507.92200000000003</v>
      </c>
      <c r="FE19">
        <v>459.01799999999997</v>
      </c>
      <c r="FF19">
        <v>23.276399999999999</v>
      </c>
      <c r="FG19">
        <v>34.962600000000002</v>
      </c>
      <c r="FH19">
        <v>30.000299999999999</v>
      </c>
      <c r="FI19">
        <v>35.005200000000002</v>
      </c>
      <c r="FJ19">
        <v>35.057499999999997</v>
      </c>
      <c r="FK19">
        <v>6.2599600000000004</v>
      </c>
      <c r="FL19">
        <v>100</v>
      </c>
      <c r="FM19">
        <v>0</v>
      </c>
      <c r="FN19">
        <v>23.279199999999999</v>
      </c>
      <c r="FO19">
        <v>81.116900000000001</v>
      </c>
      <c r="FP19">
        <v>0</v>
      </c>
      <c r="FQ19">
        <v>97.632000000000005</v>
      </c>
      <c r="FR19">
        <v>101.934</v>
      </c>
    </row>
    <row r="20" spans="1:174" x14ac:dyDescent="0.25">
      <c r="A20">
        <v>4</v>
      </c>
      <c r="B20">
        <v>1607624182.0999999</v>
      </c>
      <c r="C20">
        <v>327</v>
      </c>
      <c r="D20" t="s">
        <v>309</v>
      </c>
      <c r="E20" t="s">
        <v>310</v>
      </c>
      <c r="F20" t="s">
        <v>291</v>
      </c>
      <c r="G20" t="s">
        <v>292</v>
      </c>
      <c r="H20">
        <v>1607624174.3499999</v>
      </c>
      <c r="I20">
        <f t="shared" si="0"/>
        <v>4.6786246111037016E-3</v>
      </c>
      <c r="J20">
        <f t="shared" si="1"/>
        <v>4.678624611103702</v>
      </c>
      <c r="K20">
        <f t="shared" si="2"/>
        <v>1.4524036295793539</v>
      </c>
      <c r="L20">
        <f t="shared" si="3"/>
        <v>99.766769999999994</v>
      </c>
      <c r="M20">
        <f t="shared" si="4"/>
        <v>78.735540894443787</v>
      </c>
      <c r="N20">
        <f t="shared" si="5"/>
        <v>8.003727882808235</v>
      </c>
      <c r="O20">
        <f t="shared" si="6"/>
        <v>10.141621810882423</v>
      </c>
      <c r="P20">
        <f t="shared" si="7"/>
        <v>0.14558946627249089</v>
      </c>
      <c r="Q20">
        <f t="shared" si="8"/>
        <v>2.9562673235366574</v>
      </c>
      <c r="R20">
        <f t="shared" si="9"/>
        <v>0.14172032428543943</v>
      </c>
      <c r="S20">
        <f t="shared" si="10"/>
        <v>8.8914265192905087E-2</v>
      </c>
      <c r="T20">
        <f t="shared" si="11"/>
        <v>231.29267872083696</v>
      </c>
      <c r="U20">
        <f t="shared" si="12"/>
        <v>28.10491940384906</v>
      </c>
      <c r="V20">
        <f t="shared" si="13"/>
        <v>28.362123333333301</v>
      </c>
      <c r="W20">
        <f t="shared" si="14"/>
        <v>3.8756923889374812</v>
      </c>
      <c r="X20">
        <f t="shared" si="15"/>
        <v>15.67906417314264</v>
      </c>
      <c r="Y20">
        <f t="shared" si="16"/>
        <v>0.59357573534971619</v>
      </c>
      <c r="Z20">
        <f t="shared" si="17"/>
        <v>3.7857854830805415</v>
      </c>
      <c r="AA20">
        <f t="shared" si="18"/>
        <v>3.2821166535877651</v>
      </c>
      <c r="AB20">
        <f t="shared" si="19"/>
        <v>-206.32734534967324</v>
      </c>
      <c r="AC20">
        <f t="shared" si="20"/>
        <v>-64.244323736939592</v>
      </c>
      <c r="AD20">
        <f t="shared" si="21"/>
        <v>-4.7445695948614883</v>
      </c>
      <c r="AE20">
        <f t="shared" si="22"/>
        <v>-44.023559960637343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53516.133642440589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15349.9</v>
      </c>
      <c r="AS20">
        <v>737.61116000000004</v>
      </c>
      <c r="AT20">
        <v>841.75</v>
      </c>
      <c r="AU20">
        <f t="shared" si="27"/>
        <v>0.12371706563706564</v>
      </c>
      <c r="AV20">
        <v>0.5</v>
      </c>
      <c r="AW20">
        <f t="shared" si="28"/>
        <v>1180.193711554426</v>
      </c>
      <c r="AX20">
        <f t="shared" si="29"/>
        <v>1.4524036295793539</v>
      </c>
      <c r="AY20">
        <f t="shared" si="30"/>
        <v>73.005051438415521</v>
      </c>
      <c r="AZ20">
        <f t="shared" si="31"/>
        <v>1.7201846523327744E-3</v>
      </c>
      <c r="BA20">
        <f t="shared" si="32"/>
        <v>2.8753549153549152</v>
      </c>
      <c r="BB20" t="s">
        <v>312</v>
      </c>
      <c r="BC20">
        <v>737.61116000000004</v>
      </c>
      <c r="BD20">
        <v>592.33000000000004</v>
      </c>
      <c r="BE20">
        <f t="shared" si="33"/>
        <v>0.29631125631125621</v>
      </c>
      <c r="BF20">
        <f t="shared" si="34"/>
        <v>0.41752401571646208</v>
      </c>
      <c r="BG20">
        <f t="shared" si="35"/>
        <v>0.90657552205262659</v>
      </c>
      <c r="BH20">
        <f t="shared" si="36"/>
        <v>0.82471135207578095</v>
      </c>
      <c r="BI20">
        <f t="shared" si="37"/>
        <v>0.95041509292620274</v>
      </c>
      <c r="BJ20">
        <f t="shared" si="38"/>
        <v>0.33528776900465007</v>
      </c>
      <c r="BK20">
        <f t="shared" si="39"/>
        <v>0.66471223099534993</v>
      </c>
      <c r="BL20">
        <f t="shared" si="40"/>
        <v>1400.01033333333</v>
      </c>
      <c r="BM20">
        <f t="shared" si="41"/>
        <v>1180.193711554426</v>
      </c>
      <c r="BN20">
        <f t="shared" si="42"/>
        <v>0.8429892861893844</v>
      </c>
      <c r="BO20">
        <f t="shared" si="43"/>
        <v>0.19597857237876887</v>
      </c>
      <c r="BP20">
        <v>6</v>
      </c>
      <c r="BQ20">
        <v>0.5</v>
      </c>
      <c r="BR20" t="s">
        <v>296</v>
      </c>
      <c r="BS20">
        <v>2</v>
      </c>
      <c r="BT20">
        <v>1607624174.3499999</v>
      </c>
      <c r="BU20">
        <v>99.766769999999994</v>
      </c>
      <c r="BV20">
        <v>102.0689</v>
      </c>
      <c r="BW20">
        <v>5.8392173333333304</v>
      </c>
      <c r="BX20">
        <v>0.25978366666666702</v>
      </c>
      <c r="BY20">
        <v>98.599716666666694</v>
      </c>
      <c r="BZ20">
        <v>5.7942799999999997</v>
      </c>
      <c r="CA20">
        <v>500.19110000000001</v>
      </c>
      <c r="CB20">
        <v>101.55329999999999</v>
      </c>
      <c r="CC20">
        <v>0.10000410999999999</v>
      </c>
      <c r="CD20">
        <v>27.959029999999998</v>
      </c>
      <c r="CE20">
        <v>28.362123333333301</v>
      </c>
      <c r="CF20">
        <v>999.9</v>
      </c>
      <c r="CG20">
        <v>0</v>
      </c>
      <c r="CH20">
        <v>0</v>
      </c>
      <c r="CI20">
        <v>9997.8060000000005</v>
      </c>
      <c r="CJ20">
        <v>0</v>
      </c>
      <c r="CK20">
        <v>378.59840000000003</v>
      </c>
      <c r="CL20">
        <v>1400.01033333333</v>
      </c>
      <c r="CM20">
        <v>0.8999994</v>
      </c>
      <c r="CN20">
        <v>0.10000091999999999</v>
      </c>
      <c r="CO20">
        <v>0</v>
      </c>
      <c r="CP20">
        <v>737.71010000000001</v>
      </c>
      <c r="CQ20">
        <v>4.9994800000000001</v>
      </c>
      <c r="CR20">
        <v>10928.9233333333</v>
      </c>
      <c r="CS20">
        <v>11417.66</v>
      </c>
      <c r="CT20">
        <v>49.297733333333298</v>
      </c>
      <c r="CU20">
        <v>51.0767666666666</v>
      </c>
      <c r="CV20">
        <v>50.274700000000003</v>
      </c>
      <c r="CW20">
        <v>50.358133333333299</v>
      </c>
      <c r="CX20">
        <v>51.195633333333298</v>
      </c>
      <c r="CY20">
        <v>1255.50933333333</v>
      </c>
      <c r="CZ20">
        <v>139.501</v>
      </c>
      <c r="DA20">
        <v>0</v>
      </c>
      <c r="DB20">
        <v>85.399999856948895</v>
      </c>
      <c r="DC20">
        <v>0</v>
      </c>
      <c r="DD20">
        <v>737.61116000000004</v>
      </c>
      <c r="DE20">
        <v>-8.9773846350930206</v>
      </c>
      <c r="DF20">
        <v>-78.715384712329893</v>
      </c>
      <c r="DG20">
        <v>10928.008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1.4571874420306601</v>
      </c>
      <c r="DW20">
        <v>-0.186025974744669</v>
      </c>
      <c r="DX20">
        <v>2.5149987981553198E-2</v>
      </c>
      <c r="DY20">
        <v>1</v>
      </c>
      <c r="DZ20">
        <v>-2.3052176666666702</v>
      </c>
      <c r="EA20">
        <v>0.19021748609566699</v>
      </c>
      <c r="EB20">
        <v>2.8073255206493099E-2</v>
      </c>
      <c r="EC20">
        <v>1</v>
      </c>
      <c r="ED20">
        <v>5.5803516666666697</v>
      </c>
      <c r="EE20">
        <v>-0.106381935483862</v>
      </c>
      <c r="EF20">
        <v>7.6934686946496904E-3</v>
      </c>
      <c r="EG20">
        <v>1</v>
      </c>
      <c r="EH20">
        <v>3</v>
      </c>
      <c r="EI20">
        <v>3</v>
      </c>
      <c r="EJ20" t="s">
        <v>313</v>
      </c>
      <c r="EK20">
        <v>100</v>
      </c>
      <c r="EL20">
        <v>100</v>
      </c>
      <c r="EM20">
        <v>1.167</v>
      </c>
      <c r="EN20">
        <v>4.4900000000000002E-2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1257</v>
      </c>
      <c r="FB20">
        <v>1257</v>
      </c>
      <c r="FC20">
        <v>2</v>
      </c>
      <c r="FD20">
        <v>507.78100000000001</v>
      </c>
      <c r="FE20">
        <v>458.62299999999999</v>
      </c>
      <c r="FF20">
        <v>23.432600000000001</v>
      </c>
      <c r="FG20">
        <v>34.986899999999999</v>
      </c>
      <c r="FH20">
        <v>30</v>
      </c>
      <c r="FI20">
        <v>35.020000000000003</v>
      </c>
      <c r="FJ20">
        <v>35.0702</v>
      </c>
      <c r="FK20">
        <v>7.12941</v>
      </c>
      <c r="FL20">
        <v>100</v>
      </c>
      <c r="FM20">
        <v>0</v>
      </c>
      <c r="FN20">
        <v>23.443899999999999</v>
      </c>
      <c r="FO20">
        <v>102.09699999999999</v>
      </c>
      <c r="FP20">
        <v>0</v>
      </c>
      <c r="FQ20">
        <v>97.629300000000001</v>
      </c>
      <c r="FR20">
        <v>101.928</v>
      </c>
    </row>
    <row r="21" spans="1:174" x14ac:dyDescent="0.25">
      <c r="A21">
        <v>5</v>
      </c>
      <c r="B21">
        <v>1607624272.0999999</v>
      </c>
      <c r="C21">
        <v>417</v>
      </c>
      <c r="D21" t="s">
        <v>314</v>
      </c>
      <c r="E21" t="s">
        <v>315</v>
      </c>
      <c r="F21" t="s">
        <v>291</v>
      </c>
      <c r="G21" t="s">
        <v>292</v>
      </c>
      <c r="H21">
        <v>1607624264.3499999</v>
      </c>
      <c r="I21">
        <f t="shared" si="0"/>
        <v>4.5882959158737129E-3</v>
      </c>
      <c r="J21">
        <f t="shared" si="1"/>
        <v>4.5882959158737124</v>
      </c>
      <c r="K21">
        <f t="shared" si="2"/>
        <v>3.8077230168479552</v>
      </c>
      <c r="L21">
        <f t="shared" si="3"/>
        <v>149.48716666666701</v>
      </c>
      <c r="M21">
        <f t="shared" si="4"/>
        <v>99.168199545535899</v>
      </c>
      <c r="N21">
        <f t="shared" si="5"/>
        <v>10.080688605991915</v>
      </c>
      <c r="O21">
        <f t="shared" si="6"/>
        <v>15.195733961739752</v>
      </c>
      <c r="P21">
        <f t="shared" si="7"/>
        <v>0.14239740439704854</v>
      </c>
      <c r="Q21">
        <f t="shared" si="8"/>
        <v>2.9564554775206369</v>
      </c>
      <c r="R21">
        <f t="shared" si="9"/>
        <v>0.13869397000264039</v>
      </c>
      <c r="S21">
        <f t="shared" si="10"/>
        <v>8.7008447668138561E-2</v>
      </c>
      <c r="T21">
        <f t="shared" si="11"/>
        <v>231.29238796681693</v>
      </c>
      <c r="U21">
        <f t="shared" si="12"/>
        <v>28.151936531989673</v>
      </c>
      <c r="V21">
        <f t="shared" si="13"/>
        <v>28.349626666666701</v>
      </c>
      <c r="W21">
        <f t="shared" si="14"/>
        <v>3.872877377154591</v>
      </c>
      <c r="X21">
        <f t="shared" si="15"/>
        <v>15.397185549871031</v>
      </c>
      <c r="Y21">
        <f t="shared" si="16"/>
        <v>0.58371231910886756</v>
      </c>
      <c r="Z21">
        <f t="shared" si="17"/>
        <v>3.7910325703242358</v>
      </c>
      <c r="AA21">
        <f t="shared" si="18"/>
        <v>3.2891650580457235</v>
      </c>
      <c r="AB21">
        <f t="shared" si="19"/>
        <v>-202.34384989003073</v>
      </c>
      <c r="AC21">
        <f t="shared" si="20"/>
        <v>-58.470582113739432</v>
      </c>
      <c r="AD21">
        <f t="shared" si="21"/>
        <v>-4.3181343717813707</v>
      </c>
      <c r="AE21">
        <f t="shared" si="22"/>
        <v>-33.840178408734609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53517.371018409227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316</v>
      </c>
      <c r="AR21">
        <v>15352.6</v>
      </c>
      <c r="AS21">
        <v>726.53787999999997</v>
      </c>
      <c r="AT21">
        <v>840.56</v>
      </c>
      <c r="AU21">
        <f t="shared" si="27"/>
        <v>0.13565018559055864</v>
      </c>
      <c r="AV21">
        <v>0.5</v>
      </c>
      <c r="AW21">
        <f t="shared" si="28"/>
        <v>1180.1892775685174</v>
      </c>
      <c r="AX21">
        <f t="shared" si="29"/>
        <v>3.8077230168479552</v>
      </c>
      <c r="AY21">
        <f t="shared" si="30"/>
        <v>80.046447267078349</v>
      </c>
      <c r="AZ21">
        <f t="shared" si="31"/>
        <v>3.7159043723048687E-3</v>
      </c>
      <c r="BA21">
        <f t="shared" si="32"/>
        <v>2.8808413438659941</v>
      </c>
      <c r="BB21" t="s">
        <v>317</v>
      </c>
      <c r="BC21">
        <v>726.53787999999997</v>
      </c>
      <c r="BD21">
        <v>574.9</v>
      </c>
      <c r="BE21">
        <f t="shared" si="33"/>
        <v>0.31605120395926523</v>
      </c>
      <c r="BF21">
        <f t="shared" si="34"/>
        <v>0.42920319204998864</v>
      </c>
      <c r="BG21">
        <f t="shared" si="35"/>
        <v>0.90113799596603139</v>
      </c>
      <c r="BH21">
        <f t="shared" si="36"/>
        <v>0.91157111581225947</v>
      </c>
      <c r="BI21">
        <f t="shared" si="37"/>
        <v>0.95088238208122799</v>
      </c>
      <c r="BJ21">
        <f t="shared" si="38"/>
        <v>0.33962291836667685</v>
      </c>
      <c r="BK21">
        <f t="shared" si="39"/>
        <v>0.6603770816333232</v>
      </c>
      <c r="BL21">
        <f t="shared" si="40"/>
        <v>1400.0046666666699</v>
      </c>
      <c r="BM21">
        <f t="shared" si="41"/>
        <v>1180.1892775685174</v>
      </c>
      <c r="BN21">
        <f t="shared" si="42"/>
        <v>0.84298953115526376</v>
      </c>
      <c r="BO21">
        <f t="shared" si="43"/>
        <v>0.19597906231052753</v>
      </c>
      <c r="BP21">
        <v>6</v>
      </c>
      <c r="BQ21">
        <v>0.5</v>
      </c>
      <c r="BR21" t="s">
        <v>296</v>
      </c>
      <c r="BS21">
        <v>2</v>
      </c>
      <c r="BT21">
        <v>1607624264.3499999</v>
      </c>
      <c r="BU21">
        <v>149.48716666666701</v>
      </c>
      <c r="BV21">
        <v>154.87743333333299</v>
      </c>
      <c r="BW21">
        <v>5.7422366666666704</v>
      </c>
      <c r="BX21">
        <v>0.270000133333333</v>
      </c>
      <c r="BY21">
        <v>148.33430000000001</v>
      </c>
      <c r="BZ21">
        <v>5.6979456666666701</v>
      </c>
      <c r="CA21">
        <v>500.19206666666702</v>
      </c>
      <c r="CB21">
        <v>101.552433333333</v>
      </c>
      <c r="CC21">
        <v>9.9998113333333402E-2</v>
      </c>
      <c r="CD21">
        <v>27.982783333333298</v>
      </c>
      <c r="CE21">
        <v>28.349626666666701</v>
      </c>
      <c r="CF21">
        <v>999.9</v>
      </c>
      <c r="CG21">
        <v>0</v>
      </c>
      <c r="CH21">
        <v>0</v>
      </c>
      <c r="CI21">
        <v>9998.9586666666692</v>
      </c>
      <c r="CJ21">
        <v>0</v>
      </c>
      <c r="CK21">
        <v>368.87206666666702</v>
      </c>
      <c r="CL21">
        <v>1400.0046666666699</v>
      </c>
      <c r="CM21">
        <v>0.89999180000000001</v>
      </c>
      <c r="CN21">
        <v>0.10000820000000001</v>
      </c>
      <c r="CO21">
        <v>0</v>
      </c>
      <c r="CP21">
        <v>726.60659999999996</v>
      </c>
      <c r="CQ21">
        <v>4.9994800000000001</v>
      </c>
      <c r="CR21">
        <v>10982.6033333333</v>
      </c>
      <c r="CS21">
        <v>11417.58</v>
      </c>
      <c r="CT21">
        <v>48.699766666666697</v>
      </c>
      <c r="CU21">
        <v>50.5809</v>
      </c>
      <c r="CV21">
        <v>49.683033333333299</v>
      </c>
      <c r="CW21">
        <v>49.810133333333297</v>
      </c>
      <c r="CX21">
        <v>50.674766666666699</v>
      </c>
      <c r="CY21">
        <v>1255.4939999999999</v>
      </c>
      <c r="CZ21">
        <v>139.512</v>
      </c>
      <c r="DA21">
        <v>0</v>
      </c>
      <c r="DB21">
        <v>89.399999856948895</v>
      </c>
      <c r="DC21">
        <v>0</v>
      </c>
      <c r="DD21">
        <v>726.53787999999997</v>
      </c>
      <c r="DE21">
        <v>-7.5683846362453702</v>
      </c>
      <c r="DF21">
        <v>74.338461627504003</v>
      </c>
      <c r="DG21">
        <v>10983.584000000001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3.8100675283448102</v>
      </c>
      <c r="DW21">
        <v>-0.210707129011936</v>
      </c>
      <c r="DX21">
        <v>3.54530377493514E-2</v>
      </c>
      <c r="DY21">
        <v>1</v>
      </c>
      <c r="DZ21">
        <v>-5.3916259999999996</v>
      </c>
      <c r="EA21">
        <v>0.193755016685212</v>
      </c>
      <c r="EB21">
        <v>4.1369884505519199E-2</v>
      </c>
      <c r="EC21">
        <v>1</v>
      </c>
      <c r="ED21">
        <v>5.4721739999999999</v>
      </c>
      <c r="EE21">
        <v>1.1019176863177001E-2</v>
      </c>
      <c r="EF21">
        <v>1.573117075533E-3</v>
      </c>
      <c r="EG21">
        <v>1</v>
      </c>
      <c r="EH21">
        <v>3</v>
      </c>
      <c r="EI21">
        <v>3</v>
      </c>
      <c r="EJ21" t="s">
        <v>313</v>
      </c>
      <c r="EK21">
        <v>100</v>
      </c>
      <c r="EL21">
        <v>100</v>
      </c>
      <c r="EM21">
        <v>1.153</v>
      </c>
      <c r="EN21">
        <v>4.4299999999999999E-2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1258.5</v>
      </c>
      <c r="FB21">
        <v>1258.5</v>
      </c>
      <c r="FC21">
        <v>2</v>
      </c>
      <c r="FD21">
        <v>507.74099999999999</v>
      </c>
      <c r="FE21">
        <v>458.74099999999999</v>
      </c>
      <c r="FF21">
        <v>23.677800000000001</v>
      </c>
      <c r="FG21">
        <v>34.944200000000002</v>
      </c>
      <c r="FH21">
        <v>29.999700000000001</v>
      </c>
      <c r="FI21">
        <v>34.994</v>
      </c>
      <c r="FJ21">
        <v>35.046799999999998</v>
      </c>
      <c r="FK21">
        <v>9.2979000000000003</v>
      </c>
      <c r="FL21">
        <v>100</v>
      </c>
      <c r="FM21">
        <v>0</v>
      </c>
      <c r="FN21">
        <v>23.6767</v>
      </c>
      <c r="FO21">
        <v>155.054</v>
      </c>
      <c r="FP21">
        <v>0</v>
      </c>
      <c r="FQ21">
        <v>97.645399999999995</v>
      </c>
      <c r="FR21">
        <v>101.941</v>
      </c>
    </row>
    <row r="22" spans="1:174" x14ac:dyDescent="0.25">
      <c r="A22">
        <v>6</v>
      </c>
      <c r="B22">
        <v>1607624345.0999999</v>
      </c>
      <c r="C22">
        <v>490</v>
      </c>
      <c r="D22" t="s">
        <v>318</v>
      </c>
      <c r="E22" t="s">
        <v>319</v>
      </c>
      <c r="F22" t="s">
        <v>291</v>
      </c>
      <c r="G22" t="s">
        <v>292</v>
      </c>
      <c r="H22">
        <v>1607624337.3499999</v>
      </c>
      <c r="I22">
        <f t="shared" si="0"/>
        <v>4.5688326496740256E-3</v>
      </c>
      <c r="J22">
        <f t="shared" si="1"/>
        <v>4.5688326496740252</v>
      </c>
      <c r="K22">
        <f t="shared" si="2"/>
        <v>6.1973814119584159</v>
      </c>
      <c r="L22">
        <f t="shared" si="3"/>
        <v>198.8443</v>
      </c>
      <c r="M22">
        <f t="shared" si="4"/>
        <v>118.70607543881596</v>
      </c>
      <c r="N22">
        <f t="shared" si="5"/>
        <v>12.066463301368019</v>
      </c>
      <c r="O22">
        <f t="shared" si="6"/>
        <v>20.212507571888313</v>
      </c>
      <c r="P22">
        <f t="shared" si="7"/>
        <v>0.14135491919893833</v>
      </c>
      <c r="Q22">
        <f t="shared" si="8"/>
        <v>2.9566829880098999</v>
      </c>
      <c r="R22">
        <f t="shared" si="9"/>
        <v>0.13770503621827401</v>
      </c>
      <c r="S22">
        <f t="shared" si="10"/>
        <v>8.6385725557016083E-2</v>
      </c>
      <c r="T22">
        <f t="shared" si="11"/>
        <v>231.29230309784992</v>
      </c>
      <c r="U22">
        <f t="shared" si="12"/>
        <v>28.185262271757491</v>
      </c>
      <c r="V22">
        <f t="shared" si="13"/>
        <v>28.384309999999999</v>
      </c>
      <c r="W22">
        <f t="shared" si="14"/>
        <v>3.880694577324399</v>
      </c>
      <c r="X22">
        <f t="shared" si="15"/>
        <v>15.330581192881388</v>
      </c>
      <c r="Y22">
        <f t="shared" si="16"/>
        <v>0.58214788311313681</v>
      </c>
      <c r="Z22">
        <f t="shared" si="17"/>
        <v>3.7972981962578936</v>
      </c>
      <c r="AA22">
        <f t="shared" si="18"/>
        <v>3.2985466942112622</v>
      </c>
      <c r="AB22">
        <f t="shared" si="19"/>
        <v>-201.48551985062454</v>
      </c>
      <c r="AC22">
        <f t="shared" si="20"/>
        <v>-59.488338720746995</v>
      </c>
      <c r="AD22">
        <f t="shared" si="21"/>
        <v>-4.3943379109207337</v>
      </c>
      <c r="AE22">
        <f t="shared" si="22"/>
        <v>-34.075893384442352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53518.907652546062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320</v>
      </c>
      <c r="AR22">
        <v>15354.4</v>
      </c>
      <c r="AS22">
        <v>720.65076923076901</v>
      </c>
      <c r="AT22">
        <v>848.71</v>
      </c>
      <c r="AU22">
        <f t="shared" si="27"/>
        <v>0.15088691162968626</v>
      </c>
      <c r="AV22">
        <v>0.5</v>
      </c>
      <c r="AW22">
        <f t="shared" si="28"/>
        <v>1180.1920015544169</v>
      </c>
      <c r="AX22">
        <f t="shared" si="29"/>
        <v>6.1973814119584159</v>
      </c>
      <c r="AY22">
        <f t="shared" si="30"/>
        <v>89.037763122301925</v>
      </c>
      <c r="AZ22">
        <f t="shared" si="31"/>
        <v>5.7407005663919061E-3</v>
      </c>
      <c r="BA22">
        <f t="shared" si="32"/>
        <v>2.8435743658022172</v>
      </c>
      <c r="BB22" t="s">
        <v>321</v>
      </c>
      <c r="BC22">
        <v>720.65076923076901</v>
      </c>
      <c r="BD22">
        <v>568.46</v>
      </c>
      <c r="BE22">
        <f t="shared" si="33"/>
        <v>0.33020702006574687</v>
      </c>
      <c r="BF22">
        <f t="shared" si="34"/>
        <v>0.45694640774034262</v>
      </c>
      <c r="BG22">
        <f t="shared" si="35"/>
        <v>0.89595785597077537</v>
      </c>
      <c r="BH22">
        <f t="shared" si="36"/>
        <v>0.96116695438300803</v>
      </c>
      <c r="BI22">
        <f t="shared" si="37"/>
        <v>0.94768204038924853</v>
      </c>
      <c r="BJ22">
        <f t="shared" si="38"/>
        <v>0.36044609405099437</v>
      </c>
      <c r="BK22">
        <f t="shared" si="39"/>
        <v>0.63955390594900563</v>
      </c>
      <c r="BL22">
        <f t="shared" si="40"/>
        <v>1400.00833333333</v>
      </c>
      <c r="BM22">
        <f t="shared" si="41"/>
        <v>1180.1920015544169</v>
      </c>
      <c r="BN22">
        <f t="shared" si="42"/>
        <v>0.84298926903131755</v>
      </c>
      <c r="BO22">
        <f t="shared" si="43"/>
        <v>0.19597853806263521</v>
      </c>
      <c r="BP22">
        <v>6</v>
      </c>
      <c r="BQ22">
        <v>0.5</v>
      </c>
      <c r="BR22" t="s">
        <v>296</v>
      </c>
      <c r="BS22">
        <v>2</v>
      </c>
      <c r="BT22">
        <v>1607624337.3499999</v>
      </c>
      <c r="BU22">
        <v>198.8443</v>
      </c>
      <c r="BV22">
        <v>207.36799999999999</v>
      </c>
      <c r="BW22">
        <v>5.7269880000000004</v>
      </c>
      <c r="BX22">
        <v>0.27792363333333298</v>
      </c>
      <c r="BY22">
        <v>197.71019999999999</v>
      </c>
      <c r="BZ22">
        <v>5.6827949999999996</v>
      </c>
      <c r="CA22">
        <v>500.19600000000003</v>
      </c>
      <c r="CB22">
        <v>101.55</v>
      </c>
      <c r="CC22">
        <v>9.9921933333333393E-2</v>
      </c>
      <c r="CD22">
        <v>28.011109999999999</v>
      </c>
      <c r="CE22">
        <v>28.384309999999999</v>
      </c>
      <c r="CF22">
        <v>999.9</v>
      </c>
      <c r="CG22">
        <v>0</v>
      </c>
      <c r="CH22">
        <v>0</v>
      </c>
      <c r="CI22">
        <v>10000.489</v>
      </c>
      <c r="CJ22">
        <v>0</v>
      </c>
      <c r="CK22">
        <v>376.49403333333299</v>
      </c>
      <c r="CL22">
        <v>1400.00833333333</v>
      </c>
      <c r="CM22">
        <v>0.90000179999999996</v>
      </c>
      <c r="CN22">
        <v>9.9998020000000007E-2</v>
      </c>
      <c r="CO22">
        <v>0</v>
      </c>
      <c r="CP22">
        <v>720.64236666666704</v>
      </c>
      <c r="CQ22">
        <v>4.9994800000000001</v>
      </c>
      <c r="CR22">
        <v>11048.643333333301</v>
      </c>
      <c r="CS22">
        <v>11417.6566666667</v>
      </c>
      <c r="CT22">
        <v>48.305966666666698</v>
      </c>
      <c r="CU22">
        <v>50.2059</v>
      </c>
      <c r="CV22">
        <v>49.272733333333299</v>
      </c>
      <c r="CW22">
        <v>49.416333333333299</v>
      </c>
      <c r="CX22">
        <v>50.289266666666698</v>
      </c>
      <c r="CY22">
        <v>1255.50833333333</v>
      </c>
      <c r="CZ22">
        <v>139.5</v>
      </c>
      <c r="DA22">
        <v>0</v>
      </c>
      <c r="DB22">
        <v>72.099999904632597</v>
      </c>
      <c r="DC22">
        <v>0</v>
      </c>
      <c r="DD22">
        <v>720.65076923076901</v>
      </c>
      <c r="DE22">
        <v>-6.6828717926525796</v>
      </c>
      <c r="DF22">
        <v>-62.769230870400399</v>
      </c>
      <c r="DG22">
        <v>11048.6769230769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6.2025127736373298</v>
      </c>
      <c r="DW22">
        <v>-0.17683925085180899</v>
      </c>
      <c r="DX22">
        <v>1.7595536708158901E-2</v>
      </c>
      <c r="DY22">
        <v>1</v>
      </c>
      <c r="DZ22">
        <v>-8.5269949999999994</v>
      </c>
      <c r="EA22">
        <v>0.198435684093443</v>
      </c>
      <c r="EB22">
        <v>2.03562602573918E-2</v>
      </c>
      <c r="EC22">
        <v>1</v>
      </c>
      <c r="ED22">
        <v>5.4489803333333304</v>
      </c>
      <c r="EE22">
        <v>-7.0932146830050195E-4</v>
      </c>
      <c r="EF22">
        <v>2.69574539269244E-3</v>
      </c>
      <c r="EG22">
        <v>1</v>
      </c>
      <c r="EH22">
        <v>3</v>
      </c>
      <c r="EI22">
        <v>3</v>
      </c>
      <c r="EJ22" t="s">
        <v>313</v>
      </c>
      <c r="EK22">
        <v>100</v>
      </c>
      <c r="EL22">
        <v>100</v>
      </c>
      <c r="EM22">
        <v>1.1339999999999999</v>
      </c>
      <c r="EN22">
        <v>4.4200000000000003E-2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1259.7</v>
      </c>
      <c r="FB22">
        <v>1259.7</v>
      </c>
      <c r="FC22">
        <v>2</v>
      </c>
      <c r="FD22">
        <v>507.94299999999998</v>
      </c>
      <c r="FE22">
        <v>459.065</v>
      </c>
      <c r="FF22">
        <v>23.310600000000001</v>
      </c>
      <c r="FG22">
        <v>34.857399999999998</v>
      </c>
      <c r="FH22">
        <v>29.999600000000001</v>
      </c>
      <c r="FI22">
        <v>34.939700000000002</v>
      </c>
      <c r="FJ22">
        <v>34.994900000000001</v>
      </c>
      <c r="FK22">
        <v>11.437200000000001</v>
      </c>
      <c r="FL22">
        <v>100</v>
      </c>
      <c r="FM22">
        <v>0</v>
      </c>
      <c r="FN22">
        <v>23.302499999999998</v>
      </c>
      <c r="FO22">
        <v>207.83099999999999</v>
      </c>
      <c r="FP22">
        <v>0</v>
      </c>
      <c r="FQ22">
        <v>97.664299999999997</v>
      </c>
      <c r="FR22">
        <v>101.958</v>
      </c>
    </row>
    <row r="23" spans="1:174" x14ac:dyDescent="0.25">
      <c r="A23">
        <v>7</v>
      </c>
      <c r="B23">
        <v>1607624444.0999999</v>
      </c>
      <c r="C23">
        <v>589</v>
      </c>
      <c r="D23" t="s">
        <v>322</v>
      </c>
      <c r="E23" t="s">
        <v>323</v>
      </c>
      <c r="F23" t="s">
        <v>291</v>
      </c>
      <c r="G23" t="s">
        <v>292</v>
      </c>
      <c r="H23">
        <v>1607624436.3499999</v>
      </c>
      <c r="I23">
        <f t="shared" si="0"/>
        <v>4.4477954007331334E-3</v>
      </c>
      <c r="J23">
        <f t="shared" si="1"/>
        <v>4.4477954007331331</v>
      </c>
      <c r="K23">
        <f t="shared" si="2"/>
        <v>8.4017382384681714</v>
      </c>
      <c r="L23">
        <f t="shared" si="3"/>
        <v>249.64179999999999</v>
      </c>
      <c r="M23">
        <f t="shared" si="4"/>
        <v>138.69702997992493</v>
      </c>
      <c r="N23">
        <f t="shared" si="5"/>
        <v>14.097798438135149</v>
      </c>
      <c r="O23">
        <f t="shared" si="6"/>
        <v>25.374730653155634</v>
      </c>
      <c r="P23">
        <f t="shared" si="7"/>
        <v>0.13655118420740725</v>
      </c>
      <c r="Q23">
        <f t="shared" si="8"/>
        <v>2.9573014940834916</v>
      </c>
      <c r="R23">
        <f t="shared" si="9"/>
        <v>0.13314262940226224</v>
      </c>
      <c r="S23">
        <f t="shared" si="10"/>
        <v>8.3513301868551687E-2</v>
      </c>
      <c r="T23">
        <f t="shared" si="11"/>
        <v>231.29502252338315</v>
      </c>
      <c r="U23">
        <f t="shared" si="12"/>
        <v>28.201690424976295</v>
      </c>
      <c r="V23">
        <f t="shared" si="13"/>
        <v>28.424206666666699</v>
      </c>
      <c r="W23">
        <f t="shared" si="14"/>
        <v>3.8897038178981274</v>
      </c>
      <c r="X23">
        <f t="shared" si="15"/>
        <v>14.986895806345931</v>
      </c>
      <c r="Y23">
        <f t="shared" si="16"/>
        <v>0.56860843800530303</v>
      </c>
      <c r="Z23">
        <f t="shared" si="17"/>
        <v>3.7940374401250989</v>
      </c>
      <c r="AA23">
        <f t="shared" si="18"/>
        <v>3.3210953798928244</v>
      </c>
      <c r="AB23">
        <f t="shared" si="19"/>
        <v>-196.14777717233119</v>
      </c>
      <c r="AC23">
        <f t="shared" si="20"/>
        <v>-68.211195988103569</v>
      </c>
      <c r="AD23">
        <f t="shared" si="21"/>
        <v>-5.0382637776776473</v>
      </c>
      <c r="AE23">
        <f t="shared" si="22"/>
        <v>-38.102214414729261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53539.426682699872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324</v>
      </c>
      <c r="AR23">
        <v>15356.3</v>
      </c>
      <c r="AS23">
        <v>718.33849999999995</v>
      </c>
      <c r="AT23">
        <v>868.58</v>
      </c>
      <c r="AU23">
        <f t="shared" si="27"/>
        <v>0.17297370420686642</v>
      </c>
      <c r="AV23">
        <v>0.5</v>
      </c>
      <c r="AW23">
        <f t="shared" si="28"/>
        <v>1180.2057815544269</v>
      </c>
      <c r="AX23">
        <f t="shared" si="29"/>
        <v>8.4017382384681714</v>
      </c>
      <c r="AY23">
        <f t="shared" si="30"/>
        <v>102.07228288091453</v>
      </c>
      <c r="AZ23">
        <f t="shared" si="31"/>
        <v>7.6084068207644953E-3</v>
      </c>
      <c r="BA23">
        <f t="shared" si="32"/>
        <v>2.755647148218932</v>
      </c>
      <c r="BB23" t="s">
        <v>325</v>
      </c>
      <c r="BC23">
        <v>718.33849999999995</v>
      </c>
      <c r="BD23">
        <v>572.45000000000005</v>
      </c>
      <c r="BE23">
        <f t="shared" si="33"/>
        <v>0.34093578023901083</v>
      </c>
      <c r="BF23">
        <f t="shared" si="34"/>
        <v>0.50734981258231215</v>
      </c>
      <c r="BG23">
        <f t="shared" si="35"/>
        <v>0.88989935418626354</v>
      </c>
      <c r="BH23">
        <f t="shared" si="36"/>
        <v>0.98130947476310537</v>
      </c>
      <c r="BI23">
        <f t="shared" si="37"/>
        <v>0.93987948954021405</v>
      </c>
      <c r="BJ23">
        <f t="shared" si="38"/>
        <v>0.40431133819605186</v>
      </c>
      <c r="BK23">
        <f t="shared" si="39"/>
        <v>0.59568866180394808</v>
      </c>
      <c r="BL23">
        <f t="shared" si="40"/>
        <v>1400.0246666666701</v>
      </c>
      <c r="BM23">
        <f t="shared" si="41"/>
        <v>1180.2057815544269</v>
      </c>
      <c r="BN23">
        <f t="shared" si="42"/>
        <v>0.84298927701351745</v>
      </c>
      <c r="BO23">
        <f t="shared" si="43"/>
        <v>0.19597855402703485</v>
      </c>
      <c r="BP23">
        <v>6</v>
      </c>
      <c r="BQ23">
        <v>0.5</v>
      </c>
      <c r="BR23" t="s">
        <v>296</v>
      </c>
      <c r="BS23">
        <v>2</v>
      </c>
      <c r="BT23">
        <v>1607624436.3499999</v>
      </c>
      <c r="BU23">
        <v>249.64179999999999</v>
      </c>
      <c r="BV23">
        <v>261.05189999999999</v>
      </c>
      <c r="BW23">
        <v>5.5940863333333297</v>
      </c>
      <c r="BX23">
        <v>0.28864126666666701</v>
      </c>
      <c r="BY23">
        <v>248.53190000000001</v>
      </c>
      <c r="BZ23">
        <v>5.5507206666666704</v>
      </c>
      <c r="CA23">
        <v>500.19336666666698</v>
      </c>
      <c r="CB23">
        <v>101.544666666667</v>
      </c>
      <c r="CC23">
        <v>9.9892270000000005E-2</v>
      </c>
      <c r="CD23">
        <v>27.996373333333299</v>
      </c>
      <c r="CE23">
        <v>28.424206666666699</v>
      </c>
      <c r="CF23">
        <v>999.9</v>
      </c>
      <c r="CG23">
        <v>0</v>
      </c>
      <c r="CH23">
        <v>0</v>
      </c>
      <c r="CI23">
        <v>10004.523999999999</v>
      </c>
      <c r="CJ23">
        <v>0</v>
      </c>
      <c r="CK23">
        <v>385.286333333333</v>
      </c>
      <c r="CL23">
        <v>1400.0246666666701</v>
      </c>
      <c r="CM23">
        <v>0.89999960000000001</v>
      </c>
      <c r="CN23">
        <v>0.10000024</v>
      </c>
      <c r="CO23">
        <v>0</v>
      </c>
      <c r="CP23">
        <v>718.32600000000002</v>
      </c>
      <c r="CQ23">
        <v>4.9994800000000001</v>
      </c>
      <c r="CR23">
        <v>10892.8733333333</v>
      </c>
      <c r="CS23">
        <v>11417.7833333333</v>
      </c>
      <c r="CT23">
        <v>47.964266666666703</v>
      </c>
      <c r="CU23">
        <v>49.851900000000001</v>
      </c>
      <c r="CV23">
        <v>48.901866666666699</v>
      </c>
      <c r="CW23">
        <v>49.156066666666703</v>
      </c>
      <c r="CX23">
        <v>49.976900000000001</v>
      </c>
      <c r="CY23">
        <v>1255.5226666666699</v>
      </c>
      <c r="CZ23">
        <v>139.50200000000001</v>
      </c>
      <c r="DA23">
        <v>0</v>
      </c>
      <c r="DB23">
        <v>98</v>
      </c>
      <c r="DC23">
        <v>0</v>
      </c>
      <c r="DD23">
        <v>718.33849999999995</v>
      </c>
      <c r="DE23">
        <v>1.8096752053167899</v>
      </c>
      <c r="DF23">
        <v>-170.56410273937999</v>
      </c>
      <c r="DG23">
        <v>10892.7153846154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8.4006402518829706</v>
      </c>
      <c r="DW23">
        <v>-0.18079252715760899</v>
      </c>
      <c r="DX23">
        <v>3.41033937955686E-2</v>
      </c>
      <c r="DY23">
        <v>1</v>
      </c>
      <c r="DZ23">
        <v>-11.410106666666699</v>
      </c>
      <c r="EA23">
        <v>0.18697575083426299</v>
      </c>
      <c r="EB23">
        <v>4.3137384662906397E-2</v>
      </c>
      <c r="EC23">
        <v>1</v>
      </c>
      <c r="ED23">
        <v>5.3063000000000002</v>
      </c>
      <c r="EE23">
        <v>-0.100422513904323</v>
      </c>
      <c r="EF23">
        <v>8.0324392310181601E-3</v>
      </c>
      <c r="EG23">
        <v>1</v>
      </c>
      <c r="EH23">
        <v>3</v>
      </c>
      <c r="EI23">
        <v>3</v>
      </c>
      <c r="EJ23" t="s">
        <v>313</v>
      </c>
      <c r="EK23">
        <v>100</v>
      </c>
      <c r="EL23">
        <v>100</v>
      </c>
      <c r="EM23">
        <v>1.1100000000000001</v>
      </c>
      <c r="EN23">
        <v>4.3299999999999998E-2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1261.4000000000001</v>
      </c>
      <c r="FB23">
        <v>1261.4000000000001</v>
      </c>
      <c r="FC23">
        <v>2</v>
      </c>
      <c r="FD23">
        <v>507.75599999999997</v>
      </c>
      <c r="FE23">
        <v>459.56700000000001</v>
      </c>
      <c r="FF23">
        <v>23.265699999999999</v>
      </c>
      <c r="FG23">
        <v>34.783200000000001</v>
      </c>
      <c r="FH23">
        <v>30.000399999999999</v>
      </c>
      <c r="FI23">
        <v>34.873600000000003</v>
      </c>
      <c r="FJ23">
        <v>34.933</v>
      </c>
      <c r="FK23">
        <v>13.5609</v>
      </c>
      <c r="FL23">
        <v>100</v>
      </c>
      <c r="FM23">
        <v>0</v>
      </c>
      <c r="FN23">
        <v>23.263200000000001</v>
      </c>
      <c r="FO23">
        <v>261.21100000000001</v>
      </c>
      <c r="FP23">
        <v>0</v>
      </c>
      <c r="FQ23">
        <v>97.677499999999995</v>
      </c>
      <c r="FR23">
        <v>101.967</v>
      </c>
    </row>
    <row r="24" spans="1:174" x14ac:dyDescent="0.25">
      <c r="A24">
        <v>8</v>
      </c>
      <c r="B24">
        <v>1607624564.5999999</v>
      </c>
      <c r="C24">
        <v>709.5</v>
      </c>
      <c r="D24" t="s">
        <v>326</v>
      </c>
      <c r="E24" t="s">
        <v>327</v>
      </c>
      <c r="F24" t="s">
        <v>291</v>
      </c>
      <c r="G24" t="s">
        <v>292</v>
      </c>
      <c r="H24">
        <v>1607624556.5999999</v>
      </c>
      <c r="I24">
        <f t="shared" si="0"/>
        <v>3.8465981678050538E-3</v>
      </c>
      <c r="J24">
        <f t="shared" si="1"/>
        <v>3.846598167805054</v>
      </c>
      <c r="K24">
        <f t="shared" si="2"/>
        <v>13.81808787310797</v>
      </c>
      <c r="L24">
        <f t="shared" si="3"/>
        <v>399.89241935483898</v>
      </c>
      <c r="M24">
        <f t="shared" si="4"/>
        <v>188.98648609694769</v>
      </c>
      <c r="N24">
        <f t="shared" si="5"/>
        <v>19.208274464954407</v>
      </c>
      <c r="O24">
        <f t="shared" si="6"/>
        <v>40.644405354370221</v>
      </c>
      <c r="P24">
        <f t="shared" si="7"/>
        <v>0.11552576345683581</v>
      </c>
      <c r="Q24">
        <f t="shared" si="8"/>
        <v>2.9565398135402763</v>
      </c>
      <c r="R24">
        <f t="shared" si="9"/>
        <v>0.11307529916169644</v>
      </c>
      <c r="S24">
        <f t="shared" si="10"/>
        <v>7.0887897279833967E-2</v>
      </c>
      <c r="T24">
        <f t="shared" si="11"/>
        <v>231.29176497549625</v>
      </c>
      <c r="U24">
        <f t="shared" si="12"/>
        <v>28.316523857428578</v>
      </c>
      <c r="V24">
        <f t="shared" si="13"/>
        <v>28.384096774193502</v>
      </c>
      <c r="W24">
        <f t="shared" si="14"/>
        <v>3.8806464768144586</v>
      </c>
      <c r="X24">
        <f t="shared" si="15"/>
        <v>13.145506366687096</v>
      </c>
      <c r="Y24">
        <f t="shared" si="16"/>
        <v>0.49758004653327559</v>
      </c>
      <c r="Z24">
        <f t="shared" si="17"/>
        <v>3.7851721542977326</v>
      </c>
      <c r="AA24">
        <f t="shared" si="18"/>
        <v>3.383066430281183</v>
      </c>
      <c r="AB24">
        <f t="shared" si="19"/>
        <v>-169.63497920020288</v>
      </c>
      <c r="AC24">
        <f t="shared" si="20"/>
        <v>-68.195512852510618</v>
      </c>
      <c r="AD24">
        <f t="shared" si="21"/>
        <v>-5.0363902606550539</v>
      </c>
      <c r="AE24">
        <f t="shared" si="22"/>
        <v>-11.5751173378723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53524.242026692256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328</v>
      </c>
      <c r="AR24">
        <v>15358.8</v>
      </c>
      <c r="AS24">
        <v>743.494384615385</v>
      </c>
      <c r="AT24">
        <v>944.7</v>
      </c>
      <c r="AU24">
        <f t="shared" si="27"/>
        <v>0.21298360896010904</v>
      </c>
      <c r="AV24">
        <v>0.5</v>
      </c>
      <c r="AW24">
        <f t="shared" si="28"/>
        <v>1180.1888328482089</v>
      </c>
      <c r="AX24">
        <f t="shared" si="29"/>
        <v>13.81808787310797</v>
      </c>
      <c r="AY24">
        <f t="shared" si="30"/>
        <v>125.6804384372152</v>
      </c>
      <c r="AZ24">
        <f t="shared" si="31"/>
        <v>1.2197908463666786E-2</v>
      </c>
      <c r="BA24">
        <f t="shared" si="32"/>
        <v>2.4530327087964432</v>
      </c>
      <c r="BB24" t="s">
        <v>329</v>
      </c>
      <c r="BC24">
        <v>743.494384615385</v>
      </c>
      <c r="BD24">
        <v>583.41</v>
      </c>
      <c r="BE24">
        <f t="shared" si="33"/>
        <v>0.38243886948237538</v>
      </c>
      <c r="BF24">
        <f t="shared" si="34"/>
        <v>0.55690889696536028</v>
      </c>
      <c r="BG24">
        <f t="shared" si="35"/>
        <v>0.86512336346022467</v>
      </c>
      <c r="BH24">
        <f t="shared" si="36"/>
        <v>0.8777720728883498</v>
      </c>
      <c r="BI24">
        <f t="shared" si="37"/>
        <v>0.90998869081708844</v>
      </c>
      <c r="BJ24">
        <f t="shared" si="38"/>
        <v>0.43699888835964396</v>
      </c>
      <c r="BK24">
        <f t="shared" si="39"/>
        <v>0.56300111164035604</v>
      </c>
      <c r="BL24">
        <f t="shared" si="40"/>
        <v>1400.00451612903</v>
      </c>
      <c r="BM24">
        <f t="shared" si="41"/>
        <v>1180.1888328482089</v>
      </c>
      <c r="BN24">
        <f t="shared" si="42"/>
        <v>0.84298930414267181</v>
      </c>
      <c r="BO24">
        <f t="shared" si="43"/>
        <v>0.19597860828534383</v>
      </c>
      <c r="BP24">
        <v>6</v>
      </c>
      <c r="BQ24">
        <v>0.5</v>
      </c>
      <c r="BR24" t="s">
        <v>296</v>
      </c>
      <c r="BS24">
        <v>2</v>
      </c>
      <c r="BT24">
        <v>1607624556.5999999</v>
      </c>
      <c r="BU24">
        <v>399.89241935483898</v>
      </c>
      <c r="BV24">
        <v>418.31283870967701</v>
      </c>
      <c r="BW24">
        <v>4.8955935483871</v>
      </c>
      <c r="BX24">
        <v>0.304057290322581</v>
      </c>
      <c r="BY24">
        <v>398.87958064516101</v>
      </c>
      <c r="BZ24">
        <v>4.8555903225806496</v>
      </c>
      <c r="CA24">
        <v>500.19425806451602</v>
      </c>
      <c r="CB24">
        <v>101.53835483871001</v>
      </c>
      <c r="CC24">
        <v>9.9994345161290299E-2</v>
      </c>
      <c r="CD24">
        <v>27.956251612903198</v>
      </c>
      <c r="CE24">
        <v>28.384096774193502</v>
      </c>
      <c r="CF24">
        <v>999.9</v>
      </c>
      <c r="CG24">
        <v>0</v>
      </c>
      <c r="CH24">
        <v>0</v>
      </c>
      <c r="CI24">
        <v>10000.823548387099</v>
      </c>
      <c r="CJ24">
        <v>0</v>
      </c>
      <c r="CK24">
        <v>365.36864516128998</v>
      </c>
      <c r="CL24">
        <v>1400.00451612903</v>
      </c>
      <c r="CM24">
        <v>0.89999935483870996</v>
      </c>
      <c r="CN24">
        <v>0.10000063225806401</v>
      </c>
      <c r="CO24">
        <v>0</v>
      </c>
      <c r="CP24">
        <v>743.43187096774204</v>
      </c>
      <c r="CQ24">
        <v>4.9994800000000001</v>
      </c>
      <c r="CR24">
        <v>10902.277419354799</v>
      </c>
      <c r="CS24">
        <v>11417.609677419399</v>
      </c>
      <c r="CT24">
        <v>47.701419354838698</v>
      </c>
      <c r="CU24">
        <v>49.620935483871001</v>
      </c>
      <c r="CV24">
        <v>48.600612903225802</v>
      </c>
      <c r="CW24">
        <v>48.971548387096803</v>
      </c>
      <c r="CX24">
        <v>49.721548387096803</v>
      </c>
      <c r="CY24">
        <v>1255.5035483871</v>
      </c>
      <c r="CZ24">
        <v>139.50129032258101</v>
      </c>
      <c r="DA24">
        <v>0</v>
      </c>
      <c r="DB24">
        <v>119.700000047684</v>
      </c>
      <c r="DC24">
        <v>0</v>
      </c>
      <c r="DD24">
        <v>743.494384615385</v>
      </c>
      <c r="DE24">
        <v>12.9617777781696</v>
      </c>
      <c r="DF24">
        <v>72.177777698513793</v>
      </c>
      <c r="DG24">
        <v>10902.692307692299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13.822690492507</v>
      </c>
      <c r="DW24">
        <v>-0.92974884845248296</v>
      </c>
      <c r="DX24">
        <v>7.6000155524131099E-2</v>
      </c>
      <c r="DY24">
        <v>0</v>
      </c>
      <c r="DZ24">
        <v>-18.411909999999999</v>
      </c>
      <c r="EA24">
        <v>1.29356796440495</v>
      </c>
      <c r="EB24">
        <v>0.101883735535495</v>
      </c>
      <c r="EC24">
        <v>0</v>
      </c>
      <c r="ED24">
        <v>4.5892316666666702</v>
      </c>
      <c r="EE24">
        <v>-0.56338892102334803</v>
      </c>
      <c r="EF24">
        <v>4.0654939764095302E-2</v>
      </c>
      <c r="EG24">
        <v>0</v>
      </c>
      <c r="EH24">
        <v>0</v>
      </c>
      <c r="EI24">
        <v>3</v>
      </c>
      <c r="EJ24" t="s">
        <v>298</v>
      </c>
      <c r="EK24">
        <v>100</v>
      </c>
      <c r="EL24">
        <v>100</v>
      </c>
      <c r="EM24">
        <v>1.0129999999999999</v>
      </c>
      <c r="EN24">
        <v>3.9699999999999999E-2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1263.4000000000001</v>
      </c>
      <c r="FB24">
        <v>1263.4000000000001</v>
      </c>
      <c r="FC24">
        <v>2</v>
      </c>
      <c r="FD24">
        <v>507.06599999999997</v>
      </c>
      <c r="FE24">
        <v>459.06400000000002</v>
      </c>
      <c r="FF24">
        <v>23.667000000000002</v>
      </c>
      <c r="FG24">
        <v>34.745199999999997</v>
      </c>
      <c r="FH24">
        <v>29.999600000000001</v>
      </c>
      <c r="FI24">
        <v>34.818399999999997</v>
      </c>
      <c r="FJ24">
        <v>34.8767</v>
      </c>
      <c r="FK24">
        <v>19.574300000000001</v>
      </c>
      <c r="FL24">
        <v>100</v>
      </c>
      <c r="FM24">
        <v>0</v>
      </c>
      <c r="FN24">
        <v>23.697099999999999</v>
      </c>
      <c r="FO24">
        <v>418.18599999999998</v>
      </c>
      <c r="FP24">
        <v>0</v>
      </c>
      <c r="FQ24">
        <v>97.687799999999996</v>
      </c>
      <c r="FR24">
        <v>101.974</v>
      </c>
    </row>
    <row r="25" spans="1:174" x14ac:dyDescent="0.25">
      <c r="A25">
        <v>9</v>
      </c>
      <c r="B25">
        <v>1607624685.0999999</v>
      </c>
      <c r="C25">
        <v>830</v>
      </c>
      <c r="D25" t="s">
        <v>330</v>
      </c>
      <c r="E25" t="s">
        <v>331</v>
      </c>
      <c r="F25" t="s">
        <v>291</v>
      </c>
      <c r="G25" t="s">
        <v>292</v>
      </c>
      <c r="H25">
        <v>1607624677.0999999</v>
      </c>
      <c r="I25">
        <f t="shared" si="0"/>
        <v>2.6745085051222629E-3</v>
      </c>
      <c r="J25">
        <f t="shared" si="1"/>
        <v>2.674508505122263</v>
      </c>
      <c r="K25">
        <f t="shared" si="2"/>
        <v>13.639516486359263</v>
      </c>
      <c r="L25">
        <f t="shared" si="3"/>
        <v>500.470741935484</v>
      </c>
      <c r="M25">
        <f t="shared" si="4"/>
        <v>189.26068424515543</v>
      </c>
      <c r="N25">
        <f t="shared" si="5"/>
        <v>19.234869605748056</v>
      </c>
      <c r="O25">
        <f t="shared" si="6"/>
        <v>50.863651375958895</v>
      </c>
      <c r="P25">
        <f t="shared" si="7"/>
        <v>7.5777971881093947E-2</v>
      </c>
      <c r="Q25">
        <f t="shared" si="8"/>
        <v>2.9555837829550597</v>
      </c>
      <c r="R25">
        <f t="shared" si="9"/>
        <v>7.471494294888173E-2</v>
      </c>
      <c r="S25">
        <f t="shared" si="10"/>
        <v>4.6791105908390168E-2</v>
      </c>
      <c r="T25">
        <f t="shared" si="11"/>
        <v>231.29203862132275</v>
      </c>
      <c r="U25">
        <f t="shared" si="12"/>
        <v>28.665675119272777</v>
      </c>
      <c r="V25">
        <f t="shared" si="13"/>
        <v>28.549880645161299</v>
      </c>
      <c r="W25">
        <f t="shared" si="14"/>
        <v>3.9182021612240661</v>
      </c>
      <c r="X25">
        <f t="shared" si="15"/>
        <v>9.3976537803802405</v>
      </c>
      <c r="Y25">
        <f t="shared" si="16"/>
        <v>0.35669229407349123</v>
      </c>
      <c r="Z25">
        <f t="shared" si="17"/>
        <v>3.7955462332328973</v>
      </c>
      <c r="AA25">
        <f t="shared" si="18"/>
        <v>3.5615098671505749</v>
      </c>
      <c r="AB25">
        <f t="shared" si="19"/>
        <v>-117.94582507589179</v>
      </c>
      <c r="AC25">
        <f t="shared" si="20"/>
        <v>-87.109905351590086</v>
      </c>
      <c r="AD25">
        <f t="shared" si="21"/>
        <v>-6.4421638258278229</v>
      </c>
      <c r="AE25">
        <f t="shared" si="22"/>
        <v>19.794144368013036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53487.913195923058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332</v>
      </c>
      <c r="AR25">
        <v>15361</v>
      </c>
      <c r="AS25">
        <v>768.06453846153795</v>
      </c>
      <c r="AT25">
        <v>992.5</v>
      </c>
      <c r="AU25">
        <f t="shared" si="27"/>
        <v>0.22613144739391644</v>
      </c>
      <c r="AV25">
        <v>0.5</v>
      </c>
      <c r="AW25">
        <f t="shared" si="28"/>
        <v>1180.1928760810122</v>
      </c>
      <c r="AX25">
        <f t="shared" si="29"/>
        <v>13.639516486359263</v>
      </c>
      <c r="AY25">
        <f t="shared" si="30"/>
        <v>133.43936163609416</v>
      </c>
      <c r="AZ25">
        <f t="shared" si="31"/>
        <v>1.2046559722835987E-2</v>
      </c>
      <c r="BA25">
        <f t="shared" si="32"/>
        <v>2.2867304785894205</v>
      </c>
      <c r="BB25" t="s">
        <v>333</v>
      </c>
      <c r="BC25">
        <v>768.06453846153795</v>
      </c>
      <c r="BD25">
        <v>598.21</v>
      </c>
      <c r="BE25">
        <f t="shared" si="33"/>
        <v>0.39726952141057936</v>
      </c>
      <c r="BF25">
        <f t="shared" si="34"/>
        <v>0.56921418635639265</v>
      </c>
      <c r="BG25">
        <f t="shared" si="35"/>
        <v>0.85198602033883031</v>
      </c>
      <c r="BH25">
        <f t="shared" si="36"/>
        <v>0.8101688279232514</v>
      </c>
      <c r="BI25">
        <f t="shared" si="37"/>
        <v>0.89121858862363856</v>
      </c>
      <c r="BJ25">
        <f t="shared" si="38"/>
        <v>0.44333464359949643</v>
      </c>
      <c r="BK25">
        <f t="shared" si="39"/>
        <v>0.55666535640050352</v>
      </c>
      <c r="BL25">
        <f t="shared" si="40"/>
        <v>1400.0096774193501</v>
      </c>
      <c r="BM25">
        <f t="shared" si="41"/>
        <v>1180.1928760810122</v>
      </c>
      <c r="BN25">
        <f t="shared" si="42"/>
        <v>0.84298908437295372</v>
      </c>
      <c r="BO25">
        <f t="shared" si="43"/>
        <v>0.1959781687459077</v>
      </c>
      <c r="BP25">
        <v>6</v>
      </c>
      <c r="BQ25">
        <v>0.5</v>
      </c>
      <c r="BR25" t="s">
        <v>296</v>
      </c>
      <c r="BS25">
        <v>2</v>
      </c>
      <c r="BT25">
        <v>1607624677.0999999</v>
      </c>
      <c r="BU25">
        <v>500.470741935484</v>
      </c>
      <c r="BV25">
        <v>518.43722580645203</v>
      </c>
      <c r="BW25">
        <v>3.5096587096774199</v>
      </c>
      <c r="BX25">
        <v>0.31278499999999998</v>
      </c>
      <c r="BY25">
        <v>499.54141935483898</v>
      </c>
      <c r="BZ25">
        <v>3.4712870967741898</v>
      </c>
      <c r="CA25">
        <v>500.19903225806399</v>
      </c>
      <c r="CB25">
        <v>101.53161290322601</v>
      </c>
      <c r="CC25">
        <v>0.100005319354839</v>
      </c>
      <c r="CD25">
        <v>28.003193548387099</v>
      </c>
      <c r="CE25">
        <v>28.549880645161299</v>
      </c>
      <c r="CF25">
        <v>999.9</v>
      </c>
      <c r="CG25">
        <v>0</v>
      </c>
      <c r="CH25">
        <v>0</v>
      </c>
      <c r="CI25">
        <v>9996.0638709677405</v>
      </c>
      <c r="CJ25">
        <v>0</v>
      </c>
      <c r="CK25">
        <v>374.36903225806401</v>
      </c>
      <c r="CL25">
        <v>1400.0096774193501</v>
      </c>
      <c r="CM25">
        <v>0.90000500000000005</v>
      </c>
      <c r="CN25">
        <v>9.9995299999999898E-2</v>
      </c>
      <c r="CO25">
        <v>0</v>
      </c>
      <c r="CP25">
        <v>768.031967741936</v>
      </c>
      <c r="CQ25">
        <v>4.9994800000000001</v>
      </c>
      <c r="CR25">
        <v>11224.4580645161</v>
      </c>
      <c r="CS25">
        <v>11417.674193548401</v>
      </c>
      <c r="CT25">
        <v>47.292064516129003</v>
      </c>
      <c r="CU25">
        <v>49.233741935483799</v>
      </c>
      <c r="CV25">
        <v>48.225612903225802</v>
      </c>
      <c r="CW25">
        <v>48.6387419354839</v>
      </c>
      <c r="CX25">
        <v>49.388677419354799</v>
      </c>
      <c r="CY25">
        <v>1255.51903225806</v>
      </c>
      <c r="CZ25">
        <v>139.49161290322601</v>
      </c>
      <c r="DA25">
        <v>0</v>
      </c>
      <c r="DB25">
        <v>119.700000047684</v>
      </c>
      <c r="DC25">
        <v>0</v>
      </c>
      <c r="DD25">
        <v>768.06453846153795</v>
      </c>
      <c r="DE25">
        <v>0.96752137462117804</v>
      </c>
      <c r="DF25">
        <v>121.47008546488</v>
      </c>
      <c r="DG25">
        <v>11225.2307692308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13.687123000154701</v>
      </c>
      <c r="DW25">
        <v>-3.25350483558121</v>
      </c>
      <c r="DX25">
        <v>0.249048010380825</v>
      </c>
      <c r="DY25">
        <v>0</v>
      </c>
      <c r="DZ25">
        <v>-17.983166666666701</v>
      </c>
      <c r="EA25">
        <v>4.3714117908786996</v>
      </c>
      <c r="EB25">
        <v>0.32198958092183999</v>
      </c>
      <c r="EC25">
        <v>0</v>
      </c>
      <c r="ED25">
        <v>3.1999086666666701</v>
      </c>
      <c r="EE25">
        <v>-0.72990006674081798</v>
      </c>
      <c r="EF25">
        <v>5.2653074663836598E-2</v>
      </c>
      <c r="EG25">
        <v>0</v>
      </c>
      <c r="EH25">
        <v>0</v>
      </c>
      <c r="EI25">
        <v>3</v>
      </c>
      <c r="EJ25" t="s">
        <v>298</v>
      </c>
      <c r="EK25">
        <v>100</v>
      </c>
      <c r="EL25">
        <v>100</v>
      </c>
      <c r="EM25">
        <v>0.92900000000000005</v>
      </c>
      <c r="EN25">
        <v>3.85E-2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1265.4000000000001</v>
      </c>
      <c r="FB25">
        <v>1265.4000000000001</v>
      </c>
      <c r="FC25">
        <v>2</v>
      </c>
      <c r="FD25">
        <v>506.11099999999999</v>
      </c>
      <c r="FE25">
        <v>459.74900000000002</v>
      </c>
      <c r="FF25">
        <v>23.603400000000001</v>
      </c>
      <c r="FG25">
        <v>34.605200000000004</v>
      </c>
      <c r="FH25">
        <v>29.998899999999999</v>
      </c>
      <c r="FI25">
        <v>34.7044</v>
      </c>
      <c r="FJ25">
        <v>34.766300000000001</v>
      </c>
      <c r="FK25">
        <v>23.234999999999999</v>
      </c>
      <c r="FL25">
        <v>100</v>
      </c>
      <c r="FM25">
        <v>0</v>
      </c>
      <c r="FN25">
        <v>23.621300000000002</v>
      </c>
      <c r="FO25">
        <v>517.79300000000001</v>
      </c>
      <c r="FP25">
        <v>0</v>
      </c>
      <c r="FQ25">
        <v>97.720600000000005</v>
      </c>
      <c r="FR25">
        <v>101.999</v>
      </c>
    </row>
    <row r="26" spans="1:174" x14ac:dyDescent="0.25">
      <c r="A26">
        <v>10</v>
      </c>
      <c r="B26">
        <v>1607624806</v>
      </c>
      <c r="C26">
        <v>950.90000009536698</v>
      </c>
      <c r="D26" t="s">
        <v>334</v>
      </c>
      <c r="E26" t="s">
        <v>335</v>
      </c>
      <c r="F26" t="s">
        <v>291</v>
      </c>
      <c r="G26" t="s">
        <v>292</v>
      </c>
      <c r="H26">
        <v>1607624798.25</v>
      </c>
      <c r="I26">
        <f t="shared" si="0"/>
        <v>1.7536121748172799E-3</v>
      </c>
      <c r="J26">
        <f t="shared" si="1"/>
        <v>1.7536121748172799</v>
      </c>
      <c r="K26">
        <f t="shared" si="2"/>
        <v>11.809105801384863</v>
      </c>
      <c r="L26">
        <f t="shared" si="3"/>
        <v>600.29480000000001</v>
      </c>
      <c r="M26">
        <f t="shared" si="4"/>
        <v>173.46745221000185</v>
      </c>
      <c r="N26">
        <f t="shared" si="5"/>
        <v>17.629598502583988</v>
      </c>
      <c r="O26">
        <f t="shared" si="6"/>
        <v>61.008311198213114</v>
      </c>
      <c r="P26">
        <f t="shared" si="7"/>
        <v>4.7165508406711999E-2</v>
      </c>
      <c r="Q26">
        <f t="shared" si="8"/>
        <v>2.958011488712966</v>
      </c>
      <c r="R26">
        <f t="shared" si="9"/>
        <v>4.6751657926713007E-2</v>
      </c>
      <c r="S26">
        <f t="shared" si="10"/>
        <v>2.9256666235157842E-2</v>
      </c>
      <c r="T26">
        <f t="shared" si="11"/>
        <v>231.29172449277667</v>
      </c>
      <c r="U26">
        <f t="shared" si="12"/>
        <v>28.933001059616938</v>
      </c>
      <c r="V26">
        <f t="shared" si="13"/>
        <v>28.816746666666699</v>
      </c>
      <c r="W26">
        <f t="shared" si="14"/>
        <v>3.9793223713620689</v>
      </c>
      <c r="X26">
        <f t="shared" si="15"/>
        <v>6.482986951118316</v>
      </c>
      <c r="Y26">
        <f t="shared" si="16"/>
        <v>0.24650504965805728</v>
      </c>
      <c r="Z26">
        <f t="shared" si="17"/>
        <v>3.8023375878542396</v>
      </c>
      <c r="AA26">
        <f t="shared" si="18"/>
        <v>3.7328173217040117</v>
      </c>
      <c r="AB26">
        <f t="shared" si="19"/>
        <v>-77.334296909442045</v>
      </c>
      <c r="AC26">
        <f t="shared" si="20"/>
        <v>-124.84821783869276</v>
      </c>
      <c r="AD26">
        <f t="shared" si="21"/>
        <v>-9.2391827655505239</v>
      </c>
      <c r="AE26">
        <f t="shared" si="22"/>
        <v>19.870026979091307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53553.13372096797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15362.2</v>
      </c>
      <c r="AS26">
        <v>762.90632000000005</v>
      </c>
      <c r="AT26">
        <v>985.71</v>
      </c>
      <c r="AU26">
        <f t="shared" si="27"/>
        <v>0.22603370159580405</v>
      </c>
      <c r="AV26">
        <v>0.5</v>
      </c>
      <c r="AW26">
        <f t="shared" si="28"/>
        <v>1180.1884215544469</v>
      </c>
      <c r="AX26">
        <f t="shared" si="29"/>
        <v>11.809105801384863</v>
      </c>
      <c r="AY26">
        <f t="shared" si="30"/>
        <v>133.38117875223043</v>
      </c>
      <c r="AZ26">
        <f t="shared" si="31"/>
        <v>1.0495657350108675E-2</v>
      </c>
      <c r="BA26">
        <f t="shared" si="32"/>
        <v>2.3093709103083055</v>
      </c>
      <c r="BB26" t="s">
        <v>337</v>
      </c>
      <c r="BC26">
        <v>762.90632000000005</v>
      </c>
      <c r="BD26">
        <v>602.09</v>
      </c>
      <c r="BE26">
        <f t="shared" si="33"/>
        <v>0.3891814022379807</v>
      </c>
      <c r="BF26">
        <f t="shared" si="34"/>
        <v>0.58079265940253366</v>
      </c>
      <c r="BG26">
        <f t="shared" si="35"/>
        <v>0.85578141271207786</v>
      </c>
      <c r="BH26">
        <f t="shared" si="36"/>
        <v>0.82448707810636346</v>
      </c>
      <c r="BI26">
        <f t="shared" si="37"/>
        <v>0.89388488556701773</v>
      </c>
      <c r="BJ26">
        <f t="shared" si="38"/>
        <v>0.45836486490198625</v>
      </c>
      <c r="BK26">
        <f t="shared" si="39"/>
        <v>0.54163513509801375</v>
      </c>
      <c r="BL26">
        <f t="shared" si="40"/>
        <v>1400.0039999999999</v>
      </c>
      <c r="BM26">
        <f t="shared" si="41"/>
        <v>1180.1884215544469</v>
      </c>
      <c r="BN26">
        <f t="shared" si="42"/>
        <v>0.84298932114083036</v>
      </c>
      <c r="BO26">
        <f t="shared" si="43"/>
        <v>0.19597864228166065</v>
      </c>
      <c r="BP26">
        <v>6</v>
      </c>
      <c r="BQ26">
        <v>0.5</v>
      </c>
      <c r="BR26" t="s">
        <v>296</v>
      </c>
      <c r="BS26">
        <v>2</v>
      </c>
      <c r="BT26">
        <v>1607624798.25</v>
      </c>
      <c r="BU26">
        <v>600.29480000000001</v>
      </c>
      <c r="BV26">
        <v>615.72299999999996</v>
      </c>
      <c r="BW26">
        <v>2.4255006666666699</v>
      </c>
      <c r="BX26">
        <v>0.32707913333333299</v>
      </c>
      <c r="BY26">
        <v>599.46043333333296</v>
      </c>
      <c r="BZ26">
        <v>2.3834923333333302</v>
      </c>
      <c r="CA26">
        <v>500.19276666666701</v>
      </c>
      <c r="CB26">
        <v>101.530633333333</v>
      </c>
      <c r="CC26">
        <v>9.9950836666666695E-2</v>
      </c>
      <c r="CD26">
        <v>28.033863333333301</v>
      </c>
      <c r="CE26">
        <v>28.816746666666699</v>
      </c>
      <c r="CF26">
        <v>999.9</v>
      </c>
      <c r="CG26">
        <v>0</v>
      </c>
      <c r="CH26">
        <v>0</v>
      </c>
      <c r="CI26">
        <v>10009.937333333301</v>
      </c>
      <c r="CJ26">
        <v>0</v>
      </c>
      <c r="CK26">
        <v>374.895033333333</v>
      </c>
      <c r="CL26">
        <v>1400.0039999999999</v>
      </c>
      <c r="CM26">
        <v>0.89999963333333299</v>
      </c>
      <c r="CN26">
        <v>0.100000596666667</v>
      </c>
      <c r="CO26">
        <v>0</v>
      </c>
      <c r="CP26">
        <v>763.01136666666696</v>
      </c>
      <c r="CQ26">
        <v>4.9994800000000001</v>
      </c>
      <c r="CR26">
        <v>11298.8666666667</v>
      </c>
      <c r="CS26">
        <v>11417.6133333333</v>
      </c>
      <c r="CT26">
        <v>47.016399999999997</v>
      </c>
      <c r="CU26">
        <v>48.932866666666598</v>
      </c>
      <c r="CV26">
        <v>47.9247333333333</v>
      </c>
      <c r="CW26">
        <v>48.335133333333303</v>
      </c>
      <c r="CX26">
        <v>49.068433333333303</v>
      </c>
      <c r="CY26">
        <v>1255.502</v>
      </c>
      <c r="CZ26">
        <v>139.50200000000001</v>
      </c>
      <c r="DA26">
        <v>0</v>
      </c>
      <c r="DB26">
        <v>120.299999952316</v>
      </c>
      <c r="DC26">
        <v>0</v>
      </c>
      <c r="DD26">
        <v>762.90632000000005</v>
      </c>
      <c r="DE26">
        <v>-12.318692282741001</v>
      </c>
      <c r="DF26">
        <v>-98.153845972463998</v>
      </c>
      <c r="DG26">
        <v>11298.196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11.828121860897999</v>
      </c>
      <c r="DW26">
        <v>-1.45635366199074</v>
      </c>
      <c r="DX26">
        <v>0.112768148764655</v>
      </c>
      <c r="DY26">
        <v>0</v>
      </c>
      <c r="DZ26">
        <v>-15.428233333333299</v>
      </c>
      <c r="EA26">
        <v>1.9790095661847</v>
      </c>
      <c r="EB26">
        <v>0.147691090530953</v>
      </c>
      <c r="EC26">
        <v>0</v>
      </c>
      <c r="ED26">
        <v>2.0984210000000001</v>
      </c>
      <c r="EE26">
        <v>-0.30780253615127501</v>
      </c>
      <c r="EF26">
        <v>2.2204713516128301E-2</v>
      </c>
      <c r="EG26">
        <v>0</v>
      </c>
      <c r="EH26">
        <v>0</v>
      </c>
      <c r="EI26">
        <v>3</v>
      </c>
      <c r="EJ26" t="s">
        <v>298</v>
      </c>
      <c r="EK26">
        <v>100</v>
      </c>
      <c r="EL26">
        <v>100</v>
      </c>
      <c r="EM26">
        <v>0.83399999999999996</v>
      </c>
      <c r="EN26">
        <v>4.2200000000000001E-2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1267.4000000000001</v>
      </c>
      <c r="FB26">
        <v>1267.4000000000001</v>
      </c>
      <c r="FC26">
        <v>2</v>
      </c>
      <c r="FD26">
        <v>505.46199999999999</v>
      </c>
      <c r="FE26">
        <v>459.87</v>
      </c>
      <c r="FF26">
        <v>23.3431</v>
      </c>
      <c r="FG26">
        <v>34.515300000000003</v>
      </c>
      <c r="FH26">
        <v>30.000399999999999</v>
      </c>
      <c r="FI26">
        <v>34.607399999999998</v>
      </c>
      <c r="FJ26">
        <v>34.670299999999997</v>
      </c>
      <c r="FK26">
        <v>26.7197</v>
      </c>
      <c r="FL26">
        <v>100</v>
      </c>
      <c r="FM26">
        <v>0</v>
      </c>
      <c r="FN26">
        <v>23.317</v>
      </c>
      <c r="FO26">
        <v>615.41099999999994</v>
      </c>
      <c r="FP26">
        <v>0</v>
      </c>
      <c r="FQ26">
        <v>97.738799999999998</v>
      </c>
      <c r="FR26">
        <v>102.011</v>
      </c>
    </row>
    <row r="27" spans="1:174" x14ac:dyDescent="0.25">
      <c r="A27">
        <v>11</v>
      </c>
      <c r="B27">
        <v>1607624894.5</v>
      </c>
      <c r="C27">
        <v>1039.4000000953699</v>
      </c>
      <c r="D27" t="s">
        <v>338</v>
      </c>
      <c r="E27" t="s">
        <v>339</v>
      </c>
      <c r="F27" t="s">
        <v>291</v>
      </c>
      <c r="G27" t="s">
        <v>292</v>
      </c>
      <c r="H27">
        <v>1607624886.5</v>
      </c>
      <c r="I27">
        <f t="shared" si="0"/>
        <v>1.5313753159443345E-3</v>
      </c>
      <c r="J27">
        <f t="shared" si="1"/>
        <v>1.5313753159443344</v>
      </c>
      <c r="K27">
        <f t="shared" si="2"/>
        <v>13.442836327708847</v>
      </c>
      <c r="L27">
        <f t="shared" si="3"/>
        <v>699.02135483870995</v>
      </c>
      <c r="M27">
        <f t="shared" si="4"/>
        <v>143.6469097000664</v>
      </c>
      <c r="N27">
        <f t="shared" si="5"/>
        <v>14.598473118704728</v>
      </c>
      <c r="O27">
        <f t="shared" si="6"/>
        <v>71.039777182263677</v>
      </c>
      <c r="P27">
        <f t="shared" si="7"/>
        <v>4.0853529349114827E-2</v>
      </c>
      <c r="Q27">
        <f t="shared" si="8"/>
        <v>2.9559869939159795</v>
      </c>
      <c r="R27">
        <f t="shared" si="9"/>
        <v>4.0542429990729482E-2</v>
      </c>
      <c r="S27">
        <f t="shared" si="10"/>
        <v>2.5366772167765252E-2</v>
      </c>
      <c r="T27">
        <f t="shared" si="11"/>
        <v>231.29463189856745</v>
      </c>
      <c r="U27">
        <f t="shared" si="12"/>
        <v>28.928272230621573</v>
      </c>
      <c r="V27">
        <f t="shared" si="13"/>
        <v>28.819416129032302</v>
      </c>
      <c r="W27">
        <f t="shared" si="14"/>
        <v>3.9799379331497091</v>
      </c>
      <c r="X27">
        <f t="shared" si="15"/>
        <v>5.8223752610022181</v>
      </c>
      <c r="Y27">
        <f t="shared" si="16"/>
        <v>0.22057948997071322</v>
      </c>
      <c r="Z27">
        <f t="shared" si="17"/>
        <v>3.7884794449463977</v>
      </c>
      <c r="AA27">
        <f t="shared" si="18"/>
        <v>3.7593584431789959</v>
      </c>
      <c r="AB27">
        <f t="shared" si="19"/>
        <v>-67.533651433145153</v>
      </c>
      <c r="AC27">
        <f t="shared" si="20"/>
        <v>-135.1697851871526</v>
      </c>
      <c r="AD27">
        <f t="shared" si="21"/>
        <v>-10.006880113373674</v>
      </c>
      <c r="AE27">
        <f t="shared" si="22"/>
        <v>18.584315164896026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53505.245599051421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15363.1</v>
      </c>
      <c r="AS27">
        <v>761.55535999999995</v>
      </c>
      <c r="AT27">
        <v>996.57</v>
      </c>
      <c r="AU27">
        <f t="shared" si="27"/>
        <v>0.23582351465526763</v>
      </c>
      <c r="AV27">
        <v>0.5</v>
      </c>
      <c r="AW27">
        <f t="shared" si="28"/>
        <v>1180.2005880196691</v>
      </c>
      <c r="AX27">
        <f t="shared" si="29"/>
        <v>13.442836327708847</v>
      </c>
      <c r="AY27">
        <f t="shared" si="30"/>
        <v>139.15952533250595</v>
      </c>
      <c r="AZ27">
        <f t="shared" si="31"/>
        <v>1.187983123364738E-2</v>
      </c>
      <c r="BA27">
        <f t="shared" si="32"/>
        <v>2.2733074445347539</v>
      </c>
      <c r="BB27" t="s">
        <v>341</v>
      </c>
      <c r="BC27">
        <v>761.55535999999995</v>
      </c>
      <c r="BD27">
        <v>598.85</v>
      </c>
      <c r="BE27">
        <f t="shared" si="33"/>
        <v>0.39908887484070366</v>
      </c>
      <c r="BF27">
        <f t="shared" si="34"/>
        <v>0.5909047571155589</v>
      </c>
      <c r="BG27">
        <f t="shared" si="35"/>
        <v>0.85066254135016495</v>
      </c>
      <c r="BH27">
        <f t="shared" si="36"/>
        <v>0.83607409535850419</v>
      </c>
      <c r="BI27">
        <f t="shared" si="37"/>
        <v>0.88962038117745978</v>
      </c>
      <c r="BJ27">
        <f t="shared" si="38"/>
        <v>0.464658687188089</v>
      </c>
      <c r="BK27">
        <f t="shared" si="39"/>
        <v>0.535341312811911</v>
      </c>
      <c r="BL27">
        <f t="shared" si="40"/>
        <v>1400.0180645161299</v>
      </c>
      <c r="BM27">
        <f t="shared" si="41"/>
        <v>1180.2005880196691</v>
      </c>
      <c r="BN27">
        <f t="shared" si="42"/>
        <v>0.84298954272962645</v>
      </c>
      <c r="BO27">
        <f t="shared" si="43"/>
        <v>0.19597908545925305</v>
      </c>
      <c r="BP27">
        <v>6</v>
      </c>
      <c r="BQ27">
        <v>0.5</v>
      </c>
      <c r="BR27" t="s">
        <v>296</v>
      </c>
      <c r="BS27">
        <v>2</v>
      </c>
      <c r="BT27">
        <v>1607624886.5</v>
      </c>
      <c r="BU27">
        <v>699.02135483870995</v>
      </c>
      <c r="BV27">
        <v>716.43045161290297</v>
      </c>
      <c r="BW27">
        <v>2.1704709677419398</v>
      </c>
      <c r="BX27">
        <v>0.33753180645161301</v>
      </c>
      <c r="BY27">
        <v>698.29077419354803</v>
      </c>
      <c r="BZ27">
        <v>2.1269532258064499</v>
      </c>
      <c r="CA27">
        <v>500.19712903225798</v>
      </c>
      <c r="CB27">
        <v>101.527483870968</v>
      </c>
      <c r="CC27">
        <v>9.9993874193548396E-2</v>
      </c>
      <c r="CD27">
        <v>27.971229032258101</v>
      </c>
      <c r="CE27">
        <v>28.819416129032302</v>
      </c>
      <c r="CF27">
        <v>999.9</v>
      </c>
      <c r="CG27">
        <v>0</v>
      </c>
      <c r="CH27">
        <v>0</v>
      </c>
      <c r="CI27">
        <v>9998.7577419354802</v>
      </c>
      <c r="CJ27">
        <v>0</v>
      </c>
      <c r="CK27">
        <v>369.60109677419399</v>
      </c>
      <c r="CL27">
        <v>1400.0180645161299</v>
      </c>
      <c r="CM27">
        <v>0.89999387096774197</v>
      </c>
      <c r="CN27">
        <v>0.10000628387096799</v>
      </c>
      <c r="CO27">
        <v>0</v>
      </c>
      <c r="CP27">
        <v>761.59364516129006</v>
      </c>
      <c r="CQ27">
        <v>4.9994800000000001</v>
      </c>
      <c r="CR27">
        <v>11358.293548387101</v>
      </c>
      <c r="CS27">
        <v>11417.6967741935</v>
      </c>
      <c r="CT27">
        <v>46.931258064516101</v>
      </c>
      <c r="CU27">
        <v>48.811999999999998</v>
      </c>
      <c r="CV27">
        <v>47.798000000000002</v>
      </c>
      <c r="CW27">
        <v>48.235774193548401</v>
      </c>
      <c r="CX27">
        <v>49.025838709677402</v>
      </c>
      <c r="CY27">
        <v>1255.50548387097</v>
      </c>
      <c r="CZ27">
        <v>139.51387096774201</v>
      </c>
      <c r="DA27">
        <v>0</v>
      </c>
      <c r="DB27">
        <v>87.899999856948895</v>
      </c>
      <c r="DC27">
        <v>0</v>
      </c>
      <c r="DD27">
        <v>761.55535999999995</v>
      </c>
      <c r="DE27">
        <v>-2.2758461513569199</v>
      </c>
      <c r="DF27">
        <v>48.892307835012097</v>
      </c>
      <c r="DG27">
        <v>11358.712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13.451694297506</v>
      </c>
      <c r="DW27">
        <v>-0.47336754678390802</v>
      </c>
      <c r="DX27">
        <v>8.3670609377445596E-2</v>
      </c>
      <c r="DY27">
        <v>1</v>
      </c>
      <c r="DZ27">
        <v>-17.4065366666667</v>
      </c>
      <c r="EA27">
        <v>0.140329254727454</v>
      </c>
      <c r="EB27">
        <v>8.0407675766821105E-2</v>
      </c>
      <c r="EC27">
        <v>1</v>
      </c>
      <c r="ED27">
        <v>1.83299266666667</v>
      </c>
      <c r="EE27">
        <v>-1.63301446051194E-2</v>
      </c>
      <c r="EF27">
        <v>1.2127982336545299E-3</v>
      </c>
      <c r="EG27">
        <v>1</v>
      </c>
      <c r="EH27">
        <v>3</v>
      </c>
      <c r="EI27">
        <v>3</v>
      </c>
      <c r="EJ27" t="s">
        <v>313</v>
      </c>
      <c r="EK27">
        <v>100</v>
      </c>
      <c r="EL27">
        <v>100</v>
      </c>
      <c r="EM27">
        <v>0.73</v>
      </c>
      <c r="EN27">
        <v>4.3499999999999997E-2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1268.9000000000001</v>
      </c>
      <c r="FB27">
        <v>1268.9000000000001</v>
      </c>
      <c r="FC27">
        <v>2</v>
      </c>
      <c r="FD27">
        <v>504.96100000000001</v>
      </c>
      <c r="FE27">
        <v>459.65499999999997</v>
      </c>
      <c r="FF27">
        <v>23.317799999999998</v>
      </c>
      <c r="FG27">
        <v>34.5184</v>
      </c>
      <c r="FH27">
        <v>29.999700000000001</v>
      </c>
      <c r="FI27">
        <v>34.579900000000002</v>
      </c>
      <c r="FJ27">
        <v>34.638800000000003</v>
      </c>
      <c r="FK27">
        <v>30.241599999999998</v>
      </c>
      <c r="FL27">
        <v>100</v>
      </c>
      <c r="FM27">
        <v>0</v>
      </c>
      <c r="FN27">
        <v>23.343599999999999</v>
      </c>
      <c r="FO27">
        <v>716.96</v>
      </c>
      <c r="FP27">
        <v>0</v>
      </c>
      <c r="FQ27">
        <v>97.741</v>
      </c>
      <c r="FR27">
        <v>102.012</v>
      </c>
    </row>
    <row r="28" spans="1:174" x14ac:dyDescent="0.25">
      <c r="A28">
        <v>12</v>
      </c>
      <c r="B28">
        <v>1607624978.5</v>
      </c>
      <c r="C28">
        <v>1123.4000000953699</v>
      </c>
      <c r="D28" t="s">
        <v>342</v>
      </c>
      <c r="E28" t="s">
        <v>343</v>
      </c>
      <c r="F28" t="s">
        <v>291</v>
      </c>
      <c r="G28" t="s">
        <v>292</v>
      </c>
      <c r="H28">
        <v>1607624970.75</v>
      </c>
      <c r="I28">
        <f t="shared" si="0"/>
        <v>1.5665958193390244E-3</v>
      </c>
      <c r="J28">
        <f t="shared" si="1"/>
        <v>1.5665958193390244</v>
      </c>
      <c r="K28">
        <f t="shared" si="2"/>
        <v>16.108441079427653</v>
      </c>
      <c r="L28">
        <f t="shared" si="3"/>
        <v>798.56586666666703</v>
      </c>
      <c r="M28">
        <f t="shared" si="4"/>
        <v>150.31960581645487</v>
      </c>
      <c r="N28">
        <f t="shared" si="5"/>
        <v>15.276220681910521</v>
      </c>
      <c r="O28">
        <f t="shared" si="6"/>
        <v>81.154207011004274</v>
      </c>
      <c r="P28">
        <f t="shared" si="7"/>
        <v>4.1873418240063555E-2</v>
      </c>
      <c r="Q28">
        <f t="shared" si="8"/>
        <v>2.9564125810757145</v>
      </c>
      <c r="R28">
        <f t="shared" si="9"/>
        <v>4.1546705776531023E-2</v>
      </c>
      <c r="S28">
        <f t="shared" si="10"/>
        <v>2.5995832300578912E-2</v>
      </c>
      <c r="T28">
        <f t="shared" si="11"/>
        <v>231.29483926437615</v>
      </c>
      <c r="U28">
        <f t="shared" si="12"/>
        <v>28.933227522059099</v>
      </c>
      <c r="V28">
        <f t="shared" si="13"/>
        <v>28.813099999999999</v>
      </c>
      <c r="W28">
        <f t="shared" si="14"/>
        <v>3.9784816063848445</v>
      </c>
      <c r="X28">
        <f t="shared" si="15"/>
        <v>5.9549687293296873</v>
      </c>
      <c r="Y28">
        <f t="shared" si="16"/>
        <v>0.22578920414518194</v>
      </c>
      <c r="Z28">
        <f t="shared" si="17"/>
        <v>3.7916102402538998</v>
      </c>
      <c r="AA28">
        <f t="shared" si="18"/>
        <v>3.7526924022396626</v>
      </c>
      <c r="AB28">
        <f t="shared" si="19"/>
        <v>-69.086875632850976</v>
      </c>
      <c r="AC28">
        <f t="shared" si="20"/>
        <v>-131.92441873127353</v>
      </c>
      <c r="AD28">
        <f t="shared" si="21"/>
        <v>-9.7655940923254114</v>
      </c>
      <c r="AE28">
        <f t="shared" si="22"/>
        <v>20.51795080792624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53515.064675432586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15364.2</v>
      </c>
      <c r="AS28">
        <v>776.64431999999999</v>
      </c>
      <c r="AT28">
        <v>1038.3399999999999</v>
      </c>
      <c r="AU28">
        <f t="shared" si="27"/>
        <v>0.25203274457306846</v>
      </c>
      <c r="AV28">
        <v>0.5</v>
      </c>
      <c r="AW28">
        <f t="shared" si="28"/>
        <v>1180.2034185650928</v>
      </c>
      <c r="AX28">
        <f t="shared" si="29"/>
        <v>16.108441079427653</v>
      </c>
      <c r="AY28">
        <f t="shared" si="30"/>
        <v>148.72495336773912</v>
      </c>
      <c r="AZ28">
        <f t="shared" si="31"/>
        <v>1.4138400462804261E-2</v>
      </c>
      <c r="BA28">
        <f t="shared" si="32"/>
        <v>2.1416299092782709</v>
      </c>
      <c r="BB28" t="s">
        <v>345</v>
      </c>
      <c r="BC28">
        <v>776.64431999999999</v>
      </c>
      <c r="BD28">
        <v>598.26</v>
      </c>
      <c r="BE28">
        <f t="shared" si="33"/>
        <v>0.42383034458847768</v>
      </c>
      <c r="BF28">
        <f t="shared" si="34"/>
        <v>0.59465479003817479</v>
      </c>
      <c r="BG28">
        <f t="shared" si="35"/>
        <v>0.8347936422130624</v>
      </c>
      <c r="BH28">
        <f t="shared" si="36"/>
        <v>0.81054694297654128</v>
      </c>
      <c r="BI28">
        <f t="shared" si="37"/>
        <v>0.87321813915611257</v>
      </c>
      <c r="BJ28">
        <f t="shared" si="38"/>
        <v>0.45807091551025375</v>
      </c>
      <c r="BK28">
        <f t="shared" si="39"/>
        <v>0.54192908448974619</v>
      </c>
      <c r="BL28">
        <f t="shared" si="40"/>
        <v>1400.0216666666699</v>
      </c>
      <c r="BM28">
        <f t="shared" si="41"/>
        <v>1180.2034185650928</v>
      </c>
      <c r="BN28">
        <f t="shared" si="42"/>
        <v>0.84298939556775199</v>
      </c>
      <c r="BO28">
        <f t="shared" si="43"/>
        <v>0.19597879113550404</v>
      </c>
      <c r="BP28">
        <v>6</v>
      </c>
      <c r="BQ28">
        <v>0.5</v>
      </c>
      <c r="BR28" t="s">
        <v>296</v>
      </c>
      <c r="BS28">
        <v>2</v>
      </c>
      <c r="BT28">
        <v>1607624970.75</v>
      </c>
      <c r="BU28">
        <v>798.56586666666703</v>
      </c>
      <c r="BV28">
        <v>819.38879999999995</v>
      </c>
      <c r="BW28">
        <v>2.2217893333333301</v>
      </c>
      <c r="BX28">
        <v>0.34681036666666698</v>
      </c>
      <c r="BY28">
        <v>797.94726666666702</v>
      </c>
      <c r="BZ28">
        <v>2.1785969999999999</v>
      </c>
      <c r="CA28">
        <v>500.20246666666702</v>
      </c>
      <c r="CB28">
        <v>101.524933333333</v>
      </c>
      <c r="CC28">
        <v>0.10000507</v>
      </c>
      <c r="CD28">
        <v>27.985396666666698</v>
      </c>
      <c r="CE28">
        <v>28.813099999999999</v>
      </c>
      <c r="CF28">
        <v>999.9</v>
      </c>
      <c r="CG28">
        <v>0</v>
      </c>
      <c r="CH28">
        <v>0</v>
      </c>
      <c r="CI28">
        <v>10001.4236666667</v>
      </c>
      <c r="CJ28">
        <v>0</v>
      </c>
      <c r="CK28">
        <v>373.53526666666698</v>
      </c>
      <c r="CL28">
        <v>1400.0216666666699</v>
      </c>
      <c r="CM28">
        <v>0.89999589999999996</v>
      </c>
      <c r="CN28">
        <v>0.10000412</v>
      </c>
      <c r="CO28">
        <v>0</v>
      </c>
      <c r="CP28">
        <v>776.59079999999994</v>
      </c>
      <c r="CQ28">
        <v>4.9994800000000001</v>
      </c>
      <c r="CR28">
        <v>11565.7733333333</v>
      </c>
      <c r="CS28">
        <v>11417.733333333301</v>
      </c>
      <c r="CT28">
        <v>46.751966666666704</v>
      </c>
      <c r="CU28">
        <v>48.647733333333299</v>
      </c>
      <c r="CV28">
        <v>47.622833333333297</v>
      </c>
      <c r="CW28">
        <v>48.064166666666601</v>
      </c>
      <c r="CX28">
        <v>48.8414</v>
      </c>
      <c r="CY28">
        <v>1255.5153333333301</v>
      </c>
      <c r="CZ28">
        <v>139.50733333333301</v>
      </c>
      <c r="DA28">
        <v>0</v>
      </c>
      <c r="DB28">
        <v>83.099999904632597</v>
      </c>
      <c r="DC28">
        <v>0</v>
      </c>
      <c r="DD28">
        <v>776.64431999999999</v>
      </c>
      <c r="DE28">
        <v>11.561923087195201</v>
      </c>
      <c r="DF28">
        <v>105.838461740939</v>
      </c>
      <c r="DG28">
        <v>11566.24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16.116468879361001</v>
      </c>
      <c r="DW28">
        <v>-0.24090435003399599</v>
      </c>
      <c r="DX28">
        <v>7.1923108853866796E-2</v>
      </c>
      <c r="DY28">
        <v>1</v>
      </c>
      <c r="DZ28">
        <v>-20.827766666666701</v>
      </c>
      <c r="EA28">
        <v>9.3111457174653897E-2</v>
      </c>
      <c r="EB28">
        <v>8.1465388697014002E-2</v>
      </c>
      <c r="EC28">
        <v>1</v>
      </c>
      <c r="ED28">
        <v>1.8744573333333301</v>
      </c>
      <c r="EE28">
        <v>6.1031012235822003E-2</v>
      </c>
      <c r="EF28">
        <v>4.4263874911966497E-3</v>
      </c>
      <c r="EG28">
        <v>1</v>
      </c>
      <c r="EH28">
        <v>3</v>
      </c>
      <c r="EI28">
        <v>3</v>
      </c>
      <c r="EJ28" t="s">
        <v>313</v>
      </c>
      <c r="EK28">
        <v>100</v>
      </c>
      <c r="EL28">
        <v>100</v>
      </c>
      <c r="EM28">
        <v>0.61799999999999999</v>
      </c>
      <c r="EN28">
        <v>4.3099999999999999E-2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1270.3</v>
      </c>
      <c r="FB28">
        <v>1270.3</v>
      </c>
      <c r="FC28">
        <v>2</v>
      </c>
      <c r="FD28">
        <v>504.82400000000001</v>
      </c>
      <c r="FE28">
        <v>459.928</v>
      </c>
      <c r="FF28">
        <v>23.527699999999999</v>
      </c>
      <c r="FG28">
        <v>34.468400000000003</v>
      </c>
      <c r="FH28">
        <v>29.9999</v>
      </c>
      <c r="FI28">
        <v>34.531999999999996</v>
      </c>
      <c r="FJ28">
        <v>34.590299999999999</v>
      </c>
      <c r="FK28">
        <v>33.765799999999999</v>
      </c>
      <c r="FL28">
        <v>100</v>
      </c>
      <c r="FM28">
        <v>0</v>
      </c>
      <c r="FN28">
        <v>23.5304</v>
      </c>
      <c r="FO28">
        <v>820.03099999999995</v>
      </c>
      <c r="FP28">
        <v>0</v>
      </c>
      <c r="FQ28">
        <v>97.755300000000005</v>
      </c>
      <c r="FR28">
        <v>102.023</v>
      </c>
    </row>
    <row r="29" spans="1:174" x14ac:dyDescent="0.25">
      <c r="A29">
        <v>13</v>
      </c>
      <c r="B29">
        <v>1607625099</v>
      </c>
      <c r="C29">
        <v>1243.9000000953699</v>
      </c>
      <c r="D29" t="s">
        <v>346</v>
      </c>
      <c r="E29" t="s">
        <v>347</v>
      </c>
      <c r="F29" t="s">
        <v>291</v>
      </c>
      <c r="G29" t="s">
        <v>292</v>
      </c>
      <c r="H29">
        <v>1607625091</v>
      </c>
      <c r="I29">
        <f t="shared" si="0"/>
        <v>1.4942653964717197E-3</v>
      </c>
      <c r="J29">
        <f t="shared" si="1"/>
        <v>1.4942653964717196</v>
      </c>
      <c r="K29">
        <f t="shared" si="2"/>
        <v>16.950437094722854</v>
      </c>
      <c r="L29">
        <f t="shared" si="3"/>
        <v>900.070903225807</v>
      </c>
      <c r="M29">
        <f t="shared" si="4"/>
        <v>181.52206236206968</v>
      </c>
      <c r="N29">
        <f t="shared" si="5"/>
        <v>18.447121625794185</v>
      </c>
      <c r="O29">
        <f t="shared" si="6"/>
        <v>91.469418138973026</v>
      </c>
      <c r="P29">
        <f t="shared" si="7"/>
        <v>3.9796225905384036E-2</v>
      </c>
      <c r="Q29">
        <f t="shared" si="8"/>
        <v>2.9558556009381567</v>
      </c>
      <c r="R29">
        <f t="shared" si="9"/>
        <v>3.9500945076700225E-2</v>
      </c>
      <c r="S29">
        <f t="shared" si="10"/>
        <v>2.4714437704956377E-2</v>
      </c>
      <c r="T29">
        <f t="shared" si="11"/>
        <v>231.29073541338562</v>
      </c>
      <c r="U29">
        <f t="shared" si="12"/>
        <v>28.954404032345995</v>
      </c>
      <c r="V29">
        <f t="shared" si="13"/>
        <v>28.8334193548387</v>
      </c>
      <c r="W29">
        <f t="shared" si="14"/>
        <v>3.9831683523615253</v>
      </c>
      <c r="X29">
        <f t="shared" si="15"/>
        <v>5.7570998503316293</v>
      </c>
      <c r="Y29">
        <f t="shared" si="16"/>
        <v>0.21831725278659966</v>
      </c>
      <c r="Z29">
        <f t="shared" si="17"/>
        <v>3.7921394184959953</v>
      </c>
      <c r="AA29">
        <f t="shared" si="18"/>
        <v>3.7648510995749258</v>
      </c>
      <c r="AB29">
        <f t="shared" si="19"/>
        <v>-65.897103984402833</v>
      </c>
      <c r="AC29">
        <f t="shared" si="20"/>
        <v>-134.75613376766904</v>
      </c>
      <c r="AD29">
        <f t="shared" si="21"/>
        <v>-9.9782177250109854</v>
      </c>
      <c r="AE29">
        <f t="shared" si="22"/>
        <v>20.659279936302767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53498.415459786302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15365.2</v>
      </c>
      <c r="AS29">
        <v>801.36869230769196</v>
      </c>
      <c r="AT29">
        <v>1084.83</v>
      </c>
      <c r="AU29">
        <f t="shared" si="27"/>
        <v>0.26129560179226974</v>
      </c>
      <c r="AV29">
        <v>0.5</v>
      </c>
      <c r="AW29">
        <f t="shared" si="28"/>
        <v>1180.1834134933758</v>
      </c>
      <c r="AX29">
        <f t="shared" si="29"/>
        <v>16.950437094722854</v>
      </c>
      <c r="AY29">
        <f t="shared" si="30"/>
        <v>154.18836762700337</v>
      </c>
      <c r="AZ29">
        <f t="shared" si="31"/>
        <v>1.4852085170944034E-2</v>
      </c>
      <c r="BA29">
        <f t="shared" si="32"/>
        <v>2.0069964879289843</v>
      </c>
      <c r="BB29" t="s">
        <v>349</v>
      </c>
      <c r="BC29">
        <v>801.36869230769196</v>
      </c>
      <c r="BD29">
        <v>607.85</v>
      </c>
      <c r="BE29">
        <f t="shared" si="33"/>
        <v>0.43968179346072656</v>
      </c>
      <c r="BF29">
        <f t="shared" si="34"/>
        <v>0.59428342423646285</v>
      </c>
      <c r="BG29">
        <f t="shared" si="35"/>
        <v>0.82029439799866632</v>
      </c>
      <c r="BH29">
        <f t="shared" si="36"/>
        <v>0.76745348936498181</v>
      </c>
      <c r="BI29">
        <f t="shared" si="37"/>
        <v>0.85496244771315266</v>
      </c>
      <c r="BJ29">
        <f t="shared" si="38"/>
        <v>0.4507727627615315</v>
      </c>
      <c r="BK29">
        <f t="shared" si="39"/>
        <v>0.54922723723846856</v>
      </c>
      <c r="BL29">
        <f t="shared" si="40"/>
        <v>1399.9980645161299</v>
      </c>
      <c r="BM29">
        <f t="shared" si="41"/>
        <v>1180.1834134933758</v>
      </c>
      <c r="BN29">
        <f t="shared" si="42"/>
        <v>0.84298931791828802</v>
      </c>
      <c r="BO29">
        <f t="shared" si="43"/>
        <v>0.1959786358365761</v>
      </c>
      <c r="BP29">
        <v>6</v>
      </c>
      <c r="BQ29">
        <v>0.5</v>
      </c>
      <c r="BR29" t="s">
        <v>296</v>
      </c>
      <c r="BS29">
        <v>2</v>
      </c>
      <c r="BT29">
        <v>1607625091</v>
      </c>
      <c r="BU29">
        <v>900.070903225807</v>
      </c>
      <c r="BV29">
        <v>922.01645161290298</v>
      </c>
      <c r="BW29">
        <v>2.1482700000000001</v>
      </c>
      <c r="BX29">
        <v>0.35972977419354801</v>
      </c>
      <c r="BY29">
        <v>899.57264516128998</v>
      </c>
      <c r="BZ29">
        <v>2.1046096774193601</v>
      </c>
      <c r="CA29">
        <v>500.20299999999997</v>
      </c>
      <c r="CB29">
        <v>101.524677419355</v>
      </c>
      <c r="CC29">
        <v>0.100003270967742</v>
      </c>
      <c r="CD29">
        <v>27.987790322580601</v>
      </c>
      <c r="CE29">
        <v>28.8334193548387</v>
      </c>
      <c r="CF29">
        <v>999.9</v>
      </c>
      <c r="CG29">
        <v>0</v>
      </c>
      <c r="CH29">
        <v>0</v>
      </c>
      <c r="CI29">
        <v>9998.2887096774193</v>
      </c>
      <c r="CJ29">
        <v>0</v>
      </c>
      <c r="CK29">
        <v>387.241806451613</v>
      </c>
      <c r="CL29">
        <v>1399.9980645161299</v>
      </c>
      <c r="CM29">
        <v>0.89999841935483904</v>
      </c>
      <c r="CN29">
        <v>0.100001596774194</v>
      </c>
      <c r="CO29">
        <v>0</v>
      </c>
      <c r="CP29">
        <v>801.36045161290303</v>
      </c>
      <c r="CQ29">
        <v>4.9994800000000001</v>
      </c>
      <c r="CR29">
        <v>11796.464516128999</v>
      </c>
      <c r="CS29">
        <v>11417.554838709701</v>
      </c>
      <c r="CT29">
        <v>46.6046774193548</v>
      </c>
      <c r="CU29">
        <v>48.508000000000003</v>
      </c>
      <c r="CV29">
        <v>47.451225806451603</v>
      </c>
      <c r="CW29">
        <v>47.985774193548401</v>
      </c>
      <c r="CX29">
        <v>48.689129032258002</v>
      </c>
      <c r="CY29">
        <v>1255.4970967741899</v>
      </c>
      <c r="CZ29">
        <v>139.50129032258101</v>
      </c>
      <c r="DA29">
        <v>0</v>
      </c>
      <c r="DB29">
        <v>119.59999990463299</v>
      </c>
      <c r="DC29">
        <v>0</v>
      </c>
      <c r="DD29">
        <v>801.36869230769196</v>
      </c>
      <c r="DE29">
        <v>2.3674529823051</v>
      </c>
      <c r="DF29">
        <v>-56.919658122639902</v>
      </c>
      <c r="DG29">
        <v>11796.288461538499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16.954835397834898</v>
      </c>
      <c r="DW29">
        <v>-2.0180262105133302</v>
      </c>
      <c r="DX29">
        <v>0.15803119518138101</v>
      </c>
      <c r="DY29">
        <v>0</v>
      </c>
      <c r="DZ29">
        <v>-21.937013333333301</v>
      </c>
      <c r="EA29">
        <v>2.4626883203559502</v>
      </c>
      <c r="EB29">
        <v>0.19362630973662201</v>
      </c>
      <c r="EC29">
        <v>0</v>
      </c>
      <c r="ED29">
        <v>1.78799333333333</v>
      </c>
      <c r="EE29">
        <v>-0.131078442714126</v>
      </c>
      <c r="EF29">
        <v>9.4617149021141399E-3</v>
      </c>
      <c r="EG29">
        <v>1</v>
      </c>
      <c r="EH29">
        <v>1</v>
      </c>
      <c r="EI29">
        <v>3</v>
      </c>
      <c r="EJ29" t="s">
        <v>303</v>
      </c>
      <c r="EK29">
        <v>100</v>
      </c>
      <c r="EL29">
        <v>100</v>
      </c>
      <c r="EM29">
        <v>0.498</v>
      </c>
      <c r="EN29">
        <v>4.3799999999999999E-2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1272.3</v>
      </c>
      <c r="FB29">
        <v>1272.3</v>
      </c>
      <c r="FC29">
        <v>2</v>
      </c>
      <c r="FD29">
        <v>504.59399999999999</v>
      </c>
      <c r="FE29">
        <v>460.11799999999999</v>
      </c>
      <c r="FF29">
        <v>23.3871</v>
      </c>
      <c r="FG29">
        <v>34.430799999999998</v>
      </c>
      <c r="FH29">
        <v>30.0002</v>
      </c>
      <c r="FI29">
        <v>34.484999999999999</v>
      </c>
      <c r="FJ29">
        <v>34.542900000000003</v>
      </c>
      <c r="FK29">
        <v>37.1526</v>
      </c>
      <c r="FL29">
        <v>100</v>
      </c>
      <c r="FM29">
        <v>0</v>
      </c>
      <c r="FN29">
        <v>23.395199999999999</v>
      </c>
      <c r="FO29">
        <v>921.68899999999996</v>
      </c>
      <c r="FP29">
        <v>0</v>
      </c>
      <c r="FQ29">
        <v>97.76</v>
      </c>
      <c r="FR29">
        <v>102.027</v>
      </c>
    </row>
    <row r="30" spans="1:174" x14ac:dyDescent="0.25">
      <c r="A30">
        <v>14</v>
      </c>
      <c r="B30">
        <v>1607625219.5</v>
      </c>
      <c r="C30">
        <v>1364.4000000953699</v>
      </c>
      <c r="D30" t="s">
        <v>350</v>
      </c>
      <c r="E30" t="s">
        <v>351</v>
      </c>
      <c r="F30" t="s">
        <v>291</v>
      </c>
      <c r="G30" t="s">
        <v>292</v>
      </c>
      <c r="H30">
        <v>1607625211.5</v>
      </c>
      <c r="I30">
        <f t="shared" si="0"/>
        <v>1.1992507344890085E-3</v>
      </c>
      <c r="J30">
        <f t="shared" si="1"/>
        <v>1.1992507344890084</v>
      </c>
      <c r="K30">
        <f t="shared" si="2"/>
        <v>18.700644891367329</v>
      </c>
      <c r="L30">
        <f t="shared" si="3"/>
        <v>1200.0293548387101</v>
      </c>
      <c r="M30">
        <f t="shared" si="4"/>
        <v>203.41275317267824</v>
      </c>
      <c r="N30">
        <f t="shared" si="5"/>
        <v>20.670358407021119</v>
      </c>
      <c r="O30">
        <f t="shared" si="6"/>
        <v>121.94435440537657</v>
      </c>
      <c r="P30">
        <f t="shared" si="7"/>
        <v>3.1532766658880995E-2</v>
      </c>
      <c r="Q30">
        <f t="shared" si="8"/>
        <v>2.9563032674665917</v>
      </c>
      <c r="R30">
        <f t="shared" si="9"/>
        <v>3.1347100391698024E-2</v>
      </c>
      <c r="S30">
        <f t="shared" si="10"/>
        <v>1.9608527841219608E-2</v>
      </c>
      <c r="T30">
        <f t="shared" si="11"/>
        <v>231.29040645127191</v>
      </c>
      <c r="U30">
        <f t="shared" si="12"/>
        <v>29.009963133011027</v>
      </c>
      <c r="V30">
        <f t="shared" si="13"/>
        <v>28.871977419354799</v>
      </c>
      <c r="W30">
        <f t="shared" si="14"/>
        <v>3.9920751728538035</v>
      </c>
      <c r="X30">
        <f t="shared" si="15"/>
        <v>4.8673138200174115</v>
      </c>
      <c r="Y30">
        <f t="shared" si="16"/>
        <v>0.18435653791889212</v>
      </c>
      <c r="Z30">
        <f t="shared" si="17"/>
        <v>3.7876443709198231</v>
      </c>
      <c r="AA30">
        <f t="shared" si="18"/>
        <v>3.8077186349349113</v>
      </c>
      <c r="AB30">
        <f t="shared" si="19"/>
        <v>-52.886957390965271</v>
      </c>
      <c r="AC30">
        <f t="shared" si="20"/>
        <v>-144.16403774571171</v>
      </c>
      <c r="AD30">
        <f t="shared" si="21"/>
        <v>-10.674194086615056</v>
      </c>
      <c r="AE30">
        <f t="shared" si="22"/>
        <v>23.565217227979872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53514.919038517284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15365.9</v>
      </c>
      <c r="AS30">
        <v>820.90188461538503</v>
      </c>
      <c r="AT30">
        <v>1123.6199999999999</v>
      </c>
      <c r="AU30">
        <f t="shared" si="27"/>
        <v>0.26941324948346856</v>
      </c>
      <c r="AV30">
        <v>0.5</v>
      </c>
      <c r="AW30">
        <f t="shared" si="28"/>
        <v>1180.1808025530172</v>
      </c>
      <c r="AX30">
        <f t="shared" si="29"/>
        <v>18.700644891367329</v>
      </c>
      <c r="AY30">
        <f t="shared" si="30"/>
        <v>158.97817249690809</v>
      </c>
      <c r="AZ30">
        <f t="shared" si="31"/>
        <v>1.633511774592479E-2</v>
      </c>
      <c r="BA30">
        <f t="shared" si="32"/>
        <v>1.9031879105035512</v>
      </c>
      <c r="BB30" t="s">
        <v>353</v>
      </c>
      <c r="BC30">
        <v>820.90188461538503</v>
      </c>
      <c r="BD30">
        <v>616.97</v>
      </c>
      <c r="BE30">
        <f t="shared" si="33"/>
        <v>0.45090867019098979</v>
      </c>
      <c r="BF30">
        <f t="shared" si="34"/>
        <v>0.59748961883867546</v>
      </c>
      <c r="BG30">
        <f t="shared" si="35"/>
        <v>0.80845787131726099</v>
      </c>
      <c r="BH30">
        <f t="shared" si="36"/>
        <v>0.74169606812090649</v>
      </c>
      <c r="BI30">
        <f t="shared" si="37"/>
        <v>0.83973039197917954</v>
      </c>
      <c r="BJ30">
        <f t="shared" si="38"/>
        <v>0.44905874507476901</v>
      </c>
      <c r="BK30">
        <f t="shared" si="39"/>
        <v>0.55094125492523105</v>
      </c>
      <c r="BL30">
        <f t="shared" si="40"/>
        <v>1399.9948387096799</v>
      </c>
      <c r="BM30">
        <f t="shared" si="41"/>
        <v>1180.1808025530172</v>
      </c>
      <c r="BN30">
        <f t="shared" si="42"/>
        <v>0.84298939533287376</v>
      </c>
      <c r="BO30">
        <f t="shared" si="43"/>
        <v>0.19597879066574772</v>
      </c>
      <c r="BP30">
        <v>6</v>
      </c>
      <c r="BQ30">
        <v>0.5</v>
      </c>
      <c r="BR30" t="s">
        <v>296</v>
      </c>
      <c r="BS30">
        <v>2</v>
      </c>
      <c r="BT30">
        <v>1607625211.5</v>
      </c>
      <c r="BU30">
        <v>1200.0293548387101</v>
      </c>
      <c r="BV30">
        <v>1224.1877419354801</v>
      </c>
      <c r="BW30">
        <v>1.8142148387096799</v>
      </c>
      <c r="BX30">
        <v>0.37828054838709702</v>
      </c>
      <c r="BY30">
        <v>1199.8987096774199</v>
      </c>
      <c r="BZ30">
        <v>1.7681587096774201</v>
      </c>
      <c r="CA30">
        <v>500.19351612903199</v>
      </c>
      <c r="CB30">
        <v>101.517806451613</v>
      </c>
      <c r="CC30">
        <v>0.10000307419354799</v>
      </c>
      <c r="CD30">
        <v>27.967448387096798</v>
      </c>
      <c r="CE30">
        <v>28.871977419354799</v>
      </c>
      <c r="CF30">
        <v>999.9</v>
      </c>
      <c r="CG30">
        <v>0</v>
      </c>
      <c r="CH30">
        <v>0</v>
      </c>
      <c r="CI30">
        <v>10001.505483871</v>
      </c>
      <c r="CJ30">
        <v>0</v>
      </c>
      <c r="CK30">
        <v>369.010774193548</v>
      </c>
      <c r="CL30">
        <v>1399.9948387096799</v>
      </c>
      <c r="CM30">
        <v>0.89999696774193505</v>
      </c>
      <c r="CN30">
        <v>0.10000309032258101</v>
      </c>
      <c r="CO30">
        <v>0</v>
      </c>
      <c r="CP30">
        <v>820.91970967741895</v>
      </c>
      <c r="CQ30">
        <v>4.9994800000000001</v>
      </c>
      <c r="CR30">
        <v>11751.2806451613</v>
      </c>
      <c r="CS30">
        <v>11417.5290322581</v>
      </c>
      <c r="CT30">
        <v>46.580354838709702</v>
      </c>
      <c r="CU30">
        <v>48.518000000000001</v>
      </c>
      <c r="CV30">
        <v>47.447290322580599</v>
      </c>
      <c r="CW30">
        <v>47.983741935483899</v>
      </c>
      <c r="CX30">
        <v>48.687064516128999</v>
      </c>
      <c r="CY30">
        <v>1255.4929032258101</v>
      </c>
      <c r="CZ30">
        <v>139.50483870967699</v>
      </c>
      <c r="DA30">
        <v>0</v>
      </c>
      <c r="DB30">
        <v>119.700000047684</v>
      </c>
      <c r="DC30">
        <v>0</v>
      </c>
      <c r="DD30">
        <v>820.90188461538503</v>
      </c>
      <c r="DE30">
        <v>-3.3863589712329101</v>
      </c>
      <c r="DF30">
        <v>-155.56239322755999</v>
      </c>
      <c r="DG30">
        <v>11750.146153846201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18.755524426371</v>
      </c>
      <c r="DW30">
        <v>-4.2325795959034496</v>
      </c>
      <c r="DX30">
        <v>0.32383589987780897</v>
      </c>
      <c r="DY30">
        <v>0</v>
      </c>
      <c r="DZ30">
        <v>-24.171883333333302</v>
      </c>
      <c r="EA30">
        <v>5.3531239154616097</v>
      </c>
      <c r="EB30">
        <v>0.39602759590996001</v>
      </c>
      <c r="EC30">
        <v>0</v>
      </c>
      <c r="ED30">
        <v>1.43672133333333</v>
      </c>
      <c r="EE30">
        <v>-0.19935216907675199</v>
      </c>
      <c r="EF30">
        <v>1.4384042717153199E-2</v>
      </c>
      <c r="EG30">
        <v>1</v>
      </c>
      <c r="EH30">
        <v>1</v>
      </c>
      <c r="EI30">
        <v>3</v>
      </c>
      <c r="EJ30" t="s">
        <v>303</v>
      </c>
      <c r="EK30">
        <v>100</v>
      </c>
      <c r="EL30">
        <v>100</v>
      </c>
      <c r="EM30">
        <v>0.13</v>
      </c>
      <c r="EN30">
        <v>4.6199999999999998E-2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1274.3</v>
      </c>
      <c r="FB30">
        <v>1274.3</v>
      </c>
      <c r="FC30">
        <v>2</v>
      </c>
      <c r="FD30">
        <v>504.303</v>
      </c>
      <c r="FE30">
        <v>459.85500000000002</v>
      </c>
      <c r="FF30">
        <v>23.452200000000001</v>
      </c>
      <c r="FG30">
        <v>34.505899999999997</v>
      </c>
      <c r="FH30">
        <v>30.0001</v>
      </c>
      <c r="FI30">
        <v>34.510899999999999</v>
      </c>
      <c r="FJ30">
        <v>34.563499999999998</v>
      </c>
      <c r="FK30">
        <v>46.821599999999997</v>
      </c>
      <c r="FL30">
        <v>100</v>
      </c>
      <c r="FM30">
        <v>0</v>
      </c>
      <c r="FN30">
        <v>23.476700000000001</v>
      </c>
      <c r="FO30">
        <v>1223.72</v>
      </c>
      <c r="FP30">
        <v>0</v>
      </c>
      <c r="FQ30">
        <v>97.745900000000006</v>
      </c>
      <c r="FR30">
        <v>102.01</v>
      </c>
    </row>
    <row r="31" spans="1:174" x14ac:dyDescent="0.25">
      <c r="A31">
        <v>15</v>
      </c>
      <c r="B31">
        <v>1607625340</v>
      </c>
      <c r="C31">
        <v>1484.9000000953699</v>
      </c>
      <c r="D31" t="s">
        <v>354</v>
      </c>
      <c r="E31" t="s">
        <v>355</v>
      </c>
      <c r="F31" t="s">
        <v>291</v>
      </c>
      <c r="G31" t="s">
        <v>292</v>
      </c>
      <c r="H31">
        <v>1607625332</v>
      </c>
      <c r="I31">
        <f t="shared" si="0"/>
        <v>9.443193996397114E-4</v>
      </c>
      <c r="J31">
        <f t="shared" si="1"/>
        <v>0.94431939963971145</v>
      </c>
      <c r="K31">
        <f t="shared" si="2"/>
        <v>17.669562809108285</v>
      </c>
      <c r="L31">
        <f t="shared" si="3"/>
        <v>1399.9219354838699</v>
      </c>
      <c r="M31">
        <f t="shared" si="4"/>
        <v>187.73264962863584</v>
      </c>
      <c r="N31">
        <f t="shared" si="5"/>
        <v>19.07679118708732</v>
      </c>
      <c r="O31">
        <f t="shared" si="6"/>
        <v>142.25558790267723</v>
      </c>
      <c r="P31">
        <f t="shared" si="7"/>
        <v>2.4407414359415916E-2</v>
      </c>
      <c r="Q31">
        <f t="shared" si="8"/>
        <v>2.9563692905184631</v>
      </c>
      <c r="R31">
        <f t="shared" si="9"/>
        <v>2.4296019049795888E-2</v>
      </c>
      <c r="S31">
        <f t="shared" si="10"/>
        <v>1.5194977827606653E-2</v>
      </c>
      <c r="T31">
        <f t="shared" si="11"/>
        <v>231.2911332561051</v>
      </c>
      <c r="U31">
        <f t="shared" si="12"/>
        <v>29.100657106751473</v>
      </c>
      <c r="V31">
        <f t="shared" si="13"/>
        <v>29.005848387096801</v>
      </c>
      <c r="W31">
        <f t="shared" si="14"/>
        <v>4.0231340196858119</v>
      </c>
      <c r="X31">
        <f t="shared" si="15"/>
        <v>4.0799637567095761</v>
      </c>
      <c r="Y31">
        <f t="shared" si="16"/>
        <v>0.1547602563441775</v>
      </c>
      <c r="Z31">
        <f t="shared" si="17"/>
        <v>3.7931772332455505</v>
      </c>
      <c r="AA31">
        <f t="shared" si="18"/>
        <v>3.8683737633416344</v>
      </c>
      <c r="AB31">
        <f t="shared" si="19"/>
        <v>-41.644485524111275</v>
      </c>
      <c r="AC31">
        <f t="shared" si="20"/>
        <v>-161.51386830486808</v>
      </c>
      <c r="AD31">
        <f t="shared" si="21"/>
        <v>-11.968009264512871</v>
      </c>
      <c r="AE31">
        <f t="shared" si="22"/>
        <v>16.164770162612882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53512.369460719463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15366.9</v>
      </c>
      <c r="AS31">
        <v>822.83553846153802</v>
      </c>
      <c r="AT31">
        <v>1125.98</v>
      </c>
      <c r="AU31">
        <f t="shared" si="27"/>
        <v>0.26922721676980232</v>
      </c>
      <c r="AV31">
        <v>0.5</v>
      </c>
      <c r="AW31">
        <f t="shared" si="28"/>
        <v>1180.186791876971</v>
      </c>
      <c r="AX31">
        <f t="shared" si="29"/>
        <v>17.669562809108285</v>
      </c>
      <c r="AY31">
        <f t="shared" si="30"/>
        <v>158.86920262275942</v>
      </c>
      <c r="AZ31">
        <f t="shared" si="31"/>
        <v>1.5461374770941096E-2</v>
      </c>
      <c r="BA31">
        <f t="shared" si="32"/>
        <v>1.8971029680811382</v>
      </c>
      <c r="BB31" t="s">
        <v>357</v>
      </c>
      <c r="BC31">
        <v>822.83553846153802</v>
      </c>
      <c r="BD31">
        <v>618.28</v>
      </c>
      <c r="BE31">
        <f t="shared" si="33"/>
        <v>0.45089610827901028</v>
      </c>
      <c r="BF31">
        <f t="shared" si="34"/>
        <v>0.59709368039878263</v>
      </c>
      <c r="BG31">
        <f t="shared" si="35"/>
        <v>0.80796580679325203</v>
      </c>
      <c r="BH31">
        <f t="shared" si="36"/>
        <v>0.73847061954000248</v>
      </c>
      <c r="BI31">
        <f t="shared" si="37"/>
        <v>0.83880366726837319</v>
      </c>
      <c r="BJ31">
        <f t="shared" si="38"/>
        <v>0.44865719024144401</v>
      </c>
      <c r="BK31">
        <f t="shared" si="39"/>
        <v>0.55134280975855599</v>
      </c>
      <c r="BL31">
        <f t="shared" si="40"/>
        <v>1400.00225806452</v>
      </c>
      <c r="BM31">
        <f t="shared" si="41"/>
        <v>1180.186791876971</v>
      </c>
      <c r="BN31">
        <f t="shared" si="42"/>
        <v>0.84298920596639593</v>
      </c>
      <c r="BO31">
        <f t="shared" si="43"/>
        <v>0.19597841193279184</v>
      </c>
      <c r="BP31">
        <v>6</v>
      </c>
      <c r="BQ31">
        <v>0.5</v>
      </c>
      <c r="BR31" t="s">
        <v>296</v>
      </c>
      <c r="BS31">
        <v>2</v>
      </c>
      <c r="BT31">
        <v>1607625332</v>
      </c>
      <c r="BU31">
        <v>1399.9219354838699</v>
      </c>
      <c r="BV31">
        <v>1422.7029032258099</v>
      </c>
      <c r="BW31">
        <v>1.5229790322580601</v>
      </c>
      <c r="BX31">
        <v>0.39196222580645201</v>
      </c>
      <c r="BY31">
        <v>1400.02096774194</v>
      </c>
      <c r="BZ31">
        <v>1.4744738709677401</v>
      </c>
      <c r="CA31">
        <v>500.19480645161298</v>
      </c>
      <c r="CB31">
        <v>101.516838709677</v>
      </c>
      <c r="CC31">
        <v>9.9961696774193504E-2</v>
      </c>
      <c r="CD31">
        <v>27.9924838709677</v>
      </c>
      <c r="CE31">
        <v>29.005848387096801</v>
      </c>
      <c r="CF31">
        <v>999.9</v>
      </c>
      <c r="CG31">
        <v>0</v>
      </c>
      <c r="CH31">
        <v>0</v>
      </c>
      <c r="CI31">
        <v>10001.975483871</v>
      </c>
      <c r="CJ31">
        <v>0</v>
      </c>
      <c r="CK31">
        <v>376.51380645161299</v>
      </c>
      <c r="CL31">
        <v>1400.00225806452</v>
      </c>
      <c r="CM31">
        <v>0.90000132258064502</v>
      </c>
      <c r="CN31">
        <v>9.9998425806451602E-2</v>
      </c>
      <c r="CO31">
        <v>0</v>
      </c>
      <c r="CP31">
        <v>822.87074193548403</v>
      </c>
      <c r="CQ31">
        <v>4.9994800000000001</v>
      </c>
      <c r="CR31">
        <v>11812.4322580645</v>
      </c>
      <c r="CS31">
        <v>11417.6</v>
      </c>
      <c r="CT31">
        <v>46.362741935483903</v>
      </c>
      <c r="CU31">
        <v>48.314032258064501</v>
      </c>
      <c r="CV31">
        <v>47.249870967741899</v>
      </c>
      <c r="CW31">
        <v>47.775935483871002</v>
      </c>
      <c r="CX31">
        <v>48.503806451612903</v>
      </c>
      <c r="CY31">
        <v>1255.5058064516099</v>
      </c>
      <c r="CZ31">
        <v>139.496451612903</v>
      </c>
      <c r="DA31">
        <v>0</v>
      </c>
      <c r="DB31">
        <v>119.59999990463299</v>
      </c>
      <c r="DC31">
        <v>0</v>
      </c>
      <c r="DD31">
        <v>822.83553846153802</v>
      </c>
      <c r="DE31">
        <v>-8.3488547182543904</v>
      </c>
      <c r="DF31">
        <v>-11.288888887536601</v>
      </c>
      <c r="DG31">
        <v>11812.384615384601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17.6711806843246</v>
      </c>
      <c r="DW31">
        <v>-0.598796247181137</v>
      </c>
      <c r="DX31">
        <v>6.7407312365774893E-2</v>
      </c>
      <c r="DY31">
        <v>0</v>
      </c>
      <c r="DZ31">
        <v>-22.776123333333299</v>
      </c>
      <c r="EA31">
        <v>0.73545450500556997</v>
      </c>
      <c r="EB31">
        <v>8.0202280446935198E-2</v>
      </c>
      <c r="EC31">
        <v>0</v>
      </c>
      <c r="ED31">
        <v>1.1306833333333299</v>
      </c>
      <c r="EE31">
        <v>-7.5509499443828093E-2</v>
      </c>
      <c r="EF31">
        <v>5.4718767854873797E-3</v>
      </c>
      <c r="EG31">
        <v>1</v>
      </c>
      <c r="EH31">
        <v>1</v>
      </c>
      <c r="EI31">
        <v>3</v>
      </c>
      <c r="EJ31" t="s">
        <v>303</v>
      </c>
      <c r="EK31">
        <v>100</v>
      </c>
      <c r="EL31">
        <v>100</v>
      </c>
      <c r="EM31">
        <v>-0.1</v>
      </c>
      <c r="EN31">
        <v>4.8599999999999997E-2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1276.3</v>
      </c>
      <c r="FB31">
        <v>1276.3</v>
      </c>
      <c r="FC31">
        <v>2</v>
      </c>
      <c r="FD31">
        <v>504.01600000000002</v>
      </c>
      <c r="FE31">
        <v>459.81400000000002</v>
      </c>
      <c r="FF31">
        <v>23.962399999999999</v>
      </c>
      <c r="FG31">
        <v>34.503999999999998</v>
      </c>
      <c r="FH31">
        <v>30</v>
      </c>
      <c r="FI31">
        <v>34.510100000000001</v>
      </c>
      <c r="FJ31">
        <v>34.560400000000001</v>
      </c>
      <c r="FK31">
        <v>52.920099999999998</v>
      </c>
      <c r="FL31">
        <v>100</v>
      </c>
      <c r="FM31">
        <v>0</v>
      </c>
      <c r="FN31">
        <v>23.963699999999999</v>
      </c>
      <c r="FO31">
        <v>1422.71</v>
      </c>
      <c r="FP31">
        <v>0</v>
      </c>
      <c r="FQ31">
        <v>97.753200000000007</v>
      </c>
      <c r="FR31">
        <v>102.011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2020-12-10T12:37:00Z</dcterms:created>
  <dcterms:modified xsi:type="dcterms:W3CDTF">2021-05-04T23:12:28Z</dcterms:modified>
</cp:coreProperties>
</file>