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F660C130-8A67-4F22-BEC6-699EDA77EB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I29" i="1" s="1"/>
  <c r="Y29" i="1"/>
  <c r="X29" i="1"/>
  <c r="W29" i="1"/>
  <c r="P29" i="1"/>
  <c r="N29" i="1"/>
  <c r="K29" i="1"/>
  <c r="J29" i="1"/>
  <c r="AV29" i="1" s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AY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/>
  <c r="I21" i="1" s="1"/>
  <c r="Y21" i="1"/>
  <c r="X21" i="1"/>
  <c r="W21" i="1"/>
  <c r="P21" i="1"/>
  <c r="N21" i="1"/>
  <c r="K21" i="1"/>
  <c r="J21" i="1"/>
  <c r="AV21" i="1" s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N17" i="1"/>
  <c r="AM17" i="1"/>
  <c r="AI17" i="1"/>
  <c r="AG17" i="1" s="1"/>
  <c r="Y17" i="1"/>
  <c r="X17" i="1"/>
  <c r="W17" i="1" s="1"/>
  <c r="P17" i="1"/>
  <c r="AU19" i="1" l="1"/>
  <c r="S19" i="1"/>
  <c r="AA21" i="1"/>
  <c r="AW19" i="1"/>
  <c r="N27" i="1"/>
  <c r="K27" i="1"/>
  <c r="J27" i="1"/>
  <c r="AV27" i="1" s="1"/>
  <c r="I27" i="1"/>
  <c r="AH27" i="1"/>
  <c r="AU29" i="1"/>
  <c r="AW29" i="1" s="1"/>
  <c r="S29" i="1"/>
  <c r="AU21" i="1"/>
  <c r="AW21" i="1" s="1"/>
  <c r="S21" i="1"/>
  <c r="K28" i="1"/>
  <c r="J28" i="1"/>
  <c r="AV28" i="1" s="1"/>
  <c r="I28" i="1"/>
  <c r="AH28" i="1"/>
  <c r="N28" i="1"/>
  <c r="AU30" i="1"/>
  <c r="AW30" i="1" s="1"/>
  <c r="S30" i="1"/>
  <c r="AA29" i="1"/>
  <c r="K19" i="1"/>
  <c r="AH19" i="1"/>
  <c r="N19" i="1"/>
  <c r="J19" i="1"/>
  <c r="AV19" i="1" s="1"/>
  <c r="AY19" i="1" s="1"/>
  <c r="I19" i="1"/>
  <c r="AU22" i="1"/>
  <c r="AW22" i="1" s="1"/>
  <c r="S22" i="1"/>
  <c r="AH24" i="1"/>
  <c r="N24" i="1"/>
  <c r="K24" i="1"/>
  <c r="J24" i="1"/>
  <c r="AV24" i="1" s="1"/>
  <c r="AY24" i="1" s="1"/>
  <c r="I24" i="1"/>
  <c r="K25" i="1"/>
  <c r="I25" i="1"/>
  <c r="J25" i="1"/>
  <c r="AV25" i="1" s="1"/>
  <c r="AY25" i="1" s="1"/>
  <c r="AH25" i="1"/>
  <c r="N25" i="1"/>
  <c r="S31" i="1"/>
  <c r="AU31" i="1"/>
  <c r="AW31" i="1" s="1"/>
  <c r="K17" i="1"/>
  <c r="J17" i="1"/>
  <c r="AV17" i="1" s="1"/>
  <c r="AY17" i="1" s="1"/>
  <c r="I17" i="1"/>
  <c r="AH17" i="1"/>
  <c r="N17" i="1"/>
  <c r="S20" i="1"/>
  <c r="AU20" i="1"/>
  <c r="AW20" i="1" s="1"/>
  <c r="K20" i="1"/>
  <c r="AH20" i="1"/>
  <c r="J20" i="1"/>
  <c r="AV20" i="1" s="1"/>
  <c r="I20" i="1"/>
  <c r="N20" i="1"/>
  <c r="AU27" i="1"/>
  <c r="AW27" i="1" s="1"/>
  <c r="S27" i="1"/>
  <c r="AU18" i="1"/>
  <c r="AW18" i="1" s="1"/>
  <c r="S18" i="1"/>
  <c r="S23" i="1"/>
  <c r="AU23" i="1"/>
  <c r="AW23" i="1" s="1"/>
  <c r="AW28" i="1"/>
  <c r="S28" i="1"/>
  <c r="AU28" i="1"/>
  <c r="AH22" i="1"/>
  <c r="AH30" i="1"/>
  <c r="I22" i="1"/>
  <c r="N23" i="1"/>
  <c r="S24" i="1"/>
  <c r="I30" i="1"/>
  <c r="N31" i="1"/>
  <c r="J22" i="1"/>
  <c r="AV22" i="1" s="1"/>
  <c r="K22" i="1"/>
  <c r="AH23" i="1"/>
  <c r="K30" i="1"/>
  <c r="AH31" i="1"/>
  <c r="S17" i="1"/>
  <c r="AH18" i="1"/>
  <c r="I23" i="1"/>
  <c r="S25" i="1"/>
  <c r="AH26" i="1"/>
  <c r="I31" i="1"/>
  <c r="I18" i="1"/>
  <c r="AH21" i="1"/>
  <c r="J23" i="1"/>
  <c r="AV23" i="1" s="1"/>
  <c r="AY23" i="1" s="1"/>
  <c r="I26" i="1"/>
  <c r="T26" i="1" s="1"/>
  <c r="U26" i="1" s="1"/>
  <c r="AH29" i="1"/>
  <c r="J31" i="1"/>
  <c r="AV31" i="1" s="1"/>
  <c r="J30" i="1"/>
  <c r="AV30" i="1" s="1"/>
  <c r="AY30" i="1" s="1"/>
  <c r="V26" i="1" l="1"/>
  <c r="Z26" i="1" s="1"/>
  <c r="AC26" i="1"/>
  <c r="AB26" i="1"/>
  <c r="AA18" i="1"/>
  <c r="AA22" i="1"/>
  <c r="T23" i="1"/>
  <c r="U23" i="1" s="1"/>
  <c r="T31" i="1"/>
  <c r="U31" i="1" s="1"/>
  <c r="AA24" i="1"/>
  <c r="AA27" i="1"/>
  <c r="Q27" i="1"/>
  <c r="O27" i="1" s="1"/>
  <c r="R27" i="1" s="1"/>
  <c r="L27" i="1" s="1"/>
  <c r="M27" i="1" s="1"/>
  <c r="T17" i="1"/>
  <c r="U17" i="1" s="1"/>
  <c r="Q17" i="1" s="1"/>
  <c r="O17" i="1" s="1"/>
  <c r="R17" i="1" s="1"/>
  <c r="L17" i="1" s="1"/>
  <c r="M17" i="1" s="1"/>
  <c r="T27" i="1"/>
  <c r="U27" i="1" s="1"/>
  <c r="AY29" i="1"/>
  <c r="AA31" i="1"/>
  <c r="Q31" i="1"/>
  <c r="O31" i="1" s="1"/>
  <c r="R31" i="1" s="1"/>
  <c r="L31" i="1" s="1"/>
  <c r="M31" i="1" s="1"/>
  <c r="T20" i="1"/>
  <c r="U20" i="1" s="1"/>
  <c r="AY18" i="1"/>
  <c r="AY27" i="1"/>
  <c r="T21" i="1"/>
  <c r="U21" i="1" s="1"/>
  <c r="AY31" i="1"/>
  <c r="T25" i="1"/>
  <c r="U25" i="1" s="1"/>
  <c r="AY22" i="1"/>
  <c r="T18" i="1"/>
  <c r="U18" i="1" s="1"/>
  <c r="Q18" i="1" s="1"/>
  <c r="O18" i="1" s="1"/>
  <c r="R18" i="1" s="1"/>
  <c r="L18" i="1" s="1"/>
  <c r="M18" i="1" s="1"/>
  <c r="AA28" i="1"/>
  <c r="AA25" i="1"/>
  <c r="T30" i="1"/>
  <c r="U30" i="1" s="1"/>
  <c r="AA23" i="1"/>
  <c r="Q23" i="1"/>
  <c r="O23" i="1" s="1"/>
  <c r="R23" i="1" s="1"/>
  <c r="L23" i="1" s="1"/>
  <c r="M23" i="1" s="1"/>
  <c r="AA20" i="1"/>
  <c r="AA17" i="1"/>
  <c r="AY28" i="1"/>
  <c r="AY21" i="1"/>
  <c r="T19" i="1"/>
  <c r="U19" i="1" s="1"/>
  <c r="Q19" i="1" s="1"/>
  <c r="O19" i="1" s="1"/>
  <c r="R19" i="1" s="1"/>
  <c r="L19" i="1" s="1"/>
  <c r="M19" i="1" s="1"/>
  <c r="T24" i="1"/>
  <c r="U24" i="1" s="1"/>
  <c r="Q24" i="1" s="1"/>
  <c r="O24" i="1" s="1"/>
  <c r="R24" i="1" s="1"/>
  <c r="L24" i="1" s="1"/>
  <c r="M24" i="1" s="1"/>
  <c r="AA19" i="1"/>
  <c r="Q26" i="1"/>
  <c r="O26" i="1" s="1"/>
  <c r="R26" i="1" s="1"/>
  <c r="L26" i="1" s="1"/>
  <c r="M26" i="1" s="1"/>
  <c r="AA26" i="1"/>
  <c r="AA30" i="1"/>
  <c r="T28" i="1"/>
  <c r="U28" i="1" s="1"/>
  <c r="Q28" i="1" s="1"/>
  <c r="O28" i="1" s="1"/>
  <c r="R28" i="1" s="1"/>
  <c r="L28" i="1" s="1"/>
  <c r="M28" i="1" s="1"/>
  <c r="AY20" i="1"/>
  <c r="T22" i="1"/>
  <c r="U22" i="1" s="1"/>
  <c r="T29" i="1"/>
  <c r="U29" i="1" s="1"/>
  <c r="V22" i="1" l="1"/>
  <c r="Z22" i="1" s="1"/>
  <c r="AC22" i="1"/>
  <c r="AD22" i="1" s="1"/>
  <c r="AB22" i="1"/>
  <c r="AC20" i="1"/>
  <c r="V20" i="1"/>
  <c r="Z20" i="1" s="1"/>
  <c r="AB20" i="1"/>
  <c r="Q22" i="1"/>
  <c r="O22" i="1" s="1"/>
  <c r="R22" i="1" s="1"/>
  <c r="L22" i="1" s="1"/>
  <c r="M22" i="1" s="1"/>
  <c r="AC25" i="1"/>
  <c r="AD25" i="1" s="1"/>
  <c r="AB25" i="1"/>
  <c r="V25" i="1"/>
  <c r="Z25" i="1" s="1"/>
  <c r="Q25" i="1"/>
  <c r="O25" i="1" s="1"/>
  <c r="R25" i="1" s="1"/>
  <c r="L25" i="1" s="1"/>
  <c r="M25" i="1" s="1"/>
  <c r="AB24" i="1"/>
  <c r="V24" i="1"/>
  <c r="Z24" i="1" s="1"/>
  <c r="AC24" i="1"/>
  <c r="AD24" i="1" s="1"/>
  <c r="Q20" i="1"/>
  <c r="O20" i="1" s="1"/>
  <c r="R20" i="1" s="1"/>
  <c r="L20" i="1" s="1"/>
  <c r="M20" i="1" s="1"/>
  <c r="AC21" i="1"/>
  <c r="AD21" i="1" s="1"/>
  <c r="V21" i="1"/>
  <c r="Z21" i="1" s="1"/>
  <c r="AB21" i="1"/>
  <c r="Q21" i="1"/>
  <c r="O21" i="1" s="1"/>
  <c r="R21" i="1" s="1"/>
  <c r="L21" i="1" s="1"/>
  <c r="M21" i="1" s="1"/>
  <c r="AC28" i="1"/>
  <c r="V28" i="1"/>
  <c r="Z28" i="1" s="1"/>
  <c r="AB28" i="1"/>
  <c r="V27" i="1"/>
  <c r="Z27" i="1" s="1"/>
  <c r="AC27" i="1"/>
  <c r="AD27" i="1" s="1"/>
  <c r="AB27" i="1"/>
  <c r="V31" i="1"/>
  <c r="Z31" i="1" s="1"/>
  <c r="AB31" i="1"/>
  <c r="AC31" i="1"/>
  <c r="AC17" i="1"/>
  <c r="V17" i="1"/>
  <c r="Z17" i="1" s="1"/>
  <c r="AB17" i="1"/>
  <c r="V19" i="1"/>
  <c r="Z19" i="1" s="1"/>
  <c r="AC19" i="1"/>
  <c r="AB19" i="1"/>
  <c r="V18" i="1"/>
  <c r="Z18" i="1" s="1"/>
  <c r="AC18" i="1"/>
  <c r="AB18" i="1"/>
  <c r="AD26" i="1"/>
  <c r="V30" i="1"/>
  <c r="Z30" i="1" s="1"/>
  <c r="AC30" i="1"/>
  <c r="AD30" i="1" s="1"/>
  <c r="AB30" i="1"/>
  <c r="Q30" i="1"/>
  <c r="O30" i="1" s="1"/>
  <c r="R30" i="1" s="1"/>
  <c r="L30" i="1" s="1"/>
  <c r="M30" i="1" s="1"/>
  <c r="AC29" i="1"/>
  <c r="AD29" i="1" s="1"/>
  <c r="V29" i="1"/>
  <c r="Z29" i="1" s="1"/>
  <c r="Q29" i="1"/>
  <c r="O29" i="1" s="1"/>
  <c r="R29" i="1" s="1"/>
  <c r="L29" i="1" s="1"/>
  <c r="M29" i="1" s="1"/>
  <c r="AB29" i="1"/>
  <c r="V23" i="1"/>
  <c r="Z23" i="1" s="1"/>
  <c r="AC23" i="1"/>
  <c r="AD23" i="1" s="1"/>
  <c r="AB23" i="1"/>
  <c r="AD17" i="1" l="1"/>
  <c r="AD18" i="1"/>
  <c r="AD31" i="1"/>
  <c r="AD28" i="1"/>
  <c r="AD20" i="1"/>
  <c r="AD19" i="1"/>
</calcChain>
</file>

<file path=xl/sharedStrings.xml><?xml version="1.0" encoding="utf-8"?>
<sst xmlns="http://schemas.openxmlformats.org/spreadsheetml/2006/main" count="694" uniqueCount="351">
  <si>
    <t>File opened</t>
  </si>
  <si>
    <t>2020-12-10 12:17:40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</si>
  <si>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</si>
  <si>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</si>
  <si>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</si>
  <si>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</si>
  <si>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</si>
  <si>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</si>
  <si>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</si>
  <si>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</si>
  <si>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</si>
  <si>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</si>
  <si>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</si>
  <si>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</si>
  <si>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</si>
  <si>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</si>
  <si>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</si>
  <si>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</si>
  <si>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</si>
  <si>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</si>
  <si>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</si>
  <si>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</si>
  <si>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</si>
  <si>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12:17:41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</si>
  <si>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</si>
  <si>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</si>
  <si>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</si>
  <si>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</si>
  <si>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</si>
  <si>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</si>
  <si>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</si>
  <si>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</si>
  <si>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</si>
  <si>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</si>
  <si>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</si>
  <si>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</si>
  <si>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</si>
  <si>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</si>
  <si>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</si>
  <si>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</si>
  <si>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</si>
  <si>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</si>
  <si>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</si>
  <si>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</si>
  <si>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</si>
  <si>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</si>
  <si>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</si>
  <si>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</si>
  <si>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</si>
  <si>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</si>
  <si>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</si>
  <si>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</si>
  <si>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</si>
  <si>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</si>
  <si>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</si>
  <si>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</si>
  <si>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</si>
  <si>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</si>
  <si>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</si>
  <si>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</si>
  <si>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</si>
  <si>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</si>
  <si>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</si>
  <si>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</si>
  <si>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</si>
  <si>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</si>
  <si>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</si>
  <si>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</si>
  <si>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</si>
  <si>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</si>
  <si>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</si>
  <si>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</si>
  <si>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</si>
  <si>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</si>
  <si>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</si>
  <si>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</si>
  <si>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</si>
  <si>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</si>
  <si>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</si>
  <si>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</si>
  <si>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</si>
  <si>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</si>
  <si>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</si>
  <si>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</si>
  <si>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</si>
  <si>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</si>
  <si>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</si>
  <si>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</si>
  <si>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</si>
  <si>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</si>
  <si>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</si>
  <si>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</si>
  <si>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</si>
  <si>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</si>
  <si>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</si>
  <si>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</si>
  <si>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</si>
  <si>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</si>
  <si>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</si>
  <si>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</si>
  <si>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</si>
  <si>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</si>
  <si>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</si>
  <si>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</si>
  <si>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</si>
  <si>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</si>
  <si>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</si>
  <si>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</si>
  <si>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</si>
  <si>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</si>
  <si>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</si>
  <si>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</si>
  <si>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</si>
  <si>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</si>
  <si>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</si>
  <si>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</si>
  <si>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</si>
  <si>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</si>
  <si>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</si>
  <si>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</si>
  <si>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</si>
  <si>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</si>
  <si>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</si>
  <si>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</si>
  <si>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</si>
  <si>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</si>
  <si>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</si>
  <si>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</si>
  <si>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</si>
  <si>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</si>
  <si>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</si>
  <si>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</si>
  <si>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</si>
  <si>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</si>
  <si>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</si>
  <si>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</si>
  <si>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</si>
  <si>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</si>
  <si>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</si>
  <si>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</si>
  <si>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</si>
  <si>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</si>
  <si>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</si>
  <si>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</si>
  <si>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</si>
  <si>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</si>
  <si>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</si>
  <si>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</si>
  <si>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</si>
  <si>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</si>
  <si>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</si>
  <si>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</si>
  <si>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</si>
  <si>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</si>
  <si>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</si>
  <si>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</si>
  <si>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</si>
  <si>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</si>
  <si>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</si>
  <si>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</si>
  <si>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</si>
  <si>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</si>
  <si>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</si>
  <si>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</si>
  <si>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</si>
  <si>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</si>
  <si>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</si>
  <si>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</si>
  <si>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</si>
  <si>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</si>
  <si>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</si>
  <si>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</si>
  <si>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</si>
  <si>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</si>
  <si>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</si>
  <si>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</si>
  <si>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</si>
  <si>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</si>
  <si>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</si>
  <si>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</si>
  <si>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</si>
  <si>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</si>
  <si>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</si>
  <si>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</si>
  <si>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</si>
  <si>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</si>
  <si>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</si>
  <si>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</si>
  <si>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</si>
  <si>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</si>
  <si>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</si>
  <si>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</si>
  <si>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</si>
  <si>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</si>
  <si>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</si>
  <si>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</si>
  <si>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</si>
  <si>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</si>
  <si>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</si>
  <si>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</si>
  <si>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</si>
  <si>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</si>
  <si>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</si>
  <si>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</si>
  <si>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</si>
  <si>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</si>
  <si>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</si>
  <si>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</si>
  <si>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</si>
  <si>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</si>
  <si>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</si>
  <si>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</si>
  <si>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</si>
  <si>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</si>
  <si>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</si>
  <si>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</si>
  <si>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</si>
  <si>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</si>
  <si>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</si>
  <si>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</si>
  <si>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</si>
  <si>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</si>
  <si>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</si>
  <si>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</si>
  <si>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</si>
  <si>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</si>
  <si>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</si>
  <si>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</si>
  <si>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</si>
  <si>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</si>
  <si>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</si>
  <si>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</si>
  <si>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</si>
  <si>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</si>
  <si>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</si>
  <si>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</si>
  <si>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</si>
  <si>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</si>
  <si>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</si>
  <si>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</si>
  <si>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</si>
  <si>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</si>
  <si>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</si>
  <si>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</si>
  <si>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</si>
  <si>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</si>
  <si>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</si>
  <si>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</si>
  <si>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</si>
  <si>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</si>
  <si>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</si>
  <si>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</si>
  <si>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</si>
  <si>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</si>
  <si>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</si>
  <si>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</si>
  <si>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</si>
  <si>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</si>
  <si>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</si>
  <si>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</si>
  <si>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</si>
  <si>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</si>
  <si>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</si>
  <si>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</si>
  <si>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</si>
  <si>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</si>
  <si>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</si>
  <si>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</si>
  <si>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</si>
  <si>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</si>
  <si>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</si>
  <si>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</si>
  <si>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</si>
  <si>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</si>
  <si>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</si>
  <si>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</si>
  <si>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</si>
  <si>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</si>
  <si>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</si>
  <si>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</si>
  <si>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</si>
  <si>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</si>
  <si>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</si>
  <si>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</si>
  <si>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12:20:19</t>
  </si>
  <si>
    <t>12:20:19</t>
  </si>
  <si>
    <t>1149</t>
  </si>
  <si>
    <t>_1</t>
  </si>
  <si>
    <t>RECT-4143-20200907-06_33_50</t>
  </si>
  <si>
    <t>RECT-6599-20201210-12_20_20</t>
  </si>
  <si>
    <t>DARK-6600-20201210-12_20_21</t>
  </si>
  <si>
    <t>0: Broadleaf</t>
  </si>
  <si>
    <t>--:--:--</t>
  </si>
  <si>
    <t>1/3</t>
  </si>
  <si>
    <t>20201210 12:21:57</t>
  </si>
  <si>
    <t>12:21:57</t>
  </si>
  <si>
    <t>RECT-6601-20201210-12_21_57</t>
  </si>
  <si>
    <t>DARK-6602-20201210-12_21_59</t>
  </si>
  <si>
    <t>3/3</t>
  </si>
  <si>
    <t>20201210 12:22:57</t>
  </si>
  <si>
    <t>12:22:57</t>
  </si>
  <si>
    <t>RECT-6603-20201210-12_22_58</t>
  </si>
  <si>
    <t>DARK-6604-20201210-12_22_59</t>
  </si>
  <si>
    <t>20201210 12:24:03</t>
  </si>
  <si>
    <t>12:24:03</t>
  </si>
  <si>
    <t>RECT-6605-20201210-12_24_03</t>
  </si>
  <si>
    <t>DARK-6606-20201210-12_24_05</t>
  </si>
  <si>
    <t>20201210 12:25:10</t>
  </si>
  <si>
    <t>12:25:10</t>
  </si>
  <si>
    <t>RECT-6607-20201210-12_25_10</t>
  </si>
  <si>
    <t>DARK-6608-20201210-12_25_12</t>
  </si>
  <si>
    <t>20201210 12:26:10</t>
  </si>
  <si>
    <t>12:26:10</t>
  </si>
  <si>
    <t>RECT-6609-20201210-12_26_11</t>
  </si>
  <si>
    <t>DARK-6610-20201210-12_26_12</t>
  </si>
  <si>
    <t>20201210 12:28:11</t>
  </si>
  <si>
    <t>12:28:11</t>
  </si>
  <si>
    <t>RECT-6611-20201210-12_28_11</t>
  </si>
  <si>
    <t>DARK-6612-20201210-12_28_13</t>
  </si>
  <si>
    <t>20201210 12:29:35</t>
  </si>
  <si>
    <t>12:29:35</t>
  </si>
  <si>
    <t>RECT-6613-20201210-12_29_35</t>
  </si>
  <si>
    <t>DARK-6614-20201210-12_29_37</t>
  </si>
  <si>
    <t>20201210 12:30:45</t>
  </si>
  <si>
    <t>12:30:45</t>
  </si>
  <si>
    <t>RECT-6615-20201210-12_30_45</t>
  </si>
  <si>
    <t>DARK-6616-20201210-12_30_47</t>
  </si>
  <si>
    <t>20201210 12:31:53</t>
  </si>
  <si>
    <t>12:31:53</t>
  </si>
  <si>
    <t>RECT-6617-20201210-12_31_53</t>
  </si>
  <si>
    <t>DARK-6618-20201210-12_31_55</t>
  </si>
  <si>
    <t>20201210 12:32:59</t>
  </si>
  <si>
    <t>12:32:59</t>
  </si>
  <si>
    <t>RECT-6619-20201210-12_32_59</t>
  </si>
  <si>
    <t>DARK-6620-20201210-12_33_01</t>
  </si>
  <si>
    <t>20201210 12:34:59</t>
  </si>
  <si>
    <t>12:34:59</t>
  </si>
  <si>
    <t>RECT-6621-20201210-12_35_00</t>
  </si>
  <si>
    <t>DARK-6622-20201210-12_35_01</t>
  </si>
  <si>
    <t>20201210 12:36:05</t>
  </si>
  <si>
    <t>12:36:05</t>
  </si>
  <si>
    <t>RECT-6623-20201210-12_36_05</t>
  </si>
  <si>
    <t>DARK-6624-20201210-12_36_07</t>
  </si>
  <si>
    <t>20201210 12:38:05</t>
  </si>
  <si>
    <t>12:38:05</t>
  </si>
  <si>
    <t>RECT-6625-20201210-12_38_06</t>
  </si>
  <si>
    <t>DARK-6626-20201210-12_38_07</t>
  </si>
  <si>
    <t>20201210 12:39:07</t>
  </si>
  <si>
    <t>12:39:07</t>
  </si>
  <si>
    <t>RECT-6627-20201210-12_39_07</t>
  </si>
  <si>
    <t>DARK-6628-20201210-12_39_09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</si>
</sst>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 t="s">
        <v>29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1607631619.5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1607631611.75</v>
      </c>
      <c r="I17">
        <f t="shared" ref="I17:I31" si="0">BW17*AG17*(BS17-BT17)/(100*BL17*(1000-AG17*BS17))</f>
        <v>2.8745260822615596E-3</v>
      </c>
      <c r="J17">
        <f t="shared" ref="J17:J31" si="1">BW17*AG17*(BR17-BQ17*(1000-AG17*BT17)/(1000-AG17*BS17))/(100*BL17)</f>
        <v>9.7400504470975608</v>
      </c>
      <c r="K17">
        <f t="shared" ref="K17:K31" si="2">BQ17 - IF(AG17&gt;1, J17*BL17*100/(AI17*CE17), 0)</f>
        <v>402.20519999999999</v>
      </c>
      <c r="L17">
        <f t="shared" ref="L17:L31" si="3">((R17-I17/2)*K17-J17)/(R17+I17/2)</f>
        <v>228.84404906032751</v>
      </c>
      <c r="M17">
        <f t="shared" ref="M17:M31" si="4">L17*(BX17+BY17)/1000</f>
        <v>23.270956717843866</v>
      </c>
      <c r="N17">
        <f t="shared" ref="N17:N31" si="5">(BQ17 - IF(AG17&gt;1, J17*BL17*100/(AI17*CE17), 0))*(BX17+BY17)/1000</f>
        <v>40.899904713818216</v>
      </c>
      <c r="O17">
        <f t="shared" ref="O17:O31" si="6">2/((1/Q17-1/P17)+SIGN(Q17)*SQRT((1/Q17-1/P17)*(1/Q17-1/P17) + 4*BM17/((BM17+1)*(BM17+1))*(2*1/Q17*1/P17-1/P17*1/P17)))</f>
        <v>9.9840425075411604E-2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2.9577210132529896</v>
      </c>
      <c r="Q17">
        <f t="shared" ref="Q17:Q31" si="8">I17*(1000-(1000*0.61365*EXP(17.502*U17/(240.97+U17))/(BX17+BY17)+BS17)/2)/(1000*0.61365*EXP(17.502*U17/(240.97+U17))/(BX17+BY17)-BS17)</f>
        <v>9.8005224494393001E-2</v>
      </c>
      <c r="R17">
        <f t="shared" ref="R17:R31" si="9">1/((BM17+1)/(O17/1.6)+1/(P17/1.37)) + BM17/((BM17+1)/(O17/1.6) + BM17/(P17/1.37))</f>
        <v>6.1415341050719816E-2</v>
      </c>
      <c r="S17">
        <f t="shared" ref="S17:S31" si="10">(BI17*BK17)</f>
        <v>231.28970160021106</v>
      </c>
      <c r="T17">
        <f t="shared" ref="T17:T31" si="11">(BZ17+(S17+2*0.95*0.0000000567*(((BZ17+$B$7)+273)^4-(BZ17+273)^4)-44100*I17)/(1.84*29.3*P17+8*0.95*0.0000000567*(BZ17+273)^3))</f>
        <v>28.712850004093102</v>
      </c>
      <c r="U17">
        <f t="shared" ref="U17:U31" si="12">($C$7*CA17+$D$7*CB17+$E$7*T17)</f>
        <v>28.0228133333333</v>
      </c>
      <c r="V17">
        <f t="shared" ref="V17:V31" si="13">0.61365*EXP(17.502*U17/(240.97+U17))</f>
        <v>3.7998895136972886</v>
      </c>
      <c r="W17">
        <f t="shared" ref="W17:W31" si="14">(X17/Y17*100)</f>
        <v>23.209453377295628</v>
      </c>
      <c r="X17">
        <f t="shared" ref="X17:X31" si="15">BS17*(BX17+BY17)/1000</f>
        <v>0.88603250792752319</v>
      </c>
      <c r="Y17">
        <f t="shared" ref="Y17:Y31" si="16">0.61365*EXP(17.502*BZ17/(240.97+BZ17))</f>
        <v>3.8175500884233404</v>
      </c>
      <c r="Z17">
        <f t="shared" ref="Z17:Z31" si="17">(V17-BS17*(BX17+BY17)/1000)</f>
        <v>2.9138570057697653</v>
      </c>
      <c r="AA17">
        <f t="shared" ref="AA17:AA31" si="18">(-I17*44100)</f>
        <v>-126.76660022773478</v>
      </c>
      <c r="AB17">
        <f t="shared" ref="AB17:AB31" si="19">2*29.3*P17*0.92*(BZ17-U17)</f>
        <v>12.689029103928769</v>
      </c>
      <c r="AC17">
        <f t="shared" ref="AC17:AC31" si="20">2*0.95*0.0000000567*(((BZ17+$B$7)+273)^4-(U17+273)^4)</f>
        <v>0.93573491167850842</v>
      </c>
      <c r="AD17">
        <f t="shared" ref="AD17:AD31" si="21">S17+AC17+AA17+AB17</f>
        <v>118.14786538808356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53533.752504697295</v>
      </c>
      <c r="AJ17" t="s">
        <v>288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289</v>
      </c>
      <c r="AQ17">
        <v>831.85203999999999</v>
      </c>
      <c r="AR17">
        <v>973.77</v>
      </c>
      <c r="AS17">
        <f t="shared" ref="AS17:AS31" si="27">1-AQ17/AR17</f>
        <v>0.14574073959970013</v>
      </c>
      <c r="AT17">
        <v>0.5</v>
      </c>
      <c r="AU17">
        <f t="shared" ref="AU17:AU31" si="28">BI17</f>
        <v>1180.1777807473341</v>
      </c>
      <c r="AV17">
        <f t="shared" ref="AV17:AV31" si="29">J17</f>
        <v>9.7400504470975608</v>
      </c>
      <c r="AW17">
        <f t="shared" ref="AW17:AW31" si="30">AS17*AT17*AU17</f>
        <v>85.999991312624601</v>
      </c>
      <c r="AX17">
        <f t="shared" ref="AX17:AX31" si="31">BC17/AR17</f>
        <v>0.35217761894492533</v>
      </c>
      <c r="AY17">
        <f t="shared" ref="AY17:AY31" si="32">(AV17-AO17)/AU17</f>
        <v>8.7425793767953817E-3</v>
      </c>
      <c r="AZ17">
        <f t="shared" ref="AZ17:AZ31" si="33">(AL17-AR17)/AR17</f>
        <v>2.3499491666409931</v>
      </c>
      <c r="BA17" t="s">
        <v>290</v>
      </c>
      <c r="BB17">
        <v>630.83000000000004</v>
      </c>
      <c r="BC17">
        <f t="shared" ref="BC17:BC31" si="34">AR17-BB17</f>
        <v>342.93999999999994</v>
      </c>
      <c r="BD17">
        <f t="shared" ref="BD17:BD31" si="35">(AR17-AQ17)/(AR17-BB17)</f>
        <v>0.4138273750510294</v>
      </c>
      <c r="BE17">
        <f t="shared" ref="BE17:BE31" si="36">(AL17-AR17)/(AL17-BB17)</f>
        <v>0.8696665083135392</v>
      </c>
      <c r="BF17">
        <f t="shared" ref="BF17:BF31" si="37">(AR17-AQ17)/(AR17-AK17)</f>
        <v>0.54944546594357613</v>
      </c>
      <c r="BG17">
        <f t="shared" ref="BG17:BG31" si="38">(AL17-AR17)/(AL17-AK17)</f>
        <v>0.89857348431575812</v>
      </c>
      <c r="BH17">
        <f t="shared" ref="BH17:BH31" si="39">$B$11*CF17+$C$11*CG17+$F$11*CH17*(1-CK17)</f>
        <v>1399.99133333333</v>
      </c>
      <c r="BI17">
        <f t="shared" ref="BI17:BI31" si="40">BH17*BJ17</f>
        <v>1180.1777807473341</v>
      </c>
      <c r="BJ17">
        <f t="shared" ref="BJ17:BJ31" si="41">($B$11*$D$9+$C$11*$D$9+$F$11*((CU17+CM17)/MAX(CU17+CM17+CV17, 0.1)*$I$9+CV17/MAX(CU17+CM17+CV17, 0.1)*$J$9))/($B$11+$C$11+$F$11)</f>
        <v>0.84298934761072586</v>
      </c>
      <c r="BK17">
        <f t="shared" ref="BK17:BK31" si="42">($B$11*$K$9+$C$11*$K$9+$F$11*((CU17+CM17)/MAX(CU17+CM17+CV17, 0.1)*$P$9+CV17/MAX(CU17+CM17+CV17, 0.1)*$Q$9))/($B$11+$C$11+$F$11)</f>
        <v>0.19597869522145173</v>
      </c>
      <c r="BL17">
        <v>6</v>
      </c>
      <c r="BM17">
        <v>0.5</v>
      </c>
      <c r="BN17" t="s">
        <v>291</v>
      </c>
      <c r="BO17">
        <v>2</v>
      </c>
      <c r="BP17">
        <v>1607631611.75</v>
      </c>
      <c r="BQ17">
        <v>402.20519999999999</v>
      </c>
      <c r="BR17">
        <v>415.28026666666699</v>
      </c>
      <c r="BS17">
        <v>8.7131469999999993</v>
      </c>
      <c r="BT17">
        <v>5.2938686666666701</v>
      </c>
      <c r="BU17">
        <v>399.6182</v>
      </c>
      <c r="BV17">
        <v>8.7511469999999996</v>
      </c>
      <c r="BW17">
        <v>500.01426666666703</v>
      </c>
      <c r="BX17">
        <v>101.589166666667</v>
      </c>
      <c r="BY17">
        <v>9.99828366666667E-2</v>
      </c>
      <c r="BZ17">
        <v>28.10239</v>
      </c>
      <c r="CA17">
        <v>28.0228133333333</v>
      </c>
      <c r="CB17">
        <v>999.9</v>
      </c>
      <c r="CC17">
        <v>0</v>
      </c>
      <c r="CD17">
        <v>0</v>
      </c>
      <c r="CE17">
        <v>10002.5216666667</v>
      </c>
      <c r="CF17">
        <v>0</v>
      </c>
      <c r="CG17">
        <v>421.54700000000003</v>
      </c>
      <c r="CH17">
        <v>1399.99133333333</v>
      </c>
      <c r="CI17">
        <v>0.89999839999999998</v>
      </c>
      <c r="CJ17">
        <v>0.10000139</v>
      </c>
      <c r="CK17">
        <v>0</v>
      </c>
      <c r="CL17">
        <v>832.22266666666701</v>
      </c>
      <c r="CM17">
        <v>4.9997499999999997</v>
      </c>
      <c r="CN17">
        <v>11500.16</v>
      </c>
      <c r="CO17">
        <v>12177.973333333301</v>
      </c>
      <c r="CP17">
        <v>48.995800000000003</v>
      </c>
      <c r="CQ17">
        <v>50.991599999999998</v>
      </c>
      <c r="CR17">
        <v>50.061999999999998</v>
      </c>
      <c r="CS17">
        <v>50.441200000000002</v>
      </c>
      <c r="CT17">
        <v>50.1332666666667</v>
      </c>
      <c r="CU17">
        <v>1255.48933333333</v>
      </c>
      <c r="CV17">
        <v>139.50200000000001</v>
      </c>
      <c r="CW17">
        <v>0</v>
      </c>
      <c r="CX17">
        <v>190</v>
      </c>
      <c r="CY17">
        <v>0</v>
      </c>
      <c r="CZ17">
        <v>831.85203999999999</v>
      </c>
      <c r="DA17">
        <v>-29.4942307182429</v>
      </c>
      <c r="DB17">
        <v>-432.66153783661599</v>
      </c>
      <c r="DC17">
        <v>11494.552</v>
      </c>
      <c r="DD17">
        <v>15</v>
      </c>
      <c r="DE17">
        <v>0</v>
      </c>
      <c r="DF17" t="s">
        <v>292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9.7028026549811006</v>
      </c>
      <c r="DS17">
        <v>2.8531372552506302</v>
      </c>
      <c r="DT17">
        <v>0.21937369460467199</v>
      </c>
      <c r="DU17">
        <v>0</v>
      </c>
      <c r="DV17">
        <v>-13.074960000000001</v>
      </c>
      <c r="DW17">
        <v>-3.1119323692992098</v>
      </c>
      <c r="DX17">
        <v>0.23305608709779099</v>
      </c>
      <c r="DY17">
        <v>0</v>
      </c>
      <c r="DZ17">
        <v>3.4192796666666698</v>
      </c>
      <c r="EA17">
        <v>-8.7922491657400306E-2</v>
      </c>
      <c r="EB17">
        <v>6.3768082315702303E-3</v>
      </c>
      <c r="EC17">
        <v>1</v>
      </c>
      <c r="ED17">
        <v>1</v>
      </c>
      <c r="EE17">
        <v>3</v>
      </c>
      <c r="EF17" t="s">
        <v>293</v>
      </c>
      <c r="EG17">
        <v>100</v>
      </c>
      <c r="EH17">
        <v>100</v>
      </c>
      <c r="EI17">
        <v>2.5870000000000002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1245.4000000000001</v>
      </c>
      <c r="EX17">
        <v>1245.0999999999999</v>
      </c>
      <c r="EY17">
        <v>2</v>
      </c>
      <c r="EZ17">
        <v>508.30900000000003</v>
      </c>
      <c r="FA17">
        <v>480.322</v>
      </c>
      <c r="FB17">
        <v>24.0657</v>
      </c>
      <c r="FC17">
        <v>31.628</v>
      </c>
      <c r="FD17">
        <v>29.998999999999999</v>
      </c>
      <c r="FE17">
        <v>31.556000000000001</v>
      </c>
      <c r="FF17">
        <v>31.508800000000001</v>
      </c>
      <c r="FG17">
        <v>12.6096</v>
      </c>
      <c r="FH17">
        <v>0</v>
      </c>
      <c r="FI17">
        <v>100</v>
      </c>
      <c r="FJ17">
        <v>23.996600000000001</v>
      </c>
      <c r="FK17">
        <v>415.00299999999999</v>
      </c>
      <c r="FL17">
        <v>10.945399999999999</v>
      </c>
      <c r="FM17">
        <v>101.714</v>
      </c>
      <c r="FN17">
        <v>101.096</v>
      </c>
    </row>
    <row r="18" spans="1:170" x14ac:dyDescent="0.25">
      <c r="A18">
        <v>2</v>
      </c>
      <c r="B18">
        <v>1607631717</v>
      </c>
      <c r="C18">
        <v>97.5</v>
      </c>
      <c r="D18" t="s">
        <v>294</v>
      </c>
      <c r="E18" t="s">
        <v>295</v>
      </c>
      <c r="F18" t="s">
        <v>286</v>
      </c>
      <c r="G18" t="s">
        <v>287</v>
      </c>
      <c r="H18">
        <v>1607631709</v>
      </c>
      <c r="I18">
        <f t="shared" si="0"/>
        <v>2.7183602775832649E-3</v>
      </c>
      <c r="J18">
        <f t="shared" si="1"/>
        <v>4.5590694947071855</v>
      </c>
      <c r="K18">
        <f t="shared" si="2"/>
        <v>234.510032258065</v>
      </c>
      <c r="L18">
        <f t="shared" si="3"/>
        <v>145.54594052025348</v>
      </c>
      <c r="M18">
        <f t="shared" si="4"/>
        <v>14.799349783773847</v>
      </c>
      <c r="N18">
        <f t="shared" si="5"/>
        <v>23.845364444968769</v>
      </c>
      <c r="O18">
        <f t="shared" si="6"/>
        <v>9.2642630090504469E-2</v>
      </c>
      <c r="P18">
        <f t="shared" si="7"/>
        <v>2.9578758472758482</v>
      </c>
      <c r="Q18">
        <f t="shared" si="8"/>
        <v>9.1060322349521342E-2</v>
      </c>
      <c r="R18">
        <f t="shared" si="9"/>
        <v>5.7052614435666331E-2</v>
      </c>
      <c r="S18">
        <f t="shared" si="10"/>
        <v>231.29224269950825</v>
      </c>
      <c r="T18">
        <f t="shared" si="11"/>
        <v>28.60619236437249</v>
      </c>
      <c r="U18">
        <f t="shared" si="12"/>
        <v>28.141954838709701</v>
      </c>
      <c r="V18">
        <f t="shared" si="13"/>
        <v>3.826357396005637</v>
      </c>
      <c r="W18">
        <f t="shared" si="14"/>
        <v>22.744766984966923</v>
      </c>
      <c r="X18">
        <f t="shared" si="15"/>
        <v>0.86088890872389101</v>
      </c>
      <c r="Y18">
        <f t="shared" si="16"/>
        <v>3.7849977064741647</v>
      </c>
      <c r="Z18">
        <f t="shared" si="17"/>
        <v>2.9654684872817461</v>
      </c>
      <c r="AA18">
        <f t="shared" si="18"/>
        <v>-119.87968824142199</v>
      </c>
      <c r="AB18">
        <f t="shared" si="19"/>
        <v>-29.739194193041442</v>
      </c>
      <c r="AC18">
        <f t="shared" si="20"/>
        <v>-2.1926575489925821</v>
      </c>
      <c r="AD18">
        <f t="shared" si="21"/>
        <v>79.480702716052249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53564.238518806655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801.57811538461499</v>
      </c>
      <c r="AR18">
        <v>924.09</v>
      </c>
      <c r="AS18">
        <f t="shared" si="27"/>
        <v>0.13257570649545503</v>
      </c>
      <c r="AT18">
        <v>0.5</v>
      </c>
      <c r="AU18">
        <f t="shared" si="28"/>
        <v>1180.1873813925711</v>
      </c>
      <c r="AV18">
        <f t="shared" si="29"/>
        <v>4.5590694947071855</v>
      </c>
      <c r="AW18">
        <f t="shared" si="30"/>
        <v>78.232087942570573</v>
      </c>
      <c r="AX18">
        <f t="shared" si="31"/>
        <v>0.29881288619073898</v>
      </c>
      <c r="AY18">
        <f t="shared" si="32"/>
        <v>4.352543549874412E-3</v>
      </c>
      <c r="AZ18">
        <f t="shared" si="33"/>
        <v>2.5300457747621983</v>
      </c>
      <c r="BA18" t="s">
        <v>297</v>
      </c>
      <c r="BB18">
        <v>647.96</v>
      </c>
      <c r="BC18">
        <f t="shared" si="34"/>
        <v>276.13</v>
      </c>
      <c r="BD18">
        <f t="shared" si="35"/>
        <v>0.4436746627146092</v>
      </c>
      <c r="BE18">
        <f t="shared" si="36"/>
        <v>0.89436980704787838</v>
      </c>
      <c r="BF18">
        <f t="shared" si="37"/>
        <v>0.58726848010855737</v>
      </c>
      <c r="BG18">
        <f t="shared" si="38"/>
        <v>0.91808182483815537</v>
      </c>
      <c r="BH18">
        <f t="shared" si="39"/>
        <v>1400.00225806452</v>
      </c>
      <c r="BI18">
        <f t="shared" si="40"/>
        <v>1180.1873813925711</v>
      </c>
      <c r="BJ18">
        <f t="shared" si="41"/>
        <v>0.84298962704828817</v>
      </c>
      <c r="BK18">
        <f t="shared" si="42"/>
        <v>0.19597925409657677</v>
      </c>
      <c r="BL18">
        <v>6</v>
      </c>
      <c r="BM18">
        <v>0.5</v>
      </c>
      <c r="BN18" t="s">
        <v>291</v>
      </c>
      <c r="BO18">
        <v>2</v>
      </c>
      <c r="BP18">
        <v>1607631709</v>
      </c>
      <c r="BQ18">
        <v>234.510032258065</v>
      </c>
      <c r="BR18">
        <v>240.74580645161299</v>
      </c>
      <c r="BS18">
        <v>8.4665129032258104</v>
      </c>
      <c r="BT18">
        <v>5.2321445161290301</v>
      </c>
      <c r="BU18">
        <v>231.92303225806401</v>
      </c>
      <c r="BV18">
        <v>8.5045129032258107</v>
      </c>
      <c r="BW18">
        <v>500.007096774194</v>
      </c>
      <c r="BX18">
        <v>101.581709677419</v>
      </c>
      <c r="BY18">
        <v>9.9929335483870896E-2</v>
      </c>
      <c r="BZ18">
        <v>27.955461290322599</v>
      </c>
      <c r="CA18">
        <v>28.141954838709701</v>
      </c>
      <c r="CB18">
        <v>999.9</v>
      </c>
      <c r="CC18">
        <v>0</v>
      </c>
      <c r="CD18">
        <v>0</v>
      </c>
      <c r="CE18">
        <v>10004.134516128999</v>
      </c>
      <c r="CF18">
        <v>0</v>
      </c>
      <c r="CG18">
        <v>480.595483870968</v>
      </c>
      <c r="CH18">
        <v>1400.00225806452</v>
      </c>
      <c r="CI18">
        <v>0.899986774193548</v>
      </c>
      <c r="CJ18">
        <v>0.10001318709677399</v>
      </c>
      <c r="CK18">
        <v>0</v>
      </c>
      <c r="CL18">
        <v>801.63445161290304</v>
      </c>
      <c r="CM18">
        <v>4.9997499999999997</v>
      </c>
      <c r="CN18">
        <v>11071.893548387099</v>
      </c>
      <c r="CO18">
        <v>12178.0193548387</v>
      </c>
      <c r="CP18">
        <v>49.012</v>
      </c>
      <c r="CQ18">
        <v>50.941064516129003</v>
      </c>
      <c r="CR18">
        <v>50.042000000000002</v>
      </c>
      <c r="CS18">
        <v>50.346548387096803</v>
      </c>
      <c r="CT18">
        <v>50.128935483870997</v>
      </c>
      <c r="CU18">
        <v>1255.4861290322599</v>
      </c>
      <c r="CV18">
        <v>139.51612903225799</v>
      </c>
      <c r="CW18">
        <v>0</v>
      </c>
      <c r="CX18">
        <v>96.700000047683702</v>
      </c>
      <c r="CY18">
        <v>0</v>
      </c>
      <c r="CZ18">
        <v>801.57811538461499</v>
      </c>
      <c r="DA18">
        <v>-11.0548034334366</v>
      </c>
      <c r="DB18">
        <v>-152.314530024242</v>
      </c>
      <c r="DC18">
        <v>11071.007692307699</v>
      </c>
      <c r="DD18">
        <v>15</v>
      </c>
      <c r="DE18">
        <v>0</v>
      </c>
      <c r="DF18" t="s">
        <v>292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4.5580635202414097</v>
      </c>
      <c r="DS18">
        <v>0.17783646614284601</v>
      </c>
      <c r="DT18">
        <v>1.8085198686695E-2</v>
      </c>
      <c r="DU18">
        <v>1</v>
      </c>
      <c r="DV18">
        <v>-6.2359049999999998</v>
      </c>
      <c r="DW18">
        <v>-0.18970491657397501</v>
      </c>
      <c r="DX18">
        <v>2.0502558986624099E-2</v>
      </c>
      <c r="DY18">
        <v>1</v>
      </c>
      <c r="DZ18">
        <v>3.2346720000000002</v>
      </c>
      <c r="EA18">
        <v>-7.1089655172409602E-2</v>
      </c>
      <c r="EB18">
        <v>5.2046904486882303E-3</v>
      </c>
      <c r="EC18">
        <v>1</v>
      </c>
      <c r="ED18">
        <v>3</v>
      </c>
      <c r="EE18">
        <v>3</v>
      </c>
      <c r="EF18" t="s">
        <v>298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1247</v>
      </c>
      <c r="EX18">
        <v>1246.8</v>
      </c>
      <c r="EY18">
        <v>2</v>
      </c>
      <c r="EZ18">
        <v>508.41300000000001</v>
      </c>
      <c r="FA18">
        <v>479.82600000000002</v>
      </c>
      <c r="FB18">
        <v>24.357600000000001</v>
      </c>
      <c r="FC18">
        <v>31.5152</v>
      </c>
      <c r="FD18">
        <v>30.0001</v>
      </c>
      <c r="FE18">
        <v>31.4727</v>
      </c>
      <c r="FF18">
        <v>31.452300000000001</v>
      </c>
      <c r="FG18">
        <v>0</v>
      </c>
      <c r="FH18">
        <v>0</v>
      </c>
      <c r="FI18">
        <v>100</v>
      </c>
      <c r="FJ18">
        <v>24.382400000000001</v>
      </c>
      <c r="FK18">
        <v>0</v>
      </c>
      <c r="FL18">
        <v>10.945399999999999</v>
      </c>
      <c r="FM18">
        <v>101.724</v>
      </c>
      <c r="FN18">
        <v>101.10899999999999</v>
      </c>
    </row>
    <row r="19" spans="1:170" x14ac:dyDescent="0.25">
      <c r="A19">
        <v>3</v>
      </c>
      <c r="B19">
        <v>1607631777.5</v>
      </c>
      <c r="C19">
        <v>158</v>
      </c>
      <c r="D19" t="s">
        <v>299</v>
      </c>
      <c r="E19" t="s">
        <v>300</v>
      </c>
      <c r="F19" t="s">
        <v>286</v>
      </c>
      <c r="G19" t="s">
        <v>287</v>
      </c>
      <c r="H19">
        <v>1607631769.5</v>
      </c>
      <c r="I19">
        <f t="shared" si="0"/>
        <v>2.6400233764154249E-3</v>
      </c>
      <c r="J19">
        <f t="shared" si="1"/>
        <v>4.804490520695877</v>
      </c>
      <c r="K19">
        <f t="shared" si="2"/>
        <v>233.53496774193599</v>
      </c>
      <c r="L19">
        <f t="shared" si="3"/>
        <v>136.69302763290378</v>
      </c>
      <c r="M19">
        <f t="shared" si="4"/>
        <v>13.899553553149666</v>
      </c>
      <c r="N19">
        <f t="shared" si="5"/>
        <v>23.746871708625154</v>
      </c>
      <c r="O19">
        <f t="shared" si="6"/>
        <v>8.8698748254344179E-2</v>
      </c>
      <c r="P19">
        <f t="shared" si="7"/>
        <v>2.958570378617098</v>
      </c>
      <c r="Q19">
        <f t="shared" si="8"/>
        <v>8.7247490411394915E-2</v>
      </c>
      <c r="R19">
        <f t="shared" si="9"/>
        <v>5.4658093341922759E-2</v>
      </c>
      <c r="S19">
        <f t="shared" si="10"/>
        <v>231.2911070218035</v>
      </c>
      <c r="T19">
        <f t="shared" si="11"/>
        <v>28.673578909039168</v>
      </c>
      <c r="U19">
        <f t="shared" si="12"/>
        <v>28.264458064516099</v>
      </c>
      <c r="V19">
        <f t="shared" si="13"/>
        <v>3.8537396642973927</v>
      </c>
      <c r="W19">
        <f t="shared" si="14"/>
        <v>22.342521978424305</v>
      </c>
      <c r="X19">
        <f t="shared" si="15"/>
        <v>0.84800352881536589</v>
      </c>
      <c r="Y19">
        <f t="shared" si="16"/>
        <v>3.7954691490703905</v>
      </c>
      <c r="Z19">
        <f t="shared" si="17"/>
        <v>3.0057361354820267</v>
      </c>
      <c r="AA19">
        <f t="shared" si="18"/>
        <v>-116.42503089992024</v>
      </c>
      <c r="AB19">
        <f t="shared" si="19"/>
        <v>-41.727898035604063</v>
      </c>
      <c r="AC19">
        <f t="shared" si="20"/>
        <v>-3.0784617729981312</v>
      </c>
      <c r="AD19">
        <f t="shared" si="21"/>
        <v>70.059716313281058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53576.102603760759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798.87891999999999</v>
      </c>
      <c r="AR19">
        <v>922.38</v>
      </c>
      <c r="AS19">
        <f t="shared" si="27"/>
        <v>0.13389392658123556</v>
      </c>
      <c r="AT19">
        <v>0.5</v>
      </c>
      <c r="AU19">
        <f t="shared" si="28"/>
        <v>1180.1816620377297</v>
      </c>
      <c r="AV19">
        <f t="shared" si="29"/>
        <v>4.804490520695877</v>
      </c>
      <c r="AW19">
        <f t="shared" si="30"/>
        <v>79.009578404700164</v>
      </c>
      <c r="AX19">
        <f t="shared" si="31"/>
        <v>0.30374682885578608</v>
      </c>
      <c r="AY19">
        <f t="shared" si="32"/>
        <v>4.5605165489684017E-3</v>
      </c>
      <c r="AZ19">
        <f t="shared" si="33"/>
        <v>2.536590125544786</v>
      </c>
      <c r="BA19" t="s">
        <v>302</v>
      </c>
      <c r="BB19">
        <v>642.21</v>
      </c>
      <c r="BC19">
        <f t="shared" si="34"/>
        <v>280.16999999999996</v>
      </c>
      <c r="BD19">
        <f t="shared" si="35"/>
        <v>0.44080765249669851</v>
      </c>
      <c r="BE19">
        <f t="shared" si="36"/>
        <v>0.89305957929210222</v>
      </c>
      <c r="BF19">
        <f t="shared" si="37"/>
        <v>0.59690306126242654</v>
      </c>
      <c r="BG19">
        <f t="shared" si="38"/>
        <v>0.91875330757352769</v>
      </c>
      <c r="BH19">
        <f t="shared" si="39"/>
        <v>1399.99548387097</v>
      </c>
      <c r="BI19">
        <f t="shared" si="40"/>
        <v>1180.1816620377297</v>
      </c>
      <c r="BJ19">
        <f t="shared" si="41"/>
        <v>0.84298962077687711</v>
      </c>
      <c r="BK19">
        <f t="shared" si="42"/>
        <v>0.19597924155375435</v>
      </c>
      <c r="BL19">
        <v>6</v>
      </c>
      <c r="BM19">
        <v>0.5</v>
      </c>
      <c r="BN19" t="s">
        <v>291</v>
      </c>
      <c r="BO19">
        <v>2</v>
      </c>
      <c r="BP19">
        <v>1607631769.5</v>
      </c>
      <c r="BQ19">
        <v>233.53496774193599</v>
      </c>
      <c r="BR19">
        <v>240.04009677419401</v>
      </c>
      <c r="BS19">
        <v>8.3395606451612903</v>
      </c>
      <c r="BT19">
        <v>5.1980032258064499</v>
      </c>
      <c r="BU19">
        <v>230.947967741935</v>
      </c>
      <c r="BV19">
        <v>8.3775609677419407</v>
      </c>
      <c r="BW19">
        <v>500.00806451612902</v>
      </c>
      <c r="BX19">
        <v>101.584516129032</v>
      </c>
      <c r="BY19">
        <v>9.9920845161290295E-2</v>
      </c>
      <c r="BZ19">
        <v>28.002845161290299</v>
      </c>
      <c r="CA19">
        <v>28.264458064516099</v>
      </c>
      <c r="CB19">
        <v>999.9</v>
      </c>
      <c r="CC19">
        <v>0</v>
      </c>
      <c r="CD19">
        <v>0</v>
      </c>
      <c r="CE19">
        <v>10007.7996774194</v>
      </c>
      <c r="CF19">
        <v>0</v>
      </c>
      <c r="CG19">
        <v>451.40525806451598</v>
      </c>
      <c r="CH19">
        <v>1399.99548387097</v>
      </c>
      <c r="CI19">
        <v>0.89999019354838705</v>
      </c>
      <c r="CJ19">
        <v>0.100009770967742</v>
      </c>
      <c r="CK19">
        <v>0</v>
      </c>
      <c r="CL19">
        <v>799.21806451612895</v>
      </c>
      <c r="CM19">
        <v>4.9997499999999997</v>
      </c>
      <c r="CN19">
        <v>11041.341935483901</v>
      </c>
      <c r="CO19">
        <v>12177.967741935499</v>
      </c>
      <c r="CP19">
        <v>49.100612903225802</v>
      </c>
      <c r="CQ19">
        <v>51.05</v>
      </c>
      <c r="CR19">
        <v>50.108677419354798</v>
      </c>
      <c r="CS19">
        <v>50.413064516128998</v>
      </c>
      <c r="CT19">
        <v>50.217483870967698</v>
      </c>
      <c r="CU19">
        <v>1255.48032258065</v>
      </c>
      <c r="CV19">
        <v>139.51516129032299</v>
      </c>
      <c r="CW19">
        <v>0</v>
      </c>
      <c r="CX19">
        <v>60</v>
      </c>
      <c r="CY19">
        <v>0</v>
      </c>
      <c r="CZ19">
        <v>798.87891999999999</v>
      </c>
      <c r="DA19">
        <v>-19.983538439621299</v>
      </c>
      <c r="DB19">
        <v>-293.10769190820201</v>
      </c>
      <c r="DC19">
        <v>11036.54</v>
      </c>
      <c r="DD19">
        <v>15</v>
      </c>
      <c r="DE19">
        <v>0</v>
      </c>
      <c r="DF19" t="s">
        <v>292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4.8036116703244804</v>
      </c>
      <c r="DS19">
        <v>3.7294246402372097E-2</v>
      </c>
      <c r="DT19">
        <v>1.1402061556800701E-2</v>
      </c>
      <c r="DU19">
        <v>1</v>
      </c>
      <c r="DV19">
        <v>-6.5050303333333304</v>
      </c>
      <c r="DW19">
        <v>-5.6348209121243498E-2</v>
      </c>
      <c r="DX19">
        <v>1.4505371070361799E-2</v>
      </c>
      <c r="DY19">
        <v>1</v>
      </c>
      <c r="DZ19">
        <v>3.141149</v>
      </c>
      <c r="EA19">
        <v>-8.9210322580645096E-2</v>
      </c>
      <c r="EB19">
        <v>6.4980460396439803E-3</v>
      </c>
      <c r="EC19">
        <v>1</v>
      </c>
      <c r="ED19">
        <v>3</v>
      </c>
      <c r="EE19">
        <v>3</v>
      </c>
      <c r="EF19" t="s">
        <v>298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1248</v>
      </c>
      <c r="EX19">
        <v>1247.8</v>
      </c>
      <c r="EY19">
        <v>2</v>
      </c>
      <c r="EZ19">
        <v>508.29300000000001</v>
      </c>
      <c r="FA19">
        <v>479.21100000000001</v>
      </c>
      <c r="FB19">
        <v>23.957000000000001</v>
      </c>
      <c r="FC19">
        <v>31.54</v>
      </c>
      <c r="FD19">
        <v>30.000399999999999</v>
      </c>
      <c r="FE19">
        <v>31.4892</v>
      </c>
      <c r="FF19">
        <v>31.47</v>
      </c>
      <c r="FG19">
        <v>0</v>
      </c>
      <c r="FH19">
        <v>0</v>
      </c>
      <c r="FI19">
        <v>100</v>
      </c>
      <c r="FJ19">
        <v>23.956800000000001</v>
      </c>
      <c r="FK19">
        <v>0</v>
      </c>
      <c r="FL19">
        <v>10.945399999999999</v>
      </c>
      <c r="FM19">
        <v>101.718</v>
      </c>
      <c r="FN19">
        <v>101.104</v>
      </c>
    </row>
    <row r="20" spans="1:170" x14ac:dyDescent="0.25">
      <c r="A20">
        <v>4</v>
      </c>
      <c r="B20">
        <v>1607631843</v>
      </c>
      <c r="C20">
        <v>223.5</v>
      </c>
      <c r="D20" t="s">
        <v>303</v>
      </c>
      <c r="E20" t="s">
        <v>304</v>
      </c>
      <c r="F20" t="s">
        <v>286</v>
      </c>
      <c r="G20" t="s">
        <v>287</v>
      </c>
      <c r="H20">
        <v>1607631835</v>
      </c>
      <c r="I20">
        <f t="shared" si="0"/>
        <v>2.591834304422733E-3</v>
      </c>
      <c r="J20">
        <f t="shared" si="1"/>
        <v>5.1006504575037059</v>
      </c>
      <c r="K20">
        <f t="shared" si="2"/>
        <v>234.657903225806</v>
      </c>
      <c r="L20">
        <f t="shared" si="3"/>
        <v>130.1073484765445</v>
      </c>
      <c r="M20">
        <f t="shared" si="4"/>
        <v>13.229906837375657</v>
      </c>
      <c r="N20">
        <f t="shared" si="5"/>
        <v>23.861082672751568</v>
      </c>
      <c r="O20">
        <f t="shared" si="6"/>
        <v>8.647737368411855E-2</v>
      </c>
      <c r="P20">
        <f t="shared" si="7"/>
        <v>2.9577446806531289</v>
      </c>
      <c r="Q20">
        <f t="shared" si="8"/>
        <v>8.5096907976410271E-2</v>
      </c>
      <c r="R20">
        <f t="shared" si="9"/>
        <v>5.330776117909454E-2</v>
      </c>
      <c r="S20">
        <f t="shared" si="10"/>
        <v>231.29047455849923</v>
      </c>
      <c r="T20">
        <f t="shared" si="11"/>
        <v>28.650781854898856</v>
      </c>
      <c r="U20">
        <f t="shared" si="12"/>
        <v>28.3130064516129</v>
      </c>
      <c r="V20">
        <f t="shared" si="13"/>
        <v>3.8646385386138387</v>
      </c>
      <c r="W20">
        <f t="shared" si="14"/>
        <v>22.156803098588416</v>
      </c>
      <c r="X20">
        <f t="shared" si="15"/>
        <v>0.83922090533947302</v>
      </c>
      <c r="Y20">
        <f t="shared" si="16"/>
        <v>3.7876443709198231</v>
      </c>
      <c r="Z20">
        <f t="shared" si="17"/>
        <v>3.0254176332743654</v>
      </c>
      <c r="AA20">
        <f t="shared" si="18"/>
        <v>-114.29989282504252</v>
      </c>
      <c r="AB20">
        <f t="shared" si="19"/>
        <v>-55.101974085289868</v>
      </c>
      <c r="AC20">
        <f t="shared" si="20"/>
        <v>-4.0665315781118769</v>
      </c>
      <c r="AD20">
        <f t="shared" si="21"/>
        <v>57.822076070054976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53558.34406173059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793.5326</v>
      </c>
      <c r="AR20">
        <v>916.75</v>
      </c>
      <c r="AS20">
        <f t="shared" si="27"/>
        <v>0.13440676302154353</v>
      </c>
      <c r="AT20">
        <v>0.5</v>
      </c>
      <c r="AU20">
        <f t="shared" si="28"/>
        <v>1180.1810823568323</v>
      </c>
      <c r="AV20">
        <f t="shared" si="29"/>
        <v>5.1006504575037059</v>
      </c>
      <c r="AW20">
        <f t="shared" si="30"/>
        <v>79.312159529421763</v>
      </c>
      <c r="AX20">
        <f t="shared" si="31"/>
        <v>0.3063866921188983</v>
      </c>
      <c r="AY20">
        <f t="shared" si="32"/>
        <v>4.8114632764491667E-3</v>
      </c>
      <c r="AZ20">
        <f t="shared" si="33"/>
        <v>2.5583092446141258</v>
      </c>
      <c r="BA20" t="s">
        <v>306</v>
      </c>
      <c r="BB20">
        <v>635.87</v>
      </c>
      <c r="BC20">
        <f t="shared" si="34"/>
        <v>280.88</v>
      </c>
      <c r="BD20">
        <f t="shared" si="35"/>
        <v>0.43868342352606093</v>
      </c>
      <c r="BE20">
        <f t="shared" si="36"/>
        <v>0.89304739529588262</v>
      </c>
      <c r="BF20">
        <f t="shared" si="37"/>
        <v>0.61219017408419452</v>
      </c>
      <c r="BG20">
        <f t="shared" si="38"/>
        <v>0.92096409576074789</v>
      </c>
      <c r="BH20">
        <f t="shared" si="39"/>
        <v>1399.9951612903201</v>
      </c>
      <c r="BI20">
        <f t="shared" si="40"/>
        <v>1180.1810823568323</v>
      </c>
      <c r="BJ20">
        <f t="shared" si="41"/>
        <v>0.84298940095557628</v>
      </c>
      <c r="BK20">
        <f t="shared" si="42"/>
        <v>0.19597880191115252</v>
      </c>
      <c r="BL20">
        <v>6</v>
      </c>
      <c r="BM20">
        <v>0.5</v>
      </c>
      <c r="BN20" t="s">
        <v>291</v>
      </c>
      <c r="BO20">
        <v>2</v>
      </c>
      <c r="BP20">
        <v>1607631835</v>
      </c>
      <c r="BQ20">
        <v>234.657903225806</v>
      </c>
      <c r="BR20">
        <v>241.508193548387</v>
      </c>
      <c r="BS20">
        <v>8.2531803225806506</v>
      </c>
      <c r="BT20">
        <v>5.1687938709677397</v>
      </c>
      <c r="BU20">
        <v>232.07090322580601</v>
      </c>
      <c r="BV20">
        <v>8.2911803225806509</v>
      </c>
      <c r="BW20">
        <v>500.02361290322602</v>
      </c>
      <c r="BX20">
        <v>101.584516129032</v>
      </c>
      <c r="BY20">
        <v>0.100031225806452</v>
      </c>
      <c r="BZ20">
        <v>27.967448387096798</v>
      </c>
      <c r="CA20">
        <v>28.3130064516129</v>
      </c>
      <c r="CB20">
        <v>999.9</v>
      </c>
      <c r="CC20">
        <v>0</v>
      </c>
      <c r="CD20">
        <v>0</v>
      </c>
      <c r="CE20">
        <v>10003.1138709677</v>
      </c>
      <c r="CF20">
        <v>0</v>
      </c>
      <c r="CG20">
        <v>494.216580645161</v>
      </c>
      <c r="CH20">
        <v>1399.9951612903201</v>
      </c>
      <c r="CI20">
        <v>0.89999577419354804</v>
      </c>
      <c r="CJ20">
        <v>0.100003970967742</v>
      </c>
      <c r="CK20">
        <v>0</v>
      </c>
      <c r="CL20">
        <v>793.77370967741899</v>
      </c>
      <c r="CM20">
        <v>4.9997499999999997</v>
      </c>
      <c r="CN20">
        <v>10967.7419354839</v>
      </c>
      <c r="CO20">
        <v>12177.990322580599</v>
      </c>
      <c r="CP20">
        <v>49.193225806451601</v>
      </c>
      <c r="CQ20">
        <v>51.235774193548401</v>
      </c>
      <c r="CR20">
        <v>50.229612903225799</v>
      </c>
      <c r="CS20">
        <v>50.544129032258098</v>
      </c>
      <c r="CT20">
        <v>50.308064516129001</v>
      </c>
      <c r="CU20">
        <v>1255.49</v>
      </c>
      <c r="CV20">
        <v>139.50483870967699</v>
      </c>
      <c r="CW20">
        <v>0</v>
      </c>
      <c r="CX20">
        <v>64.799999952316298</v>
      </c>
      <c r="CY20">
        <v>0</v>
      </c>
      <c r="CZ20">
        <v>793.5326</v>
      </c>
      <c r="DA20">
        <v>-17.7208461909132</v>
      </c>
      <c r="DB20">
        <v>-237.52307719730899</v>
      </c>
      <c r="DC20">
        <v>10964.523999999999</v>
      </c>
      <c r="DD20">
        <v>15</v>
      </c>
      <c r="DE20">
        <v>0</v>
      </c>
      <c r="DF20" t="s">
        <v>292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5.1001662361309599</v>
      </c>
      <c r="DS20">
        <v>0.15505656774877</v>
      </c>
      <c r="DT20">
        <v>1.4389676899587299E-2</v>
      </c>
      <c r="DU20">
        <v>1</v>
      </c>
      <c r="DV20">
        <v>-6.8508469999999999</v>
      </c>
      <c r="DW20">
        <v>-0.14889050055617201</v>
      </c>
      <c r="DX20">
        <v>1.5707040491448401E-2</v>
      </c>
      <c r="DY20">
        <v>1</v>
      </c>
      <c r="DZ20">
        <v>3.0846480000000001</v>
      </c>
      <c r="EA20">
        <v>-6.07688542825384E-2</v>
      </c>
      <c r="EB20">
        <v>4.3983818236559098E-3</v>
      </c>
      <c r="EC20">
        <v>1</v>
      </c>
      <c r="ED20">
        <v>3</v>
      </c>
      <c r="EE20">
        <v>3</v>
      </c>
      <c r="EF20" t="s">
        <v>298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1249.0999999999999</v>
      </c>
      <c r="EX20">
        <v>1248.9000000000001</v>
      </c>
      <c r="EY20">
        <v>2</v>
      </c>
      <c r="EZ20">
        <v>508.08100000000002</v>
      </c>
      <c r="FA20">
        <v>478.56099999999998</v>
      </c>
      <c r="FB20">
        <v>24.029699999999998</v>
      </c>
      <c r="FC20">
        <v>31.604399999999998</v>
      </c>
      <c r="FD20">
        <v>30</v>
      </c>
      <c r="FE20">
        <v>31.533300000000001</v>
      </c>
      <c r="FF20">
        <v>31.507000000000001</v>
      </c>
      <c r="FG20">
        <v>0</v>
      </c>
      <c r="FH20">
        <v>0</v>
      </c>
      <c r="FI20">
        <v>100</v>
      </c>
      <c r="FJ20">
        <v>24.067299999999999</v>
      </c>
      <c r="FK20">
        <v>0</v>
      </c>
      <c r="FL20">
        <v>10.945399999999999</v>
      </c>
      <c r="FM20">
        <v>101.71</v>
      </c>
      <c r="FN20">
        <v>101.09</v>
      </c>
    </row>
    <row r="21" spans="1:170" x14ac:dyDescent="0.25">
      <c r="A21">
        <v>5</v>
      </c>
      <c r="B21">
        <v>1607631910</v>
      </c>
      <c r="C21">
        <v>290.5</v>
      </c>
      <c r="D21" t="s">
        <v>307</v>
      </c>
      <c r="E21" t="s">
        <v>308</v>
      </c>
      <c r="F21" t="s">
        <v>286</v>
      </c>
      <c r="G21" t="s">
        <v>287</v>
      </c>
      <c r="H21">
        <v>1607631902.25</v>
      </c>
      <c r="I21">
        <f t="shared" si="0"/>
        <v>2.5568229859079072E-3</v>
      </c>
      <c r="J21">
        <f t="shared" si="1"/>
        <v>4.8393729680537483</v>
      </c>
      <c r="K21">
        <f t="shared" si="2"/>
        <v>235.45079999999999</v>
      </c>
      <c r="L21">
        <f t="shared" si="3"/>
        <v>134.57703193124777</v>
      </c>
      <c r="M21">
        <f t="shared" si="4"/>
        <v>13.683419279765168</v>
      </c>
      <c r="N21">
        <f t="shared" si="5"/>
        <v>23.939984185429651</v>
      </c>
      <c r="O21">
        <f t="shared" si="6"/>
        <v>8.5418868807292728E-2</v>
      </c>
      <c r="P21">
        <f t="shared" si="7"/>
        <v>2.9575878703834753</v>
      </c>
      <c r="Q21">
        <f t="shared" si="8"/>
        <v>8.4071636752935164E-2</v>
      </c>
      <c r="R21">
        <f t="shared" si="9"/>
        <v>5.2664046390006172E-2</v>
      </c>
      <c r="S21">
        <f t="shared" si="10"/>
        <v>231.29148811338754</v>
      </c>
      <c r="T21">
        <f t="shared" si="11"/>
        <v>28.60868953064611</v>
      </c>
      <c r="U21">
        <f t="shared" si="12"/>
        <v>28.255576666666698</v>
      </c>
      <c r="V21">
        <f t="shared" si="13"/>
        <v>3.8517487379695567</v>
      </c>
      <c r="W21">
        <f t="shared" si="14"/>
        <v>21.997374070452381</v>
      </c>
      <c r="X21">
        <f t="shared" si="15"/>
        <v>0.83069927541350286</v>
      </c>
      <c r="Y21">
        <f t="shared" si="16"/>
        <v>3.7763565448901755</v>
      </c>
      <c r="Z21">
        <f t="shared" si="17"/>
        <v>3.021049462556054</v>
      </c>
      <c r="AA21">
        <f t="shared" si="18"/>
        <v>-112.75589367853871</v>
      </c>
      <c r="AB21">
        <f t="shared" si="19"/>
        <v>-54.101739135338839</v>
      </c>
      <c r="AC21">
        <f t="shared" si="20"/>
        <v>-3.9907661214725203</v>
      </c>
      <c r="AD21">
        <f t="shared" si="21"/>
        <v>60.443089178037475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53562.726457386001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789.86784</v>
      </c>
      <c r="AR21">
        <v>914.83</v>
      </c>
      <c r="AS21">
        <f t="shared" si="27"/>
        <v>0.13659604516686163</v>
      </c>
      <c r="AT21">
        <v>0.5</v>
      </c>
      <c r="AU21">
        <f t="shared" si="28"/>
        <v>1180.1875407473235</v>
      </c>
      <c r="AV21">
        <f t="shared" si="29"/>
        <v>4.8393729680537483</v>
      </c>
      <c r="AW21">
        <f t="shared" si="30"/>
        <v>80.604475310644375</v>
      </c>
      <c r="AX21">
        <f t="shared" si="31"/>
        <v>0.30454838603893619</v>
      </c>
      <c r="AY21">
        <f t="shared" si="32"/>
        <v>4.5900505308162452E-3</v>
      </c>
      <c r="AZ21">
        <f t="shared" si="33"/>
        <v>2.5657772482319117</v>
      </c>
      <c r="BA21" t="s">
        <v>310</v>
      </c>
      <c r="BB21">
        <v>636.22</v>
      </c>
      <c r="BC21">
        <f t="shared" si="34"/>
        <v>278.61</v>
      </c>
      <c r="BD21">
        <f t="shared" si="35"/>
        <v>0.44852001004989067</v>
      </c>
      <c r="BE21">
        <f t="shared" si="36"/>
        <v>0.89389761830409853</v>
      </c>
      <c r="BF21">
        <f t="shared" si="37"/>
        <v>0.62683838107107959</v>
      </c>
      <c r="BG21">
        <f t="shared" si="38"/>
        <v>0.92171804128818358</v>
      </c>
      <c r="BH21">
        <f t="shared" si="39"/>
        <v>1400.0029999999999</v>
      </c>
      <c r="BI21">
        <f t="shared" si="40"/>
        <v>1180.1875407473235</v>
      </c>
      <c r="BJ21">
        <f t="shared" si="41"/>
        <v>0.84298929412817225</v>
      </c>
      <c r="BK21">
        <f t="shared" si="42"/>
        <v>0.19597858825634454</v>
      </c>
      <c r="BL21">
        <v>6</v>
      </c>
      <c r="BM21">
        <v>0.5</v>
      </c>
      <c r="BN21" t="s">
        <v>291</v>
      </c>
      <c r="BO21">
        <v>2</v>
      </c>
      <c r="BP21">
        <v>1607631902.25</v>
      </c>
      <c r="BQ21">
        <v>235.45079999999999</v>
      </c>
      <c r="BR21">
        <v>241.98033333333299</v>
      </c>
      <c r="BS21">
        <v>8.1699640000000002</v>
      </c>
      <c r="BT21">
        <v>5.1269</v>
      </c>
      <c r="BU21">
        <v>232.8638</v>
      </c>
      <c r="BV21">
        <v>8.2079640000000005</v>
      </c>
      <c r="BW21">
        <v>500.0093</v>
      </c>
      <c r="BX21">
        <v>101.577266666667</v>
      </c>
      <c r="BY21">
        <v>9.9959256666666704E-2</v>
      </c>
      <c r="BZ21">
        <v>27.916273333333301</v>
      </c>
      <c r="CA21">
        <v>28.255576666666698</v>
      </c>
      <c r="CB21">
        <v>999.9</v>
      </c>
      <c r="CC21">
        <v>0</v>
      </c>
      <c r="CD21">
        <v>0</v>
      </c>
      <c r="CE21">
        <v>10002.938</v>
      </c>
      <c r="CF21">
        <v>0</v>
      </c>
      <c r="CG21">
        <v>611.4</v>
      </c>
      <c r="CH21">
        <v>1400.0029999999999</v>
      </c>
      <c r="CI21">
        <v>0.899998766666667</v>
      </c>
      <c r="CJ21">
        <v>0.10000104</v>
      </c>
      <c r="CK21">
        <v>0</v>
      </c>
      <c r="CL21">
        <v>790.01903333333303</v>
      </c>
      <c r="CM21">
        <v>4.9997499999999997</v>
      </c>
      <c r="CN21">
        <v>10914.8266666667</v>
      </c>
      <c r="CO21">
        <v>12178.0666666667</v>
      </c>
      <c r="CP21">
        <v>49.145600000000002</v>
      </c>
      <c r="CQ21">
        <v>51.25</v>
      </c>
      <c r="CR21">
        <v>50.182933333333303</v>
      </c>
      <c r="CS21">
        <v>50.5</v>
      </c>
      <c r="CT21">
        <v>50.278933333333299</v>
      </c>
      <c r="CU21">
        <v>1255.5023333333299</v>
      </c>
      <c r="CV21">
        <v>139.500666666667</v>
      </c>
      <c r="CW21">
        <v>0</v>
      </c>
      <c r="CX21">
        <v>66.400000095367403</v>
      </c>
      <c r="CY21">
        <v>0</v>
      </c>
      <c r="CZ21">
        <v>789.86784</v>
      </c>
      <c r="DA21">
        <v>-17.0627691920138</v>
      </c>
      <c r="DB21">
        <v>-233.76153811562</v>
      </c>
      <c r="DC21">
        <v>10912.415999999999</v>
      </c>
      <c r="DD21">
        <v>15</v>
      </c>
      <c r="DE21">
        <v>0</v>
      </c>
      <c r="DF21" t="s">
        <v>292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4.8436756540662902</v>
      </c>
      <c r="DS21">
        <v>-0.169930361535792</v>
      </c>
      <c r="DT21">
        <v>1.72058845431317E-2</v>
      </c>
      <c r="DU21">
        <v>1</v>
      </c>
      <c r="DV21">
        <v>-6.5311746666666703</v>
      </c>
      <c r="DW21">
        <v>0.17770251390436001</v>
      </c>
      <c r="DX21">
        <v>1.85766609366581E-2</v>
      </c>
      <c r="DY21">
        <v>1</v>
      </c>
      <c r="DZ21">
        <v>3.0430253333333299</v>
      </c>
      <c r="EA21">
        <v>8.0681646273570301E-3</v>
      </c>
      <c r="EB21">
        <v>8.0667933874344197E-4</v>
      </c>
      <c r="EC21">
        <v>1</v>
      </c>
      <c r="ED21">
        <v>3</v>
      </c>
      <c r="EE21">
        <v>3</v>
      </c>
      <c r="EF21" t="s">
        <v>298</v>
      </c>
      <c r="EG21">
        <v>100</v>
      </c>
      <c r="EH21">
        <v>100</v>
      </c>
      <c r="EI21">
        <v>2.5870000000000002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1250.2</v>
      </c>
      <c r="EX21">
        <v>1250</v>
      </c>
      <c r="EY21">
        <v>2</v>
      </c>
      <c r="EZ21">
        <v>507.94099999999997</v>
      </c>
      <c r="FA21">
        <v>478.88799999999998</v>
      </c>
      <c r="FB21">
        <v>24.7912</v>
      </c>
      <c r="FC21">
        <v>31.540700000000001</v>
      </c>
      <c r="FD21">
        <v>29.999500000000001</v>
      </c>
      <c r="FE21">
        <v>31.4803</v>
      </c>
      <c r="FF21">
        <v>31.4453</v>
      </c>
      <c r="FG21">
        <v>0</v>
      </c>
      <c r="FH21">
        <v>0</v>
      </c>
      <c r="FI21">
        <v>100</v>
      </c>
      <c r="FJ21">
        <v>24.809200000000001</v>
      </c>
      <c r="FK21">
        <v>0</v>
      </c>
      <c r="FL21">
        <v>10.945399999999999</v>
      </c>
      <c r="FM21">
        <v>101.72799999999999</v>
      </c>
      <c r="FN21">
        <v>101.11199999999999</v>
      </c>
    </row>
    <row r="22" spans="1:170" x14ac:dyDescent="0.25">
      <c r="A22">
        <v>6</v>
      </c>
      <c r="B22">
        <v>1607631970.5999999</v>
      </c>
      <c r="C22">
        <v>351.09999990463302</v>
      </c>
      <c r="D22" t="s">
        <v>311</v>
      </c>
      <c r="E22" t="s">
        <v>312</v>
      </c>
      <c r="F22" t="s">
        <v>286</v>
      </c>
      <c r="G22" t="s">
        <v>287</v>
      </c>
      <c r="H22">
        <v>1607631962.5999999</v>
      </c>
      <c r="I22">
        <f t="shared" si="0"/>
        <v>2.5220316882314815E-3</v>
      </c>
      <c r="J22">
        <f t="shared" si="1"/>
        <v>4.9149167199186925</v>
      </c>
      <c r="K22">
        <f t="shared" si="2"/>
        <v>235.18848387096801</v>
      </c>
      <c r="L22">
        <f t="shared" si="3"/>
        <v>130.57753465480695</v>
      </c>
      <c r="M22">
        <f t="shared" si="4"/>
        <v>13.275899764867722</v>
      </c>
      <c r="N22">
        <f t="shared" si="5"/>
        <v>23.911760518195976</v>
      </c>
      <c r="O22">
        <f t="shared" si="6"/>
        <v>8.332827734838967E-2</v>
      </c>
      <c r="P22">
        <f t="shared" si="7"/>
        <v>2.9565212835059858</v>
      </c>
      <c r="Q22">
        <f t="shared" si="8"/>
        <v>8.2045195320392034E-2</v>
      </c>
      <c r="R22">
        <f t="shared" si="9"/>
        <v>5.1391881106153642E-2</v>
      </c>
      <c r="S22">
        <f t="shared" si="10"/>
        <v>231.28866320382136</v>
      </c>
      <c r="T22">
        <f t="shared" si="11"/>
        <v>28.737443621742138</v>
      </c>
      <c r="U22">
        <f t="shared" si="12"/>
        <v>28.3610258064516</v>
      </c>
      <c r="V22">
        <f t="shared" si="13"/>
        <v>3.8754450874508244</v>
      </c>
      <c r="W22">
        <f t="shared" si="14"/>
        <v>21.624665059076882</v>
      </c>
      <c r="X22">
        <f t="shared" si="15"/>
        <v>0.82234052830449555</v>
      </c>
      <c r="Y22">
        <f t="shared" si="16"/>
        <v>3.8027896666048977</v>
      </c>
      <c r="Z22">
        <f t="shared" si="17"/>
        <v>3.0531045591463286</v>
      </c>
      <c r="AA22">
        <f t="shared" si="18"/>
        <v>-111.22159745100834</v>
      </c>
      <c r="AB22">
        <f t="shared" si="19"/>
        <v>-51.821930388010443</v>
      </c>
      <c r="AC22">
        <f t="shared" si="20"/>
        <v>-3.8282665770671374</v>
      </c>
      <c r="AD22">
        <f t="shared" si="21"/>
        <v>64.416868787735453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53510.234772985641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788.15711999999996</v>
      </c>
      <c r="AR22">
        <v>912.45</v>
      </c>
      <c r="AS22">
        <f t="shared" si="27"/>
        <v>0.13621883938845969</v>
      </c>
      <c r="AT22">
        <v>0.5</v>
      </c>
      <c r="AU22">
        <f t="shared" si="28"/>
        <v>1180.1750039730875</v>
      </c>
      <c r="AV22">
        <f t="shared" si="29"/>
        <v>4.9149167199186925</v>
      </c>
      <c r="AW22">
        <f t="shared" si="30"/>
        <v>80.381034658242399</v>
      </c>
      <c r="AX22">
        <f t="shared" si="31"/>
        <v>0.30491533782673025</v>
      </c>
      <c r="AY22">
        <f t="shared" si="32"/>
        <v>4.6541099254294735E-3</v>
      </c>
      <c r="AZ22">
        <f t="shared" si="33"/>
        <v>2.5750780864704916</v>
      </c>
      <c r="BA22" t="s">
        <v>314</v>
      </c>
      <c r="BB22">
        <v>634.23</v>
      </c>
      <c r="BC22">
        <f t="shared" si="34"/>
        <v>278.22000000000003</v>
      </c>
      <c r="BD22">
        <f t="shared" si="35"/>
        <v>0.44674315290058253</v>
      </c>
      <c r="BE22">
        <f t="shared" si="36"/>
        <v>0.89412637707631726</v>
      </c>
      <c r="BF22">
        <f t="shared" si="37"/>
        <v>0.63101456270868717</v>
      </c>
      <c r="BG22">
        <f t="shared" si="38"/>
        <v>0.92265261959823408</v>
      </c>
      <c r="BH22">
        <f t="shared" si="39"/>
        <v>1399.9883870967701</v>
      </c>
      <c r="BI22">
        <f t="shared" si="40"/>
        <v>1180.1750039730875</v>
      </c>
      <c r="BJ22">
        <f t="shared" si="41"/>
        <v>0.84298913823169552</v>
      </c>
      <c r="BK22">
        <f t="shared" si="42"/>
        <v>0.19597827646339103</v>
      </c>
      <c r="BL22">
        <v>6</v>
      </c>
      <c r="BM22">
        <v>0.5</v>
      </c>
      <c r="BN22" t="s">
        <v>291</v>
      </c>
      <c r="BO22">
        <v>2</v>
      </c>
      <c r="BP22">
        <v>1607631962.5999999</v>
      </c>
      <c r="BQ22">
        <v>235.18848387096801</v>
      </c>
      <c r="BR22">
        <v>241.797967741935</v>
      </c>
      <c r="BS22">
        <v>8.0882803225806406</v>
      </c>
      <c r="BT22">
        <v>5.0864116129032197</v>
      </c>
      <c r="BU22">
        <v>232.601483870968</v>
      </c>
      <c r="BV22">
        <v>8.1262803225806497</v>
      </c>
      <c r="BW22">
        <v>500.01509677419398</v>
      </c>
      <c r="BX22">
        <v>101.57061290322601</v>
      </c>
      <c r="BY22">
        <v>0.100013670967742</v>
      </c>
      <c r="BZ22">
        <v>28.0359032258064</v>
      </c>
      <c r="CA22">
        <v>28.3610258064516</v>
      </c>
      <c r="CB22">
        <v>999.9</v>
      </c>
      <c r="CC22">
        <v>0</v>
      </c>
      <c r="CD22">
        <v>0</v>
      </c>
      <c r="CE22">
        <v>9997.5422580645209</v>
      </c>
      <c r="CF22">
        <v>0</v>
      </c>
      <c r="CG22">
        <v>726.11045161290303</v>
      </c>
      <c r="CH22">
        <v>1399.9883870967701</v>
      </c>
      <c r="CI22">
        <v>0.90000287096774201</v>
      </c>
      <c r="CJ22">
        <v>9.9996858064516095E-2</v>
      </c>
      <c r="CK22">
        <v>0</v>
      </c>
      <c r="CL22">
        <v>788.47445161290295</v>
      </c>
      <c r="CM22">
        <v>4.9997499999999997</v>
      </c>
      <c r="CN22">
        <v>10896.4290322581</v>
      </c>
      <c r="CO22">
        <v>12177.9580645161</v>
      </c>
      <c r="CP22">
        <v>49.133000000000003</v>
      </c>
      <c r="CQ22">
        <v>51.25</v>
      </c>
      <c r="CR22">
        <v>50.191064516129003</v>
      </c>
      <c r="CS22">
        <v>50.441129032257997</v>
      </c>
      <c r="CT22">
        <v>50.245870967741901</v>
      </c>
      <c r="CU22">
        <v>1255.4964516129</v>
      </c>
      <c r="CV22">
        <v>139.491935483871</v>
      </c>
      <c r="CW22">
        <v>0</v>
      </c>
      <c r="CX22">
        <v>60</v>
      </c>
      <c r="CY22">
        <v>0</v>
      </c>
      <c r="CZ22">
        <v>788.15711999999996</v>
      </c>
      <c r="DA22">
        <v>-20.1453076698612</v>
      </c>
      <c r="DB22">
        <v>-274.69230728494301</v>
      </c>
      <c r="DC22">
        <v>10892.308000000001</v>
      </c>
      <c r="DD22">
        <v>15</v>
      </c>
      <c r="DE22">
        <v>0</v>
      </c>
      <c r="DF22" t="s">
        <v>292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4.9141863395196204</v>
      </c>
      <c r="DS22">
        <v>9.8597684678199002E-2</v>
      </c>
      <c r="DT22">
        <v>1.0505369253383801E-2</v>
      </c>
      <c r="DU22">
        <v>1</v>
      </c>
      <c r="DV22">
        <v>-6.6096519999999996</v>
      </c>
      <c r="DW22">
        <v>-0.135020422691878</v>
      </c>
      <c r="DX22">
        <v>1.2917251358809599E-2</v>
      </c>
      <c r="DY22">
        <v>1</v>
      </c>
      <c r="DZ22">
        <v>3.0017610000000001</v>
      </c>
      <c r="EA22">
        <v>-3.73740600667355E-2</v>
      </c>
      <c r="EB22">
        <v>2.7664566386143199E-3</v>
      </c>
      <c r="EC22">
        <v>1</v>
      </c>
      <c r="ED22">
        <v>3</v>
      </c>
      <c r="EE22">
        <v>3</v>
      </c>
      <c r="EF22" t="s">
        <v>298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1251.2</v>
      </c>
      <c r="EX22">
        <v>1251</v>
      </c>
      <c r="EY22">
        <v>2</v>
      </c>
      <c r="EZ22">
        <v>507.76100000000002</v>
      </c>
      <c r="FA22">
        <v>479.21499999999997</v>
      </c>
      <c r="FB22">
        <v>24.246400000000001</v>
      </c>
      <c r="FC22">
        <v>31.451000000000001</v>
      </c>
      <c r="FD22">
        <v>29.9998</v>
      </c>
      <c r="FE22">
        <v>31.417100000000001</v>
      </c>
      <c r="FF22">
        <v>31.3902</v>
      </c>
      <c r="FG22">
        <v>0</v>
      </c>
      <c r="FH22">
        <v>0</v>
      </c>
      <c r="FI22">
        <v>100</v>
      </c>
      <c r="FJ22">
        <v>24.2271</v>
      </c>
      <c r="FK22">
        <v>0</v>
      </c>
      <c r="FL22">
        <v>10.945399999999999</v>
      </c>
      <c r="FM22">
        <v>101.747</v>
      </c>
      <c r="FN22">
        <v>101.126</v>
      </c>
    </row>
    <row r="23" spans="1:170" x14ac:dyDescent="0.25">
      <c r="A23">
        <v>7</v>
      </c>
      <c r="B23">
        <v>1607632091.0999999</v>
      </c>
      <c r="C23">
        <v>471.59999990463302</v>
      </c>
      <c r="D23" t="s">
        <v>315</v>
      </c>
      <c r="E23" t="s">
        <v>316</v>
      </c>
      <c r="F23" t="s">
        <v>286</v>
      </c>
      <c r="G23" t="s">
        <v>287</v>
      </c>
      <c r="H23">
        <v>1607632083.0999999</v>
      </c>
      <c r="I23">
        <f t="shared" si="0"/>
        <v>2.5197183600028736E-3</v>
      </c>
      <c r="J23">
        <f t="shared" si="1"/>
        <v>7.3285715667033902</v>
      </c>
      <c r="K23">
        <f t="shared" si="2"/>
        <v>249.67561290322601</v>
      </c>
      <c r="L23">
        <f t="shared" si="3"/>
        <v>97.281339484324135</v>
      </c>
      <c r="M23">
        <f t="shared" si="4"/>
        <v>9.890322927134422</v>
      </c>
      <c r="N23">
        <f t="shared" si="5"/>
        <v>25.383824397699914</v>
      </c>
      <c r="O23">
        <f t="shared" si="6"/>
        <v>8.2615131477850587E-2</v>
      </c>
      <c r="P23">
        <f t="shared" si="7"/>
        <v>2.9567992177967586</v>
      </c>
      <c r="Q23">
        <f t="shared" si="8"/>
        <v>8.1353854782690235E-2</v>
      </c>
      <c r="R23">
        <f t="shared" si="9"/>
        <v>5.0957875870360415E-2</v>
      </c>
      <c r="S23">
        <f t="shared" si="10"/>
        <v>231.29077994067319</v>
      </c>
      <c r="T23">
        <f t="shared" si="11"/>
        <v>28.710355500268101</v>
      </c>
      <c r="U23">
        <f t="shared" si="12"/>
        <v>28.4242548387097</v>
      </c>
      <c r="V23">
        <f t="shared" si="13"/>
        <v>3.8897147068551083</v>
      </c>
      <c r="W23">
        <f t="shared" si="14"/>
        <v>21.431481377942337</v>
      </c>
      <c r="X23">
        <f t="shared" si="15"/>
        <v>0.81368182011205492</v>
      </c>
      <c r="Y23">
        <f t="shared" si="16"/>
        <v>3.7966662488833398</v>
      </c>
      <c r="Z23">
        <f t="shared" si="17"/>
        <v>3.0760328867430533</v>
      </c>
      <c r="AA23">
        <f t="shared" si="18"/>
        <v>-111.11957967612673</v>
      </c>
      <c r="AB23">
        <f t="shared" si="19"/>
        <v>-66.313295122821344</v>
      </c>
      <c r="AC23">
        <f t="shared" si="20"/>
        <v>-4.8992026304151297</v>
      </c>
      <c r="AD23">
        <f t="shared" si="21"/>
        <v>48.958702511309994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53523.171277710666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776.78120000000001</v>
      </c>
      <c r="AR23">
        <v>905.97</v>
      </c>
      <c r="AS23">
        <f t="shared" si="27"/>
        <v>0.14259721624336352</v>
      </c>
      <c r="AT23">
        <v>0.5</v>
      </c>
      <c r="AU23">
        <f t="shared" si="28"/>
        <v>1180.1800265538589</v>
      </c>
      <c r="AV23">
        <f t="shared" si="29"/>
        <v>7.3285715667033902</v>
      </c>
      <c r="AW23">
        <f t="shared" si="30"/>
        <v>84.145193226299554</v>
      </c>
      <c r="AX23">
        <f t="shared" si="31"/>
        <v>0.31036347781935392</v>
      </c>
      <c r="AY23">
        <f t="shared" si="32"/>
        <v>6.6992483084179696E-3</v>
      </c>
      <c r="AZ23">
        <f t="shared" si="33"/>
        <v>2.6006490281135131</v>
      </c>
      <c r="BA23" t="s">
        <v>318</v>
      </c>
      <c r="BB23">
        <v>624.79</v>
      </c>
      <c r="BC23">
        <f t="shared" si="34"/>
        <v>281.18000000000006</v>
      </c>
      <c r="BD23">
        <f t="shared" si="35"/>
        <v>0.45945230813002341</v>
      </c>
      <c r="BE23">
        <f t="shared" si="36"/>
        <v>0.89338298025624774</v>
      </c>
      <c r="BF23">
        <f t="shared" si="37"/>
        <v>0.67818107663916671</v>
      </c>
      <c r="BG23">
        <f t="shared" si="38"/>
        <v>0.92519718575332921</v>
      </c>
      <c r="BH23">
        <f t="shared" si="39"/>
        <v>1399.9935483871</v>
      </c>
      <c r="BI23">
        <f t="shared" si="40"/>
        <v>1180.1800265538589</v>
      </c>
      <c r="BJ23">
        <f t="shared" si="41"/>
        <v>0.8429896179975378</v>
      </c>
      <c r="BK23">
        <f t="shared" si="42"/>
        <v>0.19597923599507552</v>
      </c>
      <c r="BL23">
        <v>6</v>
      </c>
      <c r="BM23">
        <v>0.5</v>
      </c>
      <c r="BN23" t="s">
        <v>291</v>
      </c>
      <c r="BO23">
        <v>2</v>
      </c>
      <c r="BP23">
        <v>1607632083.0999999</v>
      </c>
      <c r="BQ23">
        <v>249.67561290322601</v>
      </c>
      <c r="BR23">
        <v>259.22461290322599</v>
      </c>
      <c r="BS23">
        <v>8.0033845161290298</v>
      </c>
      <c r="BT23">
        <v>5.0039912903225803</v>
      </c>
      <c r="BU23">
        <v>247.08861290322599</v>
      </c>
      <c r="BV23">
        <v>8.0413848387096802</v>
      </c>
      <c r="BW23">
        <v>500.01154838709698</v>
      </c>
      <c r="BX23">
        <v>101.567225806452</v>
      </c>
      <c r="BY23">
        <v>9.9989916129032297E-2</v>
      </c>
      <c r="BZ23">
        <v>28.0082548387097</v>
      </c>
      <c r="CA23">
        <v>28.4242548387097</v>
      </c>
      <c r="CB23">
        <v>999.9</v>
      </c>
      <c r="CC23">
        <v>0</v>
      </c>
      <c r="CD23">
        <v>0</v>
      </c>
      <c r="CE23">
        <v>9999.4522580645207</v>
      </c>
      <c r="CF23">
        <v>0</v>
      </c>
      <c r="CG23">
        <v>897.85067741935495</v>
      </c>
      <c r="CH23">
        <v>1399.9935483871</v>
      </c>
      <c r="CI23">
        <v>0.89999029032258104</v>
      </c>
      <c r="CJ23">
        <v>0.100009635483871</v>
      </c>
      <c r="CK23">
        <v>0</v>
      </c>
      <c r="CL23">
        <v>776.854548387097</v>
      </c>
      <c r="CM23">
        <v>4.9997499999999997</v>
      </c>
      <c r="CN23">
        <v>10733.364516129001</v>
      </c>
      <c r="CO23">
        <v>12177.941935483899</v>
      </c>
      <c r="CP23">
        <v>49.120870967741901</v>
      </c>
      <c r="CQ23">
        <v>51.495935483871001</v>
      </c>
      <c r="CR23">
        <v>50.241806451612902</v>
      </c>
      <c r="CS23">
        <v>50.545999999999999</v>
      </c>
      <c r="CT23">
        <v>50.233741935483899</v>
      </c>
      <c r="CU23">
        <v>1255.4787096774201</v>
      </c>
      <c r="CV23">
        <v>139.51483870967701</v>
      </c>
      <c r="CW23">
        <v>0</v>
      </c>
      <c r="CX23">
        <v>120</v>
      </c>
      <c r="CY23">
        <v>0</v>
      </c>
      <c r="CZ23">
        <v>776.78120000000001</v>
      </c>
      <c r="DA23">
        <v>-2.4849230763698702</v>
      </c>
      <c r="DB23">
        <v>-44.584615440798302</v>
      </c>
      <c r="DC23">
        <v>10732.468000000001</v>
      </c>
      <c r="DD23">
        <v>15</v>
      </c>
      <c r="DE23">
        <v>0</v>
      </c>
      <c r="DF23" t="s">
        <v>292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7.6359753052870802</v>
      </c>
      <c r="DS23">
        <v>-28.810150663887601</v>
      </c>
      <c r="DT23">
        <v>2.0925563067295498</v>
      </c>
      <c r="DU23">
        <v>0</v>
      </c>
      <c r="DV23">
        <v>-9.6557153333333297</v>
      </c>
      <c r="DW23">
        <v>33.599628921023402</v>
      </c>
      <c r="DX23">
        <v>2.4462804922776602</v>
      </c>
      <c r="DY23">
        <v>0</v>
      </c>
      <c r="DZ23">
        <v>2.9993083333333299</v>
      </c>
      <c r="EA23">
        <v>3.7139666295880898E-2</v>
      </c>
      <c r="EB23">
        <v>2.92872791877672E-3</v>
      </c>
      <c r="EC23">
        <v>1</v>
      </c>
      <c r="ED23">
        <v>1</v>
      </c>
      <c r="EE23">
        <v>3</v>
      </c>
      <c r="EF23" t="s">
        <v>293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1253.2</v>
      </c>
      <c r="EX23">
        <v>1253</v>
      </c>
      <c r="EY23">
        <v>2</v>
      </c>
      <c r="EZ23">
        <v>507.79300000000001</v>
      </c>
      <c r="FA23">
        <v>478.80200000000002</v>
      </c>
      <c r="FB23">
        <v>24.174800000000001</v>
      </c>
      <c r="FC23">
        <v>31.4238</v>
      </c>
      <c r="FD23">
        <v>30.000699999999998</v>
      </c>
      <c r="FE23">
        <v>31.3962</v>
      </c>
      <c r="FF23">
        <v>31.3828</v>
      </c>
      <c r="FG23">
        <v>5.4044800000000004</v>
      </c>
      <c r="FH23">
        <v>0</v>
      </c>
      <c r="FI23">
        <v>100</v>
      </c>
      <c r="FJ23">
        <v>24.174600000000002</v>
      </c>
      <c r="FK23">
        <v>255.3</v>
      </c>
      <c r="FL23">
        <v>10.945399999999999</v>
      </c>
      <c r="FM23">
        <v>101.742</v>
      </c>
      <c r="FN23">
        <v>101.124</v>
      </c>
    </row>
    <row r="24" spans="1:170" x14ac:dyDescent="0.25">
      <c r="A24">
        <v>8</v>
      </c>
      <c r="B24">
        <v>1607632175.0999999</v>
      </c>
      <c r="C24">
        <v>555.59999990463302</v>
      </c>
      <c r="D24" t="s">
        <v>319</v>
      </c>
      <c r="E24" t="s">
        <v>320</v>
      </c>
      <c r="F24" t="s">
        <v>286</v>
      </c>
      <c r="G24" t="s">
        <v>287</v>
      </c>
      <c r="H24">
        <v>1607632167.3499999</v>
      </c>
      <c r="I24">
        <f t="shared" si="0"/>
        <v>2.5591179496381022E-3</v>
      </c>
      <c r="J24">
        <f t="shared" si="1"/>
        <v>11.199358693768632</v>
      </c>
      <c r="K24">
        <f t="shared" si="2"/>
        <v>397.78359999999998</v>
      </c>
      <c r="L24">
        <f t="shared" si="3"/>
        <v>167.05959764439569</v>
      </c>
      <c r="M24">
        <f t="shared" si="4"/>
        <v>16.985278235637743</v>
      </c>
      <c r="N24">
        <f t="shared" si="5"/>
        <v>40.443441854537994</v>
      </c>
      <c r="O24">
        <f t="shared" si="6"/>
        <v>8.3789718691177836E-2</v>
      </c>
      <c r="P24">
        <f t="shared" si="7"/>
        <v>2.9561176962572908</v>
      </c>
      <c r="Q24">
        <f t="shared" si="8"/>
        <v>8.24923319607693E-2</v>
      </c>
      <c r="R24">
        <f t="shared" si="9"/>
        <v>5.1672599100916317E-2</v>
      </c>
      <c r="S24">
        <f t="shared" si="10"/>
        <v>231.29705217210622</v>
      </c>
      <c r="T24">
        <f t="shared" si="11"/>
        <v>28.666906942546635</v>
      </c>
      <c r="U24">
        <f t="shared" si="12"/>
        <v>28.445916666666701</v>
      </c>
      <c r="V24">
        <f t="shared" si="13"/>
        <v>3.8946139082037599</v>
      </c>
      <c r="W24">
        <f t="shared" si="14"/>
        <v>21.469234976568462</v>
      </c>
      <c r="X24">
        <f t="shared" si="15"/>
        <v>0.81352487102122206</v>
      </c>
      <c r="Y24">
        <f t="shared" si="16"/>
        <v>3.7892587784758223</v>
      </c>
      <c r="Z24">
        <f t="shared" si="17"/>
        <v>3.0810890371825379</v>
      </c>
      <c r="AA24">
        <f t="shared" si="18"/>
        <v>-112.8571015790403</v>
      </c>
      <c r="AB24">
        <f t="shared" si="19"/>
        <v>-75.088871555092155</v>
      </c>
      <c r="AC24">
        <f t="shared" si="20"/>
        <v>-5.5484917481954579</v>
      </c>
      <c r="AD24">
        <f t="shared" si="21"/>
        <v>37.802587289778302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53509.380167734867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779.93661538461504</v>
      </c>
      <c r="AR24">
        <v>929.26</v>
      </c>
      <c r="AS24">
        <f t="shared" si="27"/>
        <v>0.16069064052620896</v>
      </c>
      <c r="AT24">
        <v>0.5</v>
      </c>
      <c r="AU24">
        <f t="shared" si="28"/>
        <v>1180.2156707473264</v>
      </c>
      <c r="AV24">
        <f t="shared" si="29"/>
        <v>11.199358693768632</v>
      </c>
      <c r="AW24">
        <f t="shared" si="30"/>
        <v>94.824806045728607</v>
      </c>
      <c r="AX24">
        <f t="shared" si="31"/>
        <v>0.34947162258140885</v>
      </c>
      <c r="AY24">
        <f t="shared" si="32"/>
        <v>9.9787746133954084E-3</v>
      </c>
      <c r="AZ24">
        <f t="shared" si="33"/>
        <v>2.5104061296085054</v>
      </c>
      <c r="BA24" t="s">
        <v>322</v>
      </c>
      <c r="BB24">
        <v>604.51</v>
      </c>
      <c r="BC24">
        <f t="shared" si="34"/>
        <v>324.75</v>
      </c>
      <c r="BD24">
        <f t="shared" si="35"/>
        <v>0.45981026825368732</v>
      </c>
      <c r="BE24">
        <f t="shared" si="36"/>
        <v>0.87780190173730133</v>
      </c>
      <c r="BF24">
        <f t="shared" si="37"/>
        <v>0.69848084686850198</v>
      </c>
      <c r="BG24">
        <f t="shared" si="38"/>
        <v>0.91605166943354999</v>
      </c>
      <c r="BH24">
        <f t="shared" si="39"/>
        <v>1400.03633333333</v>
      </c>
      <c r="BI24">
        <f t="shared" si="40"/>
        <v>1180.2156707473264</v>
      </c>
      <c r="BJ24">
        <f t="shared" si="41"/>
        <v>0.8429893158110866</v>
      </c>
      <c r="BK24">
        <f t="shared" si="42"/>
        <v>0.19597863162217311</v>
      </c>
      <c r="BL24">
        <v>6</v>
      </c>
      <c r="BM24">
        <v>0.5</v>
      </c>
      <c r="BN24" t="s">
        <v>291</v>
      </c>
      <c r="BO24">
        <v>2</v>
      </c>
      <c r="BP24">
        <v>1607632167.3499999</v>
      </c>
      <c r="BQ24">
        <v>397.78359999999998</v>
      </c>
      <c r="BR24">
        <v>412.443966666667</v>
      </c>
      <c r="BS24">
        <v>8.0014666666666692</v>
      </c>
      <c r="BT24">
        <v>4.9551873333333303</v>
      </c>
      <c r="BU24">
        <v>395.19659999999999</v>
      </c>
      <c r="BV24">
        <v>8.0394666666666694</v>
      </c>
      <c r="BW24">
        <v>500.01479999999998</v>
      </c>
      <c r="BX24">
        <v>101.57193333333301</v>
      </c>
      <c r="BY24">
        <v>0.100035683333333</v>
      </c>
      <c r="BZ24">
        <v>27.9747566666667</v>
      </c>
      <c r="CA24">
        <v>28.445916666666701</v>
      </c>
      <c r="CB24">
        <v>999.9</v>
      </c>
      <c r="CC24">
        <v>0</v>
      </c>
      <c r="CD24">
        <v>0</v>
      </c>
      <c r="CE24">
        <v>9995.1233333333294</v>
      </c>
      <c r="CF24">
        <v>0</v>
      </c>
      <c r="CG24">
        <v>878.95709999999997</v>
      </c>
      <c r="CH24">
        <v>1400.03633333333</v>
      </c>
      <c r="CI24">
        <v>0.89999756666666697</v>
      </c>
      <c r="CJ24">
        <v>0.100002296666667</v>
      </c>
      <c r="CK24">
        <v>0</v>
      </c>
      <c r="CL24">
        <v>779.94423333333395</v>
      </c>
      <c r="CM24">
        <v>4.9997499999999997</v>
      </c>
      <c r="CN24">
        <v>10791.11</v>
      </c>
      <c r="CO24">
        <v>12178.36</v>
      </c>
      <c r="CP24">
        <v>49.245733333333298</v>
      </c>
      <c r="CQ24">
        <v>51.691200000000002</v>
      </c>
      <c r="CR24">
        <v>50.358199999999997</v>
      </c>
      <c r="CS24">
        <v>50.7562</v>
      </c>
      <c r="CT24">
        <v>50.370800000000003</v>
      </c>
      <c r="CU24">
        <v>1255.5313333333299</v>
      </c>
      <c r="CV24">
        <v>139.505</v>
      </c>
      <c r="CW24">
        <v>0</v>
      </c>
      <c r="CX24">
        <v>83.400000095367403</v>
      </c>
      <c r="CY24">
        <v>0</v>
      </c>
      <c r="CZ24">
        <v>779.93661538461504</v>
      </c>
      <c r="DA24">
        <v>-3.1305299087496801</v>
      </c>
      <c r="DB24">
        <v>-61.938461488575598</v>
      </c>
      <c r="DC24">
        <v>10790.734615384599</v>
      </c>
      <c r="DD24">
        <v>15</v>
      </c>
      <c r="DE24">
        <v>0</v>
      </c>
      <c r="DF24" t="s">
        <v>292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11.1911905817104</v>
      </c>
      <c r="DS24">
        <v>0.34244239617278999</v>
      </c>
      <c r="DT24">
        <v>5.4045040334753602E-2</v>
      </c>
      <c r="DU24">
        <v>1</v>
      </c>
      <c r="DV24">
        <v>-14.6585866666667</v>
      </c>
      <c r="DW24">
        <v>-0.16419844271412201</v>
      </c>
      <c r="DX24">
        <v>5.3056176098756097E-2</v>
      </c>
      <c r="DY24">
        <v>1</v>
      </c>
      <c r="DZ24">
        <v>3.045979</v>
      </c>
      <c r="EA24">
        <v>3.7441868743050701E-2</v>
      </c>
      <c r="EB24">
        <v>2.73871301891965E-3</v>
      </c>
      <c r="EC24">
        <v>1</v>
      </c>
      <c r="ED24">
        <v>3</v>
      </c>
      <c r="EE24">
        <v>3</v>
      </c>
      <c r="EF24" t="s">
        <v>298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1254.7</v>
      </c>
      <c r="EX24">
        <v>1254.4000000000001</v>
      </c>
      <c r="EY24">
        <v>2</v>
      </c>
      <c r="EZ24">
        <v>508.04599999999999</v>
      </c>
      <c r="FA24">
        <v>478.24700000000001</v>
      </c>
      <c r="FB24">
        <v>24.0566</v>
      </c>
      <c r="FC24">
        <v>31.537299999999998</v>
      </c>
      <c r="FD24">
        <v>30.000399999999999</v>
      </c>
      <c r="FE24">
        <v>31.473800000000001</v>
      </c>
      <c r="FF24">
        <v>31.453199999999999</v>
      </c>
      <c r="FG24">
        <v>12.3095</v>
      </c>
      <c r="FH24">
        <v>0</v>
      </c>
      <c r="FI24">
        <v>100</v>
      </c>
      <c r="FJ24">
        <v>24.069400000000002</v>
      </c>
      <c r="FK24">
        <v>412.649</v>
      </c>
      <c r="FL24">
        <v>10.945399999999999</v>
      </c>
      <c r="FM24">
        <v>101.724</v>
      </c>
      <c r="FN24">
        <v>101.09699999999999</v>
      </c>
    </row>
    <row r="25" spans="1:170" x14ac:dyDescent="0.25">
      <c r="A25">
        <v>9</v>
      </c>
      <c r="B25">
        <v>1607632245.0999999</v>
      </c>
      <c r="C25">
        <v>625.59999990463302</v>
      </c>
      <c r="D25" t="s">
        <v>323</v>
      </c>
      <c r="E25" t="s">
        <v>324</v>
      </c>
      <c r="F25" t="s">
        <v>286</v>
      </c>
      <c r="G25" t="s">
        <v>287</v>
      </c>
      <c r="H25">
        <v>1607632237.3499999</v>
      </c>
      <c r="I25">
        <f t="shared" si="0"/>
        <v>2.5674368084418436E-3</v>
      </c>
      <c r="J25">
        <f t="shared" si="1"/>
        <v>14.285002116095312</v>
      </c>
      <c r="K25">
        <f t="shared" si="2"/>
        <v>497.5702</v>
      </c>
      <c r="L25">
        <f t="shared" si="3"/>
        <v>204.93030954443253</v>
      </c>
      <c r="M25">
        <f t="shared" si="4"/>
        <v>20.835634989064797</v>
      </c>
      <c r="N25">
        <f t="shared" si="5"/>
        <v>50.588861607063436</v>
      </c>
      <c r="O25">
        <f t="shared" si="6"/>
        <v>8.4156622736422979E-2</v>
      </c>
      <c r="P25">
        <f t="shared" si="7"/>
        <v>2.9563977847376033</v>
      </c>
      <c r="Q25">
        <f t="shared" si="8"/>
        <v>8.2848066536770598E-2</v>
      </c>
      <c r="R25">
        <f t="shared" si="9"/>
        <v>5.1895915234009909E-2</v>
      </c>
      <c r="S25">
        <f t="shared" si="10"/>
        <v>231.29201583031079</v>
      </c>
      <c r="T25">
        <f t="shared" si="11"/>
        <v>28.631871554984315</v>
      </c>
      <c r="U25">
        <f t="shared" si="12"/>
        <v>28.414836666666702</v>
      </c>
      <c r="V25">
        <f t="shared" si="13"/>
        <v>3.8875862997392927</v>
      </c>
      <c r="W25">
        <f t="shared" si="14"/>
        <v>21.406302854854651</v>
      </c>
      <c r="X25">
        <f t="shared" si="15"/>
        <v>0.80958942218927055</v>
      </c>
      <c r="Y25">
        <f t="shared" si="16"/>
        <v>3.7820142398184702</v>
      </c>
      <c r="Z25">
        <f t="shared" si="17"/>
        <v>3.0779968775500222</v>
      </c>
      <c r="AA25">
        <f t="shared" si="18"/>
        <v>-113.2239632522853</v>
      </c>
      <c r="AB25">
        <f t="shared" si="19"/>
        <v>-75.372785300253369</v>
      </c>
      <c r="AC25">
        <f t="shared" si="20"/>
        <v>-5.5671713246738728</v>
      </c>
      <c r="AD25">
        <f t="shared" si="21"/>
        <v>37.128095953098253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53523.371209676268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788.66269230769205</v>
      </c>
      <c r="AR25">
        <v>949.89</v>
      </c>
      <c r="AS25">
        <f t="shared" si="27"/>
        <v>0.1697326087150175</v>
      </c>
      <c r="AT25">
        <v>0.5</v>
      </c>
      <c r="AU25">
        <f t="shared" si="28"/>
        <v>1180.1863107474051</v>
      </c>
      <c r="AV25">
        <f t="shared" si="29"/>
        <v>14.285002116095312</v>
      </c>
      <c r="AW25">
        <f t="shared" si="30"/>
        <v>100.15805064645467</v>
      </c>
      <c r="AX25">
        <f t="shared" si="31"/>
        <v>0.37079030203497254</v>
      </c>
      <c r="AY25">
        <f t="shared" si="32"/>
        <v>1.259356210164736E-2</v>
      </c>
      <c r="AZ25">
        <f t="shared" si="33"/>
        <v>2.4341660613334177</v>
      </c>
      <c r="BA25" t="s">
        <v>326</v>
      </c>
      <c r="BB25">
        <v>597.67999999999995</v>
      </c>
      <c r="BC25">
        <f t="shared" si="34"/>
        <v>352.21000000000004</v>
      </c>
      <c r="BD25">
        <f t="shared" si="35"/>
        <v>0.45775902925046963</v>
      </c>
      <c r="BE25">
        <f t="shared" si="36"/>
        <v>0.8678088875544212</v>
      </c>
      <c r="BF25">
        <f t="shared" si="37"/>
        <v>0.68779143983172442</v>
      </c>
      <c r="BG25">
        <f t="shared" si="38"/>
        <v>0.90795068181323901</v>
      </c>
      <c r="BH25">
        <f t="shared" si="39"/>
        <v>1400.001</v>
      </c>
      <c r="BI25">
        <f t="shared" si="40"/>
        <v>1180.1863107474051</v>
      </c>
      <c r="BJ25">
        <f t="shared" si="41"/>
        <v>0.84298961982698939</v>
      </c>
      <c r="BK25">
        <f t="shared" si="42"/>
        <v>0.19597923965397879</v>
      </c>
      <c r="BL25">
        <v>6</v>
      </c>
      <c r="BM25">
        <v>0.5</v>
      </c>
      <c r="BN25" t="s">
        <v>291</v>
      </c>
      <c r="BO25">
        <v>2</v>
      </c>
      <c r="BP25">
        <v>1607632237.3499999</v>
      </c>
      <c r="BQ25">
        <v>497.5702</v>
      </c>
      <c r="BR25">
        <v>516.24493333333305</v>
      </c>
      <c r="BS25">
        <v>7.9627720000000002</v>
      </c>
      <c r="BT25">
        <v>4.9064206666666701</v>
      </c>
      <c r="BU25">
        <v>494.98320000000001</v>
      </c>
      <c r="BV25">
        <v>8.0007719999999996</v>
      </c>
      <c r="BW25">
        <v>500.00656666666703</v>
      </c>
      <c r="BX25">
        <v>101.571833333333</v>
      </c>
      <c r="BY25">
        <v>9.9974196666666695E-2</v>
      </c>
      <c r="BZ25">
        <v>27.941939999999999</v>
      </c>
      <c r="CA25">
        <v>28.414836666666702</v>
      </c>
      <c r="CB25">
        <v>999.9</v>
      </c>
      <c r="CC25">
        <v>0</v>
      </c>
      <c r="CD25">
        <v>0</v>
      </c>
      <c r="CE25">
        <v>9996.72166666667</v>
      </c>
      <c r="CF25">
        <v>0</v>
      </c>
      <c r="CG25">
        <v>877.57590000000005</v>
      </c>
      <c r="CH25">
        <v>1400.001</v>
      </c>
      <c r="CI25">
        <v>0.89998983333333304</v>
      </c>
      <c r="CJ25">
        <v>0.1000101</v>
      </c>
      <c r="CK25">
        <v>0</v>
      </c>
      <c r="CL25">
        <v>788.65610000000004</v>
      </c>
      <c r="CM25">
        <v>4.9997499999999997</v>
      </c>
      <c r="CN25">
        <v>10913.766666666699</v>
      </c>
      <c r="CO25">
        <v>12178.02</v>
      </c>
      <c r="CP25">
        <v>49.307866666666598</v>
      </c>
      <c r="CQ25">
        <v>51.737400000000001</v>
      </c>
      <c r="CR25">
        <v>50.424599999999998</v>
      </c>
      <c r="CS25">
        <v>50.816200000000002</v>
      </c>
      <c r="CT25">
        <v>50.428733333333298</v>
      </c>
      <c r="CU25">
        <v>1255.4853333333299</v>
      </c>
      <c r="CV25">
        <v>139.51566666666699</v>
      </c>
      <c r="CW25">
        <v>0</v>
      </c>
      <c r="CX25">
        <v>69.100000143051105</v>
      </c>
      <c r="CY25">
        <v>0</v>
      </c>
      <c r="CZ25">
        <v>788.66269230769205</v>
      </c>
      <c r="DA25">
        <v>-8.4376752191375992</v>
      </c>
      <c r="DB25">
        <v>-120.598290724598</v>
      </c>
      <c r="DC25">
        <v>10913.7961538462</v>
      </c>
      <c r="DD25">
        <v>15</v>
      </c>
      <c r="DE25">
        <v>0</v>
      </c>
      <c r="DF25" t="s">
        <v>292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14.3018267456749</v>
      </c>
      <c r="DS25">
        <v>-0.166027168402782</v>
      </c>
      <c r="DT25">
        <v>5.1885197009005499E-2</v>
      </c>
      <c r="DU25">
        <v>1</v>
      </c>
      <c r="DV25">
        <v>-18.680710000000001</v>
      </c>
      <c r="DW25">
        <v>-1.76275862068699E-2</v>
      </c>
      <c r="DX25">
        <v>4.4685451398264797E-2</v>
      </c>
      <c r="DY25">
        <v>1</v>
      </c>
      <c r="DZ25">
        <v>3.05650633333333</v>
      </c>
      <c r="EA25">
        <v>-2.2450278086763399E-2</v>
      </c>
      <c r="EB25">
        <v>1.82775907116402E-3</v>
      </c>
      <c r="EC25">
        <v>1</v>
      </c>
      <c r="ED25">
        <v>3</v>
      </c>
      <c r="EE25">
        <v>3</v>
      </c>
      <c r="EF25" t="s">
        <v>298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1255.8</v>
      </c>
      <c r="EX25">
        <v>1255.5999999999999</v>
      </c>
      <c r="EY25">
        <v>2</v>
      </c>
      <c r="EZ25">
        <v>507.98500000000001</v>
      </c>
      <c r="FA25">
        <v>478.363</v>
      </c>
      <c r="FB25">
        <v>24.346599999999999</v>
      </c>
      <c r="FC25">
        <v>31.5563</v>
      </c>
      <c r="FD25">
        <v>29.999500000000001</v>
      </c>
      <c r="FE25">
        <v>31.485499999999998</v>
      </c>
      <c r="FF25">
        <v>31.452300000000001</v>
      </c>
      <c r="FG25">
        <v>16.699400000000001</v>
      </c>
      <c r="FH25">
        <v>0</v>
      </c>
      <c r="FI25">
        <v>100</v>
      </c>
      <c r="FJ25">
        <v>24.367100000000001</v>
      </c>
      <c r="FK25">
        <v>517.18100000000004</v>
      </c>
      <c r="FL25">
        <v>10.945399999999999</v>
      </c>
      <c r="FM25">
        <v>101.729</v>
      </c>
      <c r="FN25">
        <v>101.108</v>
      </c>
    </row>
    <row r="26" spans="1:170" x14ac:dyDescent="0.25">
      <c r="A26">
        <v>10</v>
      </c>
      <c r="B26">
        <v>1607632313.0999999</v>
      </c>
      <c r="C26">
        <v>693.59999990463302</v>
      </c>
      <c r="D26" t="s">
        <v>327</v>
      </c>
      <c r="E26" t="s">
        <v>328</v>
      </c>
      <c r="F26" t="s">
        <v>286</v>
      </c>
      <c r="G26" t="s">
        <v>287</v>
      </c>
      <c r="H26">
        <v>1607632305.3499999</v>
      </c>
      <c r="I26">
        <f t="shared" si="0"/>
        <v>2.5116727191451635E-3</v>
      </c>
      <c r="J26">
        <f t="shared" si="1"/>
        <v>16.788921126228782</v>
      </c>
      <c r="K26">
        <f t="shared" si="2"/>
        <v>597.39423333333298</v>
      </c>
      <c r="L26">
        <f t="shared" si="3"/>
        <v>242.97535191232572</v>
      </c>
      <c r="M26">
        <f t="shared" si="4"/>
        <v>24.702587574795231</v>
      </c>
      <c r="N26">
        <f t="shared" si="5"/>
        <v>60.735310184545952</v>
      </c>
      <c r="O26">
        <f t="shared" si="6"/>
        <v>8.1613649458839477E-2</v>
      </c>
      <c r="P26">
        <f t="shared" si="7"/>
        <v>2.9562380376775623</v>
      </c>
      <c r="Q26">
        <f t="shared" si="8"/>
        <v>8.0382290890201463E-2</v>
      </c>
      <c r="R26">
        <f t="shared" si="9"/>
        <v>5.0348016830577186E-2</v>
      </c>
      <c r="S26">
        <f t="shared" si="10"/>
        <v>231.29211707823933</v>
      </c>
      <c r="T26">
        <f t="shared" si="11"/>
        <v>28.719605897889995</v>
      </c>
      <c r="U26">
        <f t="shared" si="12"/>
        <v>28.4759933333333</v>
      </c>
      <c r="V26">
        <f t="shared" si="13"/>
        <v>3.9014251968168581</v>
      </c>
      <c r="W26">
        <f t="shared" si="14"/>
        <v>21.012393100998771</v>
      </c>
      <c r="X26">
        <f t="shared" si="15"/>
        <v>0.79809828187452225</v>
      </c>
      <c r="Y26">
        <f t="shared" si="16"/>
        <v>3.7982264944233632</v>
      </c>
      <c r="Z26">
        <f t="shared" si="17"/>
        <v>3.1033269149423357</v>
      </c>
      <c r="AA26">
        <f t="shared" si="18"/>
        <v>-110.76476691430172</v>
      </c>
      <c r="AB26">
        <f t="shared" si="19"/>
        <v>-73.423254266655618</v>
      </c>
      <c r="AC26">
        <f t="shared" si="20"/>
        <v>-5.4271026543140808</v>
      </c>
      <c r="AD26">
        <f t="shared" si="21"/>
        <v>41.676993242967924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53505.570781753711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796.74976000000004</v>
      </c>
      <c r="AR26">
        <v>966.47</v>
      </c>
      <c r="AS26">
        <f t="shared" si="27"/>
        <v>0.17560838929299405</v>
      </c>
      <c r="AT26">
        <v>0.5</v>
      </c>
      <c r="AU26">
        <f t="shared" si="28"/>
        <v>1180.1871197508669</v>
      </c>
      <c r="AV26">
        <f t="shared" si="29"/>
        <v>16.788921126228782</v>
      </c>
      <c r="AW26">
        <f t="shared" si="30"/>
        <v>103.62537958189381</v>
      </c>
      <c r="AX26">
        <f t="shared" si="31"/>
        <v>0.3823502022825333</v>
      </c>
      <c r="AY26">
        <f t="shared" si="32"/>
        <v>1.4715182292203838E-2</v>
      </c>
      <c r="AZ26">
        <f t="shared" si="33"/>
        <v>2.3752522064833874</v>
      </c>
      <c r="BA26" t="s">
        <v>330</v>
      </c>
      <c r="BB26">
        <v>596.94000000000005</v>
      </c>
      <c r="BC26">
        <f t="shared" si="34"/>
        <v>369.53</v>
      </c>
      <c r="BD26">
        <f t="shared" si="35"/>
        <v>0.45928676968040483</v>
      </c>
      <c r="BE26">
        <f t="shared" si="36"/>
        <v>0.86134687108369534</v>
      </c>
      <c r="BF26">
        <f t="shared" si="37"/>
        <v>0.67619490577429309</v>
      </c>
      <c r="BG26">
        <f t="shared" si="38"/>
        <v>0.90144004803986233</v>
      </c>
      <c r="BH26">
        <f t="shared" si="39"/>
        <v>1400.002</v>
      </c>
      <c r="BI26">
        <f t="shared" si="40"/>
        <v>1180.1871197508669</v>
      </c>
      <c r="BJ26">
        <f t="shared" si="41"/>
        <v>0.84298959555119701</v>
      </c>
      <c r="BK26">
        <f t="shared" si="42"/>
        <v>0.1959791911023942</v>
      </c>
      <c r="BL26">
        <v>6</v>
      </c>
      <c r="BM26">
        <v>0.5</v>
      </c>
      <c r="BN26" t="s">
        <v>291</v>
      </c>
      <c r="BO26">
        <v>2</v>
      </c>
      <c r="BP26">
        <v>1607632305.3499999</v>
      </c>
      <c r="BQ26">
        <v>597.39423333333298</v>
      </c>
      <c r="BR26">
        <v>619.34063333333302</v>
      </c>
      <c r="BS26">
        <v>7.8501173333333298</v>
      </c>
      <c r="BT26">
        <v>4.8598869999999996</v>
      </c>
      <c r="BU26">
        <v>594.80723333333299</v>
      </c>
      <c r="BV26">
        <v>7.8881173333333301</v>
      </c>
      <c r="BW26">
        <v>500.01949999999999</v>
      </c>
      <c r="BX26">
        <v>101.56699999999999</v>
      </c>
      <c r="BY26">
        <v>0.10005132999999999</v>
      </c>
      <c r="BZ26">
        <v>28.0153033333333</v>
      </c>
      <c r="CA26">
        <v>28.4759933333333</v>
      </c>
      <c r="CB26">
        <v>999.9</v>
      </c>
      <c r="CC26">
        <v>0</v>
      </c>
      <c r="CD26">
        <v>0</v>
      </c>
      <c r="CE26">
        <v>9996.2913333333308</v>
      </c>
      <c r="CF26">
        <v>0</v>
      </c>
      <c r="CG26">
        <v>787.28553333333298</v>
      </c>
      <c r="CH26">
        <v>1400.002</v>
      </c>
      <c r="CI26">
        <v>0.89999130000000005</v>
      </c>
      <c r="CJ26">
        <v>0.100008633333333</v>
      </c>
      <c r="CK26">
        <v>0</v>
      </c>
      <c r="CL26">
        <v>796.81473333333304</v>
      </c>
      <c r="CM26">
        <v>4.9997499999999997</v>
      </c>
      <c r="CN26">
        <v>11026.5133333333</v>
      </c>
      <c r="CO26">
        <v>12178.02</v>
      </c>
      <c r="CP26">
        <v>49.320399999999999</v>
      </c>
      <c r="CQ26">
        <v>51.75</v>
      </c>
      <c r="CR26">
        <v>50.432866666666598</v>
      </c>
      <c r="CS26">
        <v>50.816200000000002</v>
      </c>
      <c r="CT26">
        <v>50.428733333333298</v>
      </c>
      <c r="CU26">
        <v>1255.4876666666701</v>
      </c>
      <c r="CV26">
        <v>139.51466666666701</v>
      </c>
      <c r="CW26">
        <v>0</v>
      </c>
      <c r="CX26">
        <v>67.200000047683702</v>
      </c>
      <c r="CY26">
        <v>0</v>
      </c>
      <c r="CZ26">
        <v>796.74976000000004</v>
      </c>
      <c r="DA26">
        <v>-7.9840769414103701</v>
      </c>
      <c r="DB26">
        <v>-122.276923293587</v>
      </c>
      <c r="DC26">
        <v>11025.7</v>
      </c>
      <c r="DD26">
        <v>15</v>
      </c>
      <c r="DE26">
        <v>0</v>
      </c>
      <c r="DF26" t="s">
        <v>292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16.809605020827501</v>
      </c>
      <c r="DS26">
        <v>-0.325784278455371</v>
      </c>
      <c r="DT26">
        <v>6.3001257202177405E-2</v>
      </c>
      <c r="DU26">
        <v>1</v>
      </c>
      <c r="DV26">
        <v>-21.954803333333299</v>
      </c>
      <c r="DW26">
        <v>0.123334371523887</v>
      </c>
      <c r="DX26">
        <v>4.8692685852760098E-2</v>
      </c>
      <c r="DY26">
        <v>1</v>
      </c>
      <c r="DZ26">
        <v>2.9909819999999998</v>
      </c>
      <c r="EA26">
        <v>-8.8617931034479402E-2</v>
      </c>
      <c r="EB26">
        <v>6.4276825269040001E-3</v>
      </c>
      <c r="EC26">
        <v>1</v>
      </c>
      <c r="ED26">
        <v>3</v>
      </c>
      <c r="EE26">
        <v>3</v>
      </c>
      <c r="EF26" t="s">
        <v>298</v>
      </c>
      <c r="EG26">
        <v>100</v>
      </c>
      <c r="EH26">
        <v>100</v>
      </c>
      <c r="EI26">
        <v>2.5870000000000002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1257</v>
      </c>
      <c r="EX26">
        <v>1256.7</v>
      </c>
      <c r="EY26">
        <v>2</v>
      </c>
      <c r="EZ26">
        <v>507.75700000000001</v>
      </c>
      <c r="FA26">
        <v>478.63900000000001</v>
      </c>
      <c r="FB26">
        <v>24.209199999999999</v>
      </c>
      <c r="FC26">
        <v>31.513100000000001</v>
      </c>
      <c r="FD26">
        <v>30.0002</v>
      </c>
      <c r="FE26">
        <v>31.464500000000001</v>
      </c>
      <c r="FF26">
        <v>31.438600000000001</v>
      </c>
      <c r="FG26">
        <v>21.064</v>
      </c>
      <c r="FH26">
        <v>0</v>
      </c>
      <c r="FI26">
        <v>100</v>
      </c>
      <c r="FJ26">
        <v>24.189</v>
      </c>
      <c r="FK26">
        <v>620.33000000000004</v>
      </c>
      <c r="FL26">
        <v>10.945399999999999</v>
      </c>
      <c r="FM26">
        <v>101.735</v>
      </c>
      <c r="FN26">
        <v>101.116</v>
      </c>
    </row>
    <row r="27" spans="1:170" x14ac:dyDescent="0.25">
      <c r="A27">
        <v>11</v>
      </c>
      <c r="B27">
        <v>1607632379.0999999</v>
      </c>
      <c r="C27">
        <v>759.59999990463302</v>
      </c>
      <c r="D27" t="s">
        <v>331</v>
      </c>
      <c r="E27" t="s">
        <v>332</v>
      </c>
      <c r="F27" t="s">
        <v>286</v>
      </c>
      <c r="G27" t="s">
        <v>287</v>
      </c>
      <c r="H27">
        <v>1607632371.3499999</v>
      </c>
      <c r="I27">
        <f t="shared" si="0"/>
        <v>2.4003803212956656E-3</v>
      </c>
      <c r="J27">
        <f t="shared" si="1"/>
        <v>18.891899631159134</v>
      </c>
      <c r="K27">
        <f t="shared" si="2"/>
        <v>697.13300000000004</v>
      </c>
      <c r="L27">
        <f t="shared" si="3"/>
        <v>278.40145670738394</v>
      </c>
      <c r="M27">
        <f t="shared" si="4"/>
        <v>28.304494385451854</v>
      </c>
      <c r="N27">
        <f t="shared" si="5"/>
        <v>70.876055455243829</v>
      </c>
      <c r="O27">
        <f t="shared" si="6"/>
        <v>7.7617183902328635E-2</v>
      </c>
      <c r="P27">
        <f t="shared" si="7"/>
        <v>2.9571354292868959</v>
      </c>
      <c r="Q27">
        <f t="shared" si="8"/>
        <v>7.6502912316560048E-2</v>
      </c>
      <c r="R27">
        <f t="shared" si="9"/>
        <v>4.7913100431156486E-2</v>
      </c>
      <c r="S27">
        <f t="shared" si="10"/>
        <v>231.29316900702443</v>
      </c>
      <c r="T27">
        <f t="shared" si="11"/>
        <v>28.717047024820371</v>
      </c>
      <c r="U27">
        <f t="shared" si="12"/>
        <v>28.458079999999999</v>
      </c>
      <c r="V27">
        <f t="shared" si="13"/>
        <v>3.8973672177347689</v>
      </c>
      <c r="W27">
        <f t="shared" si="14"/>
        <v>20.594038071368434</v>
      </c>
      <c r="X27">
        <f t="shared" si="15"/>
        <v>0.78079345527203414</v>
      </c>
      <c r="Y27">
        <f t="shared" si="16"/>
        <v>3.7913567633807523</v>
      </c>
      <c r="Z27">
        <f t="shared" si="17"/>
        <v>3.1165737624627345</v>
      </c>
      <c r="AA27">
        <f t="shared" si="18"/>
        <v>-105.85677216913885</v>
      </c>
      <c r="AB27">
        <f t="shared" si="19"/>
        <v>-75.540388150506061</v>
      </c>
      <c r="AC27">
        <f t="shared" si="20"/>
        <v>-5.5805361467423324</v>
      </c>
      <c r="AD27">
        <f t="shared" si="21"/>
        <v>44.315472540637188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53537.248224894312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804.69207692307702</v>
      </c>
      <c r="AR27">
        <v>980.46</v>
      </c>
      <c r="AS27">
        <f t="shared" si="27"/>
        <v>0.17927087599384273</v>
      </c>
      <c r="AT27">
        <v>0.5</v>
      </c>
      <c r="AU27">
        <f t="shared" si="28"/>
        <v>1180.1952307473418</v>
      </c>
      <c r="AV27">
        <f t="shared" si="29"/>
        <v>18.891899631159134</v>
      </c>
      <c r="AW27">
        <f t="shared" si="30"/>
        <v>105.78731642991566</v>
      </c>
      <c r="AX27">
        <f t="shared" si="31"/>
        <v>0.39240764539093892</v>
      </c>
      <c r="AY27">
        <f t="shared" si="32"/>
        <v>1.649697152109866E-2</v>
      </c>
      <c r="AZ27">
        <f t="shared" si="33"/>
        <v>2.3270913652775227</v>
      </c>
      <c r="BA27" t="s">
        <v>334</v>
      </c>
      <c r="BB27">
        <v>595.72</v>
      </c>
      <c r="BC27">
        <f t="shared" si="34"/>
        <v>384.74</v>
      </c>
      <c r="BD27">
        <f t="shared" si="35"/>
        <v>0.45684858105973647</v>
      </c>
      <c r="BE27">
        <f t="shared" si="36"/>
        <v>0.85570590617921072</v>
      </c>
      <c r="BF27">
        <f t="shared" si="37"/>
        <v>0.66331754132339305</v>
      </c>
      <c r="BG27">
        <f t="shared" si="38"/>
        <v>0.89594645536859951</v>
      </c>
      <c r="BH27">
        <f t="shared" si="39"/>
        <v>1400.0119999999999</v>
      </c>
      <c r="BI27">
        <f t="shared" si="40"/>
        <v>1180.1952307473418</v>
      </c>
      <c r="BJ27">
        <f t="shared" si="41"/>
        <v>0.8429893677678062</v>
      </c>
      <c r="BK27">
        <f t="shared" si="42"/>
        <v>0.19597873553561246</v>
      </c>
      <c r="BL27">
        <v>6</v>
      </c>
      <c r="BM27">
        <v>0.5</v>
      </c>
      <c r="BN27" t="s">
        <v>291</v>
      </c>
      <c r="BO27">
        <v>2</v>
      </c>
      <c r="BP27">
        <v>1607632371.3499999</v>
      </c>
      <c r="BQ27">
        <v>697.13300000000004</v>
      </c>
      <c r="BR27">
        <v>721.81063333333304</v>
      </c>
      <c r="BS27">
        <v>7.67984166666667</v>
      </c>
      <c r="BT27">
        <v>4.8215886666666696</v>
      </c>
      <c r="BU27">
        <v>694.54603333333398</v>
      </c>
      <c r="BV27">
        <v>7.7178420000000001</v>
      </c>
      <c r="BW27">
        <v>500.01433333333301</v>
      </c>
      <c r="BX27">
        <v>101.567933333333</v>
      </c>
      <c r="BY27">
        <v>9.9977173333333294E-2</v>
      </c>
      <c r="BZ27">
        <v>27.984249999999999</v>
      </c>
      <c r="CA27">
        <v>28.458079999999999</v>
      </c>
      <c r="CB27">
        <v>999.9</v>
      </c>
      <c r="CC27">
        <v>0</v>
      </c>
      <c r="CD27">
        <v>0</v>
      </c>
      <c r="CE27">
        <v>10001.290000000001</v>
      </c>
      <c r="CF27">
        <v>0</v>
      </c>
      <c r="CG27">
        <v>525.00226666666697</v>
      </c>
      <c r="CH27">
        <v>1400.0119999999999</v>
      </c>
      <c r="CI27">
        <v>0.89999766666666703</v>
      </c>
      <c r="CJ27">
        <v>0.100002216666667</v>
      </c>
      <c r="CK27">
        <v>0</v>
      </c>
      <c r="CL27">
        <v>804.708666666667</v>
      </c>
      <c r="CM27">
        <v>4.9997499999999997</v>
      </c>
      <c r="CN27">
        <v>11138.733333333301</v>
      </c>
      <c r="CO27">
        <v>12178.1333333333</v>
      </c>
      <c r="CP27">
        <v>49.408066666666599</v>
      </c>
      <c r="CQ27">
        <v>51.837200000000003</v>
      </c>
      <c r="CR27">
        <v>50.487333333333297</v>
      </c>
      <c r="CS27">
        <v>50.8706666666667</v>
      </c>
      <c r="CT27">
        <v>50.487400000000001</v>
      </c>
      <c r="CU27">
        <v>1255.5070000000001</v>
      </c>
      <c r="CV27">
        <v>139.505</v>
      </c>
      <c r="CW27">
        <v>0</v>
      </c>
      <c r="CX27">
        <v>65.400000095367403</v>
      </c>
      <c r="CY27">
        <v>0</v>
      </c>
      <c r="CZ27">
        <v>804.69207692307702</v>
      </c>
      <c r="DA27">
        <v>-9.2261196589770709</v>
      </c>
      <c r="DB27">
        <v>-130.441025363232</v>
      </c>
      <c r="DC27">
        <v>11138.123076923101</v>
      </c>
      <c r="DD27">
        <v>15</v>
      </c>
      <c r="DE27">
        <v>0</v>
      </c>
      <c r="DF27" t="s">
        <v>292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18.916115889033001</v>
      </c>
      <c r="DS27">
        <v>-0.26668513537565902</v>
      </c>
      <c r="DT27">
        <v>8.7661252033658807E-2</v>
      </c>
      <c r="DU27">
        <v>1</v>
      </c>
      <c r="DV27">
        <v>-24.685860000000002</v>
      </c>
      <c r="DW27">
        <v>-8.3666295885240494E-3</v>
      </c>
      <c r="DX27">
        <v>7.9538249079714393E-2</v>
      </c>
      <c r="DY27">
        <v>1</v>
      </c>
      <c r="DZ27">
        <v>2.8588100000000001</v>
      </c>
      <c r="EA27">
        <v>-5.6223537263629698E-2</v>
      </c>
      <c r="EB27">
        <v>4.1100381182336198E-3</v>
      </c>
      <c r="EC27">
        <v>1</v>
      </c>
      <c r="ED27">
        <v>3</v>
      </c>
      <c r="EE27">
        <v>3</v>
      </c>
      <c r="EF27" t="s">
        <v>298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1258</v>
      </c>
      <c r="EX27">
        <v>1257.8</v>
      </c>
      <c r="EY27">
        <v>2</v>
      </c>
      <c r="EZ27">
        <v>507.74099999999999</v>
      </c>
      <c r="FA27">
        <v>478.52600000000001</v>
      </c>
      <c r="FB27">
        <v>24.0486</v>
      </c>
      <c r="FC27">
        <v>31.529299999999999</v>
      </c>
      <c r="FD27">
        <v>30.000699999999998</v>
      </c>
      <c r="FE27">
        <v>31.479900000000001</v>
      </c>
      <c r="FF27">
        <v>31.459399999999999</v>
      </c>
      <c r="FG27">
        <v>25.228100000000001</v>
      </c>
      <c r="FH27">
        <v>0</v>
      </c>
      <c r="FI27">
        <v>100</v>
      </c>
      <c r="FJ27">
        <v>24.034800000000001</v>
      </c>
      <c r="FK27">
        <v>722.83900000000006</v>
      </c>
      <c r="FL27">
        <v>10.945399999999999</v>
      </c>
      <c r="FM27">
        <v>101.733</v>
      </c>
      <c r="FN27">
        <v>101.108</v>
      </c>
    </row>
    <row r="28" spans="1:170" x14ac:dyDescent="0.25">
      <c r="A28">
        <v>12</v>
      </c>
      <c r="B28">
        <v>1607632499.5999999</v>
      </c>
      <c r="C28">
        <v>880.09999990463302</v>
      </c>
      <c r="D28" t="s">
        <v>335</v>
      </c>
      <c r="E28" t="s">
        <v>336</v>
      </c>
      <c r="F28" t="s">
        <v>286</v>
      </c>
      <c r="G28" t="s">
        <v>287</v>
      </c>
      <c r="H28">
        <v>1607632491.5999999</v>
      </c>
      <c r="I28">
        <f t="shared" si="0"/>
        <v>2.2017302502936975E-3</v>
      </c>
      <c r="J28">
        <f t="shared" si="1"/>
        <v>19.058624869245591</v>
      </c>
      <c r="K28">
        <f t="shared" si="2"/>
        <v>799.97129032258101</v>
      </c>
      <c r="L28">
        <f t="shared" si="3"/>
        <v>330.07397445437903</v>
      </c>
      <c r="M28">
        <f t="shared" si="4"/>
        <v>33.558930439904834</v>
      </c>
      <c r="N28">
        <f t="shared" si="5"/>
        <v>81.333831091148141</v>
      </c>
      <c r="O28">
        <f t="shared" si="6"/>
        <v>6.990732248087432E-2</v>
      </c>
      <c r="P28">
        <f t="shared" si="7"/>
        <v>2.9567864884471424</v>
      </c>
      <c r="Q28">
        <f t="shared" si="8"/>
        <v>6.9001924429549624E-2</v>
      </c>
      <c r="R28">
        <f t="shared" si="9"/>
        <v>4.3206572171121796E-2</v>
      </c>
      <c r="S28">
        <f t="shared" si="10"/>
        <v>231.29846764690009</v>
      </c>
      <c r="T28">
        <f t="shared" si="11"/>
        <v>28.78635393670146</v>
      </c>
      <c r="U28">
        <f t="shared" si="12"/>
        <v>28.561674193548399</v>
      </c>
      <c r="V28">
        <f t="shared" si="13"/>
        <v>3.9208858371038429</v>
      </c>
      <c r="W28">
        <f t="shared" si="14"/>
        <v>19.794925091509903</v>
      </c>
      <c r="X28">
        <f t="shared" si="15"/>
        <v>0.75128512683563753</v>
      </c>
      <c r="Y28">
        <f t="shared" si="16"/>
        <v>3.7953421059313115</v>
      </c>
      <c r="Z28">
        <f t="shared" si="17"/>
        <v>3.1696007102682051</v>
      </c>
      <c r="AA28">
        <f t="shared" si="18"/>
        <v>-97.096304037952066</v>
      </c>
      <c r="AB28">
        <f t="shared" si="19"/>
        <v>-89.172383422383703</v>
      </c>
      <c r="AC28">
        <f t="shared" si="20"/>
        <v>-6.5923678130431718</v>
      </c>
      <c r="AD28">
        <f t="shared" si="21"/>
        <v>38.437412373521141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53523.944436403581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805.97703999999999</v>
      </c>
      <c r="AR28">
        <v>984.78</v>
      </c>
      <c r="AS28">
        <f t="shared" si="27"/>
        <v>0.18156640061739682</v>
      </c>
      <c r="AT28">
        <v>0.5</v>
      </c>
      <c r="AU28">
        <f t="shared" si="28"/>
        <v>1180.2218717150945</v>
      </c>
      <c r="AV28">
        <f t="shared" si="29"/>
        <v>19.058624869245591</v>
      </c>
      <c r="AW28">
        <f t="shared" si="30"/>
        <v>107.14431858861838</v>
      </c>
      <c r="AX28">
        <f t="shared" si="31"/>
        <v>0.38972156217632364</v>
      </c>
      <c r="AY28">
        <f t="shared" si="32"/>
        <v>1.663786515032661E-2</v>
      </c>
      <c r="AZ28">
        <f t="shared" si="33"/>
        <v>2.312496192042893</v>
      </c>
      <c r="BA28" t="s">
        <v>338</v>
      </c>
      <c r="BB28">
        <v>600.99</v>
      </c>
      <c r="BC28">
        <f t="shared" si="34"/>
        <v>383.78999999999996</v>
      </c>
      <c r="BD28">
        <f t="shared" si="35"/>
        <v>0.46588749055473044</v>
      </c>
      <c r="BE28">
        <f t="shared" si="36"/>
        <v>0.85577714395229021</v>
      </c>
      <c r="BF28">
        <f t="shared" si="37"/>
        <v>0.66394696281570065</v>
      </c>
      <c r="BG28">
        <f t="shared" si="38"/>
        <v>0.8942500779318695</v>
      </c>
      <c r="BH28">
        <f t="shared" si="39"/>
        <v>1400.0435483870999</v>
      </c>
      <c r="BI28">
        <f t="shared" si="40"/>
        <v>1180.2218717150945</v>
      </c>
      <c r="BJ28">
        <f t="shared" si="41"/>
        <v>0.84298940063311045</v>
      </c>
      <c r="BK28">
        <f t="shared" si="42"/>
        <v>0.19597880126622119</v>
      </c>
      <c r="BL28">
        <v>6</v>
      </c>
      <c r="BM28">
        <v>0.5</v>
      </c>
      <c r="BN28" t="s">
        <v>291</v>
      </c>
      <c r="BO28">
        <v>2</v>
      </c>
      <c r="BP28">
        <v>1607632491.5999999</v>
      </c>
      <c r="BQ28">
        <v>799.97129032258101</v>
      </c>
      <c r="BR28">
        <v>824.95454838709702</v>
      </c>
      <c r="BS28">
        <v>7.3893793548387103</v>
      </c>
      <c r="BT28">
        <v>4.7668974193548399</v>
      </c>
      <c r="BU28">
        <v>797.38432258064495</v>
      </c>
      <c r="BV28">
        <v>7.4273793548387097</v>
      </c>
      <c r="BW28">
        <v>500.01354838709699</v>
      </c>
      <c r="BX28">
        <v>101.570935483871</v>
      </c>
      <c r="BY28">
        <v>0.10000205483871</v>
      </c>
      <c r="BZ28">
        <v>28.0022709677419</v>
      </c>
      <c r="CA28">
        <v>28.561674193548399</v>
      </c>
      <c r="CB28">
        <v>999.9</v>
      </c>
      <c r="CC28">
        <v>0</v>
      </c>
      <c r="CD28">
        <v>0</v>
      </c>
      <c r="CE28">
        <v>9999.0148387096797</v>
      </c>
      <c r="CF28">
        <v>0</v>
      </c>
      <c r="CG28">
        <v>896.08203225806506</v>
      </c>
      <c r="CH28">
        <v>1400.0435483870999</v>
      </c>
      <c r="CI28">
        <v>0.89999616129032201</v>
      </c>
      <c r="CJ28">
        <v>0.10000366451612901</v>
      </c>
      <c r="CK28">
        <v>0</v>
      </c>
      <c r="CL28">
        <v>806.00912903225799</v>
      </c>
      <c r="CM28">
        <v>4.9997499999999997</v>
      </c>
      <c r="CN28">
        <v>11140.1870967742</v>
      </c>
      <c r="CO28">
        <v>12178.416129032301</v>
      </c>
      <c r="CP28">
        <v>49.080419354838703</v>
      </c>
      <c r="CQ28">
        <v>51.544096774193498</v>
      </c>
      <c r="CR28">
        <v>50.106612903225802</v>
      </c>
      <c r="CS28">
        <v>50.423161290322597</v>
      </c>
      <c r="CT28">
        <v>50.146935483870998</v>
      </c>
      <c r="CU28">
        <v>1255.5338709677401</v>
      </c>
      <c r="CV28">
        <v>139.509677419355</v>
      </c>
      <c r="CW28">
        <v>0</v>
      </c>
      <c r="CX28">
        <v>120</v>
      </c>
      <c r="CY28">
        <v>0</v>
      </c>
      <c r="CZ28">
        <v>805.97703999999999</v>
      </c>
      <c r="DA28">
        <v>-2.8296923204747202</v>
      </c>
      <c r="DB28">
        <v>-64.076923098545393</v>
      </c>
      <c r="DC28">
        <v>11139.08</v>
      </c>
      <c r="DD28">
        <v>15</v>
      </c>
      <c r="DE28">
        <v>0</v>
      </c>
      <c r="DF28" t="s">
        <v>292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19.063413690305399</v>
      </c>
      <c r="DS28">
        <v>-0.63291713234862501</v>
      </c>
      <c r="DT28">
        <v>5.7553412159822098E-2</v>
      </c>
      <c r="DU28">
        <v>0</v>
      </c>
      <c r="DV28">
        <v>-24.977873333333299</v>
      </c>
      <c r="DW28">
        <v>0.79797463848720496</v>
      </c>
      <c r="DX28">
        <v>6.9118395686113901E-2</v>
      </c>
      <c r="DY28">
        <v>0</v>
      </c>
      <c r="DZ28">
        <v>2.6219793333333299</v>
      </c>
      <c r="EA28">
        <v>-0.123732680756392</v>
      </c>
      <c r="EB28">
        <v>8.9306789340017293E-3</v>
      </c>
      <c r="EC28">
        <v>1</v>
      </c>
      <c r="ED28">
        <v>1</v>
      </c>
      <c r="EE28">
        <v>3</v>
      </c>
      <c r="EF28" t="s">
        <v>293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1260.0999999999999</v>
      </c>
      <c r="EX28">
        <v>1259.8</v>
      </c>
      <c r="EY28">
        <v>2</v>
      </c>
      <c r="EZ28">
        <v>507.97500000000002</v>
      </c>
      <c r="FA28">
        <v>477.26799999999997</v>
      </c>
      <c r="FB28">
        <v>23.843299999999999</v>
      </c>
      <c r="FC28">
        <v>31.7226</v>
      </c>
      <c r="FD28">
        <v>30.000800000000002</v>
      </c>
      <c r="FE28">
        <v>31.634</v>
      </c>
      <c r="FF28">
        <v>31.6129</v>
      </c>
      <c r="FG28">
        <v>28.945499999999999</v>
      </c>
      <c r="FH28">
        <v>0</v>
      </c>
      <c r="FI28">
        <v>100</v>
      </c>
      <c r="FJ28">
        <v>23.846800000000002</v>
      </c>
      <c r="FK28">
        <v>824.29300000000001</v>
      </c>
      <c r="FL28">
        <v>10.945399999999999</v>
      </c>
      <c r="FM28">
        <v>101.694</v>
      </c>
      <c r="FN28">
        <v>101.063</v>
      </c>
    </row>
    <row r="29" spans="1:170" x14ac:dyDescent="0.25">
      <c r="A29">
        <v>13</v>
      </c>
      <c r="B29">
        <v>1607632565.0999999</v>
      </c>
      <c r="C29">
        <v>945.59999990463302</v>
      </c>
      <c r="D29" t="s">
        <v>339</v>
      </c>
      <c r="E29" t="s">
        <v>340</v>
      </c>
      <c r="F29" t="s">
        <v>286</v>
      </c>
      <c r="G29" t="s">
        <v>287</v>
      </c>
      <c r="H29">
        <v>1607632557.0999999</v>
      </c>
      <c r="I29">
        <f t="shared" si="0"/>
        <v>2.0747624326403094E-3</v>
      </c>
      <c r="J29">
        <f t="shared" si="1"/>
        <v>20.977151173102623</v>
      </c>
      <c r="K29">
        <f t="shared" si="2"/>
        <v>897.01722580645196</v>
      </c>
      <c r="L29">
        <f t="shared" si="3"/>
        <v>348.36639881305535</v>
      </c>
      <c r="M29">
        <f t="shared" si="4"/>
        <v>35.417095094043908</v>
      </c>
      <c r="N29">
        <f t="shared" si="5"/>
        <v>91.196351013265286</v>
      </c>
      <c r="O29">
        <f t="shared" si="6"/>
        <v>6.5627319558363595E-2</v>
      </c>
      <c r="P29">
        <f t="shared" si="7"/>
        <v>2.9563193491878255</v>
      </c>
      <c r="Q29">
        <f t="shared" si="8"/>
        <v>6.4828584314751053E-2</v>
      </c>
      <c r="R29">
        <f t="shared" si="9"/>
        <v>4.0588818346324357E-2</v>
      </c>
      <c r="S29">
        <f t="shared" si="10"/>
        <v>231.29348569412832</v>
      </c>
      <c r="T29">
        <f t="shared" si="11"/>
        <v>28.751864490464961</v>
      </c>
      <c r="U29">
        <f t="shared" si="12"/>
        <v>28.526906451612899</v>
      </c>
      <c r="V29">
        <f t="shared" si="13"/>
        <v>3.9129788783454633</v>
      </c>
      <c r="W29">
        <f t="shared" si="14"/>
        <v>19.405677915116311</v>
      </c>
      <c r="X29">
        <f t="shared" si="15"/>
        <v>0.73362587353352249</v>
      </c>
      <c r="Y29">
        <f t="shared" si="16"/>
        <v>3.7804702146584375</v>
      </c>
      <c r="Z29">
        <f t="shared" si="17"/>
        <v>3.1793530048119409</v>
      </c>
      <c r="AA29">
        <f t="shared" si="18"/>
        <v>-91.497023279437641</v>
      </c>
      <c r="AB29">
        <f t="shared" si="19"/>
        <v>-94.348463216579759</v>
      </c>
      <c r="AC29">
        <f t="shared" si="20"/>
        <v>-6.9725842022899238</v>
      </c>
      <c r="AD29">
        <f t="shared" si="21"/>
        <v>38.475414995820998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53522.211197732351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815.03484000000003</v>
      </c>
      <c r="AR29">
        <v>997.96</v>
      </c>
      <c r="AS29">
        <f t="shared" si="27"/>
        <v>0.18329909014389356</v>
      </c>
      <c r="AT29">
        <v>0.5</v>
      </c>
      <c r="AU29">
        <f t="shared" si="28"/>
        <v>1180.1958375283607</v>
      </c>
      <c r="AV29">
        <f t="shared" si="29"/>
        <v>20.977151173102623</v>
      </c>
      <c r="AW29">
        <f t="shared" si="30"/>
        <v>108.16441160527947</v>
      </c>
      <c r="AX29">
        <f t="shared" si="31"/>
        <v>0.39625836706882045</v>
      </c>
      <c r="AY29">
        <f t="shared" si="32"/>
        <v>1.8263832126421031E-2</v>
      </c>
      <c r="AZ29">
        <f t="shared" si="33"/>
        <v>2.2687482464227022</v>
      </c>
      <c r="BA29" t="s">
        <v>342</v>
      </c>
      <c r="BB29">
        <v>602.51</v>
      </c>
      <c r="BC29">
        <f t="shared" si="34"/>
        <v>395.45000000000005</v>
      </c>
      <c r="BD29">
        <f t="shared" si="35"/>
        <v>0.46257468706536853</v>
      </c>
      <c r="BE29">
        <f t="shared" si="36"/>
        <v>0.85131055020172441</v>
      </c>
      <c r="BF29">
        <f t="shared" si="37"/>
        <v>0.64756148223991605</v>
      </c>
      <c r="BG29">
        <f t="shared" si="38"/>
        <v>0.88907455602999341</v>
      </c>
      <c r="BH29">
        <f t="shared" si="39"/>
        <v>1400.0125806451599</v>
      </c>
      <c r="BI29">
        <f t="shared" si="40"/>
        <v>1180.1958375283607</v>
      </c>
      <c r="BJ29">
        <f t="shared" si="41"/>
        <v>0.84298945155514082</v>
      </c>
      <c r="BK29">
        <f t="shared" si="42"/>
        <v>0.19597890311028165</v>
      </c>
      <c r="BL29">
        <v>6</v>
      </c>
      <c r="BM29">
        <v>0.5</v>
      </c>
      <c r="BN29" t="s">
        <v>291</v>
      </c>
      <c r="BO29">
        <v>2</v>
      </c>
      <c r="BP29">
        <v>1607632557.0999999</v>
      </c>
      <c r="BQ29">
        <v>897.01722580645196</v>
      </c>
      <c r="BR29">
        <v>924.42238709677395</v>
      </c>
      <c r="BS29">
        <v>7.2160238709677396</v>
      </c>
      <c r="BT29">
        <v>4.7443412903225797</v>
      </c>
      <c r="BU29">
        <v>894.43029032258096</v>
      </c>
      <c r="BV29">
        <v>7.2540238709677398</v>
      </c>
      <c r="BW29">
        <v>500.013451612903</v>
      </c>
      <c r="BX29">
        <v>101.566225806452</v>
      </c>
      <c r="BY29">
        <v>9.9994629032258101E-2</v>
      </c>
      <c r="BZ29">
        <v>27.9349387096774</v>
      </c>
      <c r="CA29">
        <v>28.526906451612899</v>
      </c>
      <c r="CB29">
        <v>999.9</v>
      </c>
      <c r="CC29">
        <v>0</v>
      </c>
      <c r="CD29">
        <v>0</v>
      </c>
      <c r="CE29">
        <v>9996.8287096774202</v>
      </c>
      <c r="CF29">
        <v>0</v>
      </c>
      <c r="CG29">
        <v>902.64506451612897</v>
      </c>
      <c r="CH29">
        <v>1400.0125806451599</v>
      </c>
      <c r="CI29">
        <v>0.89999516129032298</v>
      </c>
      <c r="CJ29">
        <v>0.100004687096774</v>
      </c>
      <c r="CK29">
        <v>0</v>
      </c>
      <c r="CL29">
        <v>815.07483870967803</v>
      </c>
      <c r="CM29">
        <v>4.9997499999999997</v>
      </c>
      <c r="CN29">
        <v>11242.848387096799</v>
      </c>
      <c r="CO29">
        <v>12178.1451612903</v>
      </c>
      <c r="CP29">
        <v>48.634741935483802</v>
      </c>
      <c r="CQ29">
        <v>51.064225806451603</v>
      </c>
      <c r="CR29">
        <v>49.602548387096803</v>
      </c>
      <c r="CS29">
        <v>49.981612903225802</v>
      </c>
      <c r="CT29">
        <v>49.771999999999998</v>
      </c>
      <c r="CU29">
        <v>1255.50419354839</v>
      </c>
      <c r="CV29">
        <v>139.50903225806499</v>
      </c>
      <c r="CW29">
        <v>0</v>
      </c>
      <c r="CX29">
        <v>64.800000190734906</v>
      </c>
      <c r="CY29">
        <v>0</v>
      </c>
      <c r="CZ29">
        <v>815.03484000000003</v>
      </c>
      <c r="DA29">
        <v>-3.61169229239766</v>
      </c>
      <c r="DB29">
        <v>-84.107692323237401</v>
      </c>
      <c r="DC29">
        <v>11241.884</v>
      </c>
      <c r="DD29">
        <v>15</v>
      </c>
      <c r="DE29">
        <v>0</v>
      </c>
      <c r="DF29" t="s">
        <v>292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20.991080112463099</v>
      </c>
      <c r="DS29">
        <v>-4.8774158298247897E-2</v>
      </c>
      <c r="DT29">
        <v>5.1643200871304001E-2</v>
      </c>
      <c r="DU29">
        <v>1</v>
      </c>
      <c r="DV29">
        <v>-27.412870000000002</v>
      </c>
      <c r="DW29">
        <v>0.191244493882124</v>
      </c>
      <c r="DX29">
        <v>6.46025600627924E-2</v>
      </c>
      <c r="DY29">
        <v>1</v>
      </c>
      <c r="DZ29">
        <v>2.4722726666666701</v>
      </c>
      <c r="EA29">
        <v>-0.14677962180199899</v>
      </c>
      <c r="EB29">
        <v>1.05943774186541E-2</v>
      </c>
      <c r="EC29">
        <v>1</v>
      </c>
      <c r="ED29">
        <v>3</v>
      </c>
      <c r="EE29">
        <v>3</v>
      </c>
      <c r="EF29" t="s">
        <v>298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1261.2</v>
      </c>
      <c r="EX29">
        <v>1260.9000000000001</v>
      </c>
      <c r="EY29">
        <v>2</v>
      </c>
      <c r="EZ29">
        <v>507.86700000000002</v>
      </c>
      <c r="FA29">
        <v>477.09100000000001</v>
      </c>
      <c r="FB29">
        <v>24.075500000000002</v>
      </c>
      <c r="FC29">
        <v>31.8291</v>
      </c>
      <c r="FD29">
        <v>29.9999</v>
      </c>
      <c r="FE29">
        <v>31.715399999999999</v>
      </c>
      <c r="FF29">
        <v>31.678000000000001</v>
      </c>
      <c r="FG29">
        <v>32.727800000000002</v>
      </c>
      <c r="FH29">
        <v>0</v>
      </c>
      <c r="FI29">
        <v>100</v>
      </c>
      <c r="FJ29">
        <v>24.114100000000001</v>
      </c>
      <c r="FK29">
        <v>925.24900000000002</v>
      </c>
      <c r="FL29">
        <v>10.945399999999999</v>
      </c>
      <c r="FM29">
        <v>101.67100000000001</v>
      </c>
      <c r="FN29">
        <v>101.047</v>
      </c>
    </row>
    <row r="30" spans="1:170" x14ac:dyDescent="0.25">
      <c r="A30">
        <v>14</v>
      </c>
      <c r="B30">
        <v>1607632685.5999999</v>
      </c>
      <c r="C30">
        <v>1066.0999999046301</v>
      </c>
      <c r="D30" t="s">
        <v>343</v>
      </c>
      <c r="E30" t="s">
        <v>344</v>
      </c>
      <c r="F30" t="s">
        <v>286</v>
      </c>
      <c r="G30" t="s">
        <v>287</v>
      </c>
      <c r="H30">
        <v>1607632677.5999999</v>
      </c>
      <c r="I30">
        <f t="shared" si="0"/>
        <v>1.7912226651847702E-3</v>
      </c>
      <c r="J30">
        <f t="shared" si="1"/>
        <v>21.992345237481352</v>
      </c>
      <c r="K30">
        <f t="shared" si="2"/>
        <v>1199.7174193548401</v>
      </c>
      <c r="L30">
        <f t="shared" si="3"/>
        <v>517.34020139776612</v>
      </c>
      <c r="M30">
        <f t="shared" si="4"/>
        <v>52.59795071856631</v>
      </c>
      <c r="N30">
        <f t="shared" si="5"/>
        <v>121.97520611956816</v>
      </c>
      <c r="O30">
        <f t="shared" si="6"/>
        <v>5.5666028279754552E-2</v>
      </c>
      <c r="P30">
        <f t="shared" si="7"/>
        <v>2.9563881127466254</v>
      </c>
      <c r="Q30">
        <f t="shared" si="8"/>
        <v>5.5090230086269738E-2</v>
      </c>
      <c r="R30">
        <f t="shared" si="9"/>
        <v>3.4482630548228088E-2</v>
      </c>
      <c r="S30">
        <f t="shared" si="10"/>
        <v>231.292464592919</v>
      </c>
      <c r="T30">
        <f t="shared" si="11"/>
        <v>28.909844563670696</v>
      </c>
      <c r="U30">
        <f t="shared" si="12"/>
        <v>28.578525806451601</v>
      </c>
      <c r="V30">
        <f t="shared" si="13"/>
        <v>3.9247232806405017</v>
      </c>
      <c r="W30">
        <f t="shared" si="14"/>
        <v>18.26887907354465</v>
      </c>
      <c r="X30">
        <f t="shared" si="15"/>
        <v>0.69408039235177632</v>
      </c>
      <c r="Y30">
        <f t="shared" si="16"/>
        <v>3.799250022716945</v>
      </c>
      <c r="Z30">
        <f t="shared" si="17"/>
        <v>3.2306428882887253</v>
      </c>
      <c r="AA30">
        <f t="shared" si="18"/>
        <v>-78.992919534648365</v>
      </c>
      <c r="AB30">
        <f t="shared" si="19"/>
        <v>-89.032347008953963</v>
      </c>
      <c r="AC30">
        <f t="shared" si="20"/>
        <v>-6.5840330609962052</v>
      </c>
      <c r="AD30">
        <f t="shared" si="21"/>
        <v>56.68316498832047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53509.181673887528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826.64165384615399</v>
      </c>
      <c r="AR30">
        <v>1006.74</v>
      </c>
      <c r="AS30">
        <f t="shared" si="27"/>
        <v>0.1788926099626974</v>
      </c>
      <c r="AT30">
        <v>0.5</v>
      </c>
      <c r="AU30">
        <f t="shared" si="28"/>
        <v>1180.1928588118328</v>
      </c>
      <c r="AV30">
        <f t="shared" si="29"/>
        <v>21.992345237481352</v>
      </c>
      <c r="AW30">
        <f t="shared" si="30"/>
        <v>105.56389038609301</v>
      </c>
      <c r="AX30">
        <f t="shared" si="31"/>
        <v>0.39830542145936387</v>
      </c>
      <c r="AY30">
        <f t="shared" si="32"/>
        <v>1.9124071586079729E-2</v>
      </c>
      <c r="AZ30">
        <f t="shared" si="33"/>
        <v>2.2402407771619286</v>
      </c>
      <c r="BA30" t="s">
        <v>346</v>
      </c>
      <c r="BB30">
        <v>605.75</v>
      </c>
      <c r="BC30">
        <f t="shared" si="34"/>
        <v>400.99</v>
      </c>
      <c r="BD30">
        <f t="shared" si="35"/>
        <v>0.44913425809582785</v>
      </c>
      <c r="BE30">
        <f t="shared" si="36"/>
        <v>0.84904360527494704</v>
      </c>
      <c r="BF30">
        <f t="shared" si="37"/>
        <v>0.61833565742838814</v>
      </c>
      <c r="BG30">
        <f t="shared" si="38"/>
        <v>0.88562682596182429</v>
      </c>
      <c r="BH30">
        <f t="shared" si="39"/>
        <v>1400.0093548387099</v>
      </c>
      <c r="BI30">
        <f t="shared" si="40"/>
        <v>1180.1928588118328</v>
      </c>
      <c r="BJ30">
        <f t="shared" si="41"/>
        <v>0.84298926627372339</v>
      </c>
      <c r="BK30">
        <f t="shared" si="42"/>
        <v>0.19597853254744674</v>
      </c>
      <c r="BL30">
        <v>6</v>
      </c>
      <c r="BM30">
        <v>0.5</v>
      </c>
      <c r="BN30" t="s">
        <v>291</v>
      </c>
      <c r="BO30">
        <v>2</v>
      </c>
      <c r="BP30">
        <v>1607632677.5999999</v>
      </c>
      <c r="BQ30">
        <v>1199.7174193548401</v>
      </c>
      <c r="BR30">
        <v>1228.6861290322599</v>
      </c>
      <c r="BS30">
        <v>6.8268000000000004</v>
      </c>
      <c r="BT30">
        <v>4.6920700000000002</v>
      </c>
      <c r="BU30">
        <v>1197.13032258065</v>
      </c>
      <c r="BV30">
        <v>6.8647999999999998</v>
      </c>
      <c r="BW30">
        <v>500.01480645161303</v>
      </c>
      <c r="BX30">
        <v>101.569903225806</v>
      </c>
      <c r="BY30">
        <v>0.100043506451613</v>
      </c>
      <c r="BZ30">
        <v>28.019925806451599</v>
      </c>
      <c r="CA30">
        <v>28.578525806451601</v>
      </c>
      <c r="CB30">
        <v>999.9</v>
      </c>
      <c r="CC30">
        <v>0</v>
      </c>
      <c r="CD30">
        <v>0</v>
      </c>
      <c r="CE30">
        <v>9996.8567741935494</v>
      </c>
      <c r="CF30">
        <v>0</v>
      </c>
      <c r="CG30">
        <v>867.45651612903202</v>
      </c>
      <c r="CH30">
        <v>1400.0093548387099</v>
      </c>
      <c r="CI30">
        <v>0.90000129032258103</v>
      </c>
      <c r="CJ30">
        <v>9.9998419354838705E-2</v>
      </c>
      <c r="CK30">
        <v>0</v>
      </c>
      <c r="CL30">
        <v>826.74816129032297</v>
      </c>
      <c r="CM30">
        <v>4.9997499999999997</v>
      </c>
      <c r="CN30">
        <v>11356.774193548399</v>
      </c>
      <c r="CO30">
        <v>12178.1419354839</v>
      </c>
      <c r="CP30">
        <v>47.689161290322602</v>
      </c>
      <c r="CQ30">
        <v>50.197225806451598</v>
      </c>
      <c r="CR30">
        <v>48.7093548387097</v>
      </c>
      <c r="CS30">
        <v>49.163064516128998</v>
      </c>
      <c r="CT30">
        <v>48.905000000000001</v>
      </c>
      <c r="CU30">
        <v>1255.5093548387099</v>
      </c>
      <c r="CV30">
        <v>139.5</v>
      </c>
      <c r="CW30">
        <v>0</v>
      </c>
      <c r="CX30">
        <v>119.80000019073501</v>
      </c>
      <c r="CY30">
        <v>0</v>
      </c>
      <c r="CZ30">
        <v>826.64165384615399</v>
      </c>
      <c r="DA30">
        <v>-13.200239313495199</v>
      </c>
      <c r="DB30">
        <v>-194.58119656404401</v>
      </c>
      <c r="DC30">
        <v>11355.2730769231</v>
      </c>
      <c r="DD30">
        <v>15</v>
      </c>
      <c r="DE30">
        <v>0</v>
      </c>
      <c r="DF30" t="s">
        <v>292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21.9954197345617</v>
      </c>
      <c r="DS30">
        <v>-0.81099174230214199</v>
      </c>
      <c r="DT30">
        <v>7.1584450249587095E-2</v>
      </c>
      <c r="DU30">
        <v>0</v>
      </c>
      <c r="DV30">
        <v>-28.963039999999999</v>
      </c>
      <c r="DW30">
        <v>1.1479902113459099</v>
      </c>
      <c r="DX30">
        <v>9.5370703398195603E-2</v>
      </c>
      <c r="DY30">
        <v>0</v>
      </c>
      <c r="DZ30">
        <v>2.1339860000000002</v>
      </c>
      <c r="EA30">
        <v>-0.16710033370410399</v>
      </c>
      <c r="EB30">
        <v>1.2066023537189E-2</v>
      </c>
      <c r="EC30">
        <v>1</v>
      </c>
      <c r="ED30">
        <v>1</v>
      </c>
      <c r="EE30">
        <v>3</v>
      </c>
      <c r="EF30" t="s">
        <v>293</v>
      </c>
      <c r="EG30">
        <v>100</v>
      </c>
      <c r="EH30">
        <v>100</v>
      </c>
      <c r="EI30">
        <v>2.59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1263.2</v>
      </c>
      <c r="EX30">
        <v>1262.9000000000001</v>
      </c>
      <c r="EY30">
        <v>2</v>
      </c>
      <c r="EZ30">
        <v>507.35399999999998</v>
      </c>
      <c r="FA30">
        <v>478.19900000000001</v>
      </c>
      <c r="FB30">
        <v>24.258199999999999</v>
      </c>
      <c r="FC30">
        <v>31.768599999999999</v>
      </c>
      <c r="FD30">
        <v>29.9999</v>
      </c>
      <c r="FE30">
        <v>31.699100000000001</v>
      </c>
      <c r="FF30">
        <v>31.667000000000002</v>
      </c>
      <c r="FG30">
        <v>44.216500000000003</v>
      </c>
      <c r="FH30">
        <v>0</v>
      </c>
      <c r="FI30">
        <v>100</v>
      </c>
      <c r="FJ30">
        <v>24.25</v>
      </c>
      <c r="FK30">
        <v>1228.73</v>
      </c>
      <c r="FL30">
        <v>10.945399999999999</v>
      </c>
      <c r="FM30">
        <v>101.688</v>
      </c>
      <c r="FN30">
        <v>101.06699999999999</v>
      </c>
    </row>
    <row r="31" spans="1:170" x14ac:dyDescent="0.25">
      <c r="A31">
        <v>15</v>
      </c>
      <c r="B31">
        <v>1607632747.0999999</v>
      </c>
      <c r="C31">
        <v>1127.5999999046301</v>
      </c>
      <c r="D31" t="s">
        <v>347</v>
      </c>
      <c r="E31" t="s">
        <v>348</v>
      </c>
      <c r="F31" t="s">
        <v>286</v>
      </c>
      <c r="G31" t="s">
        <v>287</v>
      </c>
      <c r="H31">
        <v>1607632739.0999999</v>
      </c>
      <c r="I31">
        <f t="shared" si="0"/>
        <v>1.62797680197158E-3</v>
      </c>
      <c r="J31">
        <f t="shared" si="1"/>
        <v>24.965355614904972</v>
      </c>
      <c r="K31">
        <f t="shared" si="2"/>
        <v>1392.9851612903201</v>
      </c>
      <c r="L31">
        <f t="shared" si="3"/>
        <v>540.79244249041972</v>
      </c>
      <c r="M31">
        <f t="shared" si="4"/>
        <v>54.981694819400879</v>
      </c>
      <c r="N31">
        <f t="shared" si="5"/>
        <v>141.62306831308035</v>
      </c>
      <c r="O31">
        <f t="shared" si="6"/>
        <v>5.0230354484716362E-2</v>
      </c>
      <c r="P31">
        <f t="shared" si="7"/>
        <v>2.957423099423893</v>
      </c>
      <c r="Q31">
        <f t="shared" si="8"/>
        <v>4.9761168161341233E-2</v>
      </c>
      <c r="R31">
        <f t="shared" si="9"/>
        <v>3.1142519255319051E-2</v>
      </c>
      <c r="S31">
        <f t="shared" si="10"/>
        <v>231.29415222041334</v>
      </c>
      <c r="T31">
        <f t="shared" si="11"/>
        <v>28.908221881312254</v>
      </c>
      <c r="U31">
        <f t="shared" si="12"/>
        <v>28.570235483870999</v>
      </c>
      <c r="V31">
        <f t="shared" si="13"/>
        <v>3.9228350020546388</v>
      </c>
      <c r="W31">
        <f t="shared" si="14"/>
        <v>17.727742408745275</v>
      </c>
      <c r="X31">
        <f t="shared" si="15"/>
        <v>0.67181844784181055</v>
      </c>
      <c r="Y31">
        <f t="shared" si="16"/>
        <v>3.7896446843135294</v>
      </c>
      <c r="Z31">
        <f t="shared" si="17"/>
        <v>3.2510165542128284</v>
      </c>
      <c r="AA31">
        <f t="shared" si="18"/>
        <v>-71.79377696694668</v>
      </c>
      <c r="AB31">
        <f t="shared" si="19"/>
        <v>-94.665023983596242</v>
      </c>
      <c r="AC31">
        <f t="shared" si="20"/>
        <v>-6.9963246142284987</v>
      </c>
      <c r="AD31">
        <f t="shared" si="21"/>
        <v>57.839026655641945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53547.023594322338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830.35569230769204</v>
      </c>
      <c r="AR31">
        <v>1008.38</v>
      </c>
      <c r="AS31">
        <f t="shared" si="27"/>
        <v>0.17654486175083595</v>
      </c>
      <c r="AT31">
        <v>0.5</v>
      </c>
      <c r="AU31">
        <f t="shared" si="28"/>
        <v>1180.1998459086417</v>
      </c>
      <c r="AV31">
        <f t="shared" si="29"/>
        <v>24.965355614904972</v>
      </c>
      <c r="AW31">
        <f t="shared" si="30"/>
        <v>104.17910931714951</v>
      </c>
      <c r="AX31">
        <f t="shared" si="31"/>
        <v>0.4020309803843789</v>
      </c>
      <c r="AY31">
        <f t="shared" si="32"/>
        <v>2.1643032053656502E-2</v>
      </c>
      <c r="AZ31">
        <f t="shared" si="33"/>
        <v>2.2349709434935239</v>
      </c>
      <c r="BA31" t="s">
        <v>350</v>
      </c>
      <c r="BB31">
        <v>602.98</v>
      </c>
      <c r="BC31">
        <f t="shared" si="34"/>
        <v>405.4</v>
      </c>
      <c r="BD31">
        <f t="shared" si="35"/>
        <v>0.43913248074076955</v>
      </c>
      <c r="BE31">
        <f t="shared" si="36"/>
        <v>0.84754240156443905</v>
      </c>
      <c r="BF31">
        <f t="shared" si="37"/>
        <v>0.60779254886100487</v>
      </c>
      <c r="BG31">
        <f t="shared" si="38"/>
        <v>0.88498283082380624</v>
      </c>
      <c r="BH31">
        <f t="shared" si="39"/>
        <v>1400.0174193548401</v>
      </c>
      <c r="BI31">
        <f t="shared" si="40"/>
        <v>1180.1998459086417</v>
      </c>
      <c r="BJ31">
        <f t="shared" si="41"/>
        <v>0.84298940112652643</v>
      </c>
      <c r="BK31">
        <f t="shared" si="42"/>
        <v>0.19597880225305303</v>
      </c>
      <c r="BL31">
        <v>6</v>
      </c>
      <c r="BM31">
        <v>0.5</v>
      </c>
      <c r="BN31" t="s">
        <v>291</v>
      </c>
      <c r="BO31">
        <v>2</v>
      </c>
      <c r="BP31">
        <v>1607632739.0999999</v>
      </c>
      <c r="BQ31">
        <v>1392.9851612903201</v>
      </c>
      <c r="BR31">
        <v>1425.66387096774</v>
      </c>
      <c r="BS31">
        <v>6.6079145161290302</v>
      </c>
      <c r="BT31">
        <v>4.6673116129032302</v>
      </c>
      <c r="BU31">
        <v>1390.3987096774199</v>
      </c>
      <c r="BV31">
        <v>6.6459145161290296</v>
      </c>
      <c r="BW31">
        <v>500.01551612903199</v>
      </c>
      <c r="BX31">
        <v>101.568741935484</v>
      </c>
      <c r="BY31">
        <v>0.100013948387097</v>
      </c>
      <c r="BZ31">
        <v>27.9765032258065</v>
      </c>
      <c r="CA31">
        <v>28.570235483870999</v>
      </c>
      <c r="CB31">
        <v>999.9</v>
      </c>
      <c r="CC31">
        <v>0</v>
      </c>
      <c r="CD31">
        <v>0</v>
      </c>
      <c r="CE31">
        <v>10002.8425806452</v>
      </c>
      <c r="CF31">
        <v>0</v>
      </c>
      <c r="CG31">
        <v>889.23267741935501</v>
      </c>
      <c r="CH31">
        <v>1400.0174193548401</v>
      </c>
      <c r="CI31">
        <v>0.899996193548387</v>
      </c>
      <c r="CJ31">
        <v>0.100003632258064</v>
      </c>
      <c r="CK31">
        <v>0</v>
      </c>
      <c r="CL31">
        <v>830.48912903225801</v>
      </c>
      <c r="CM31">
        <v>4.9997499999999997</v>
      </c>
      <c r="CN31">
        <v>11397.1677419355</v>
      </c>
      <c r="CO31">
        <v>12178.1967741935</v>
      </c>
      <c r="CP31">
        <v>47.4593548387097</v>
      </c>
      <c r="CQ31">
        <v>49.936999999999998</v>
      </c>
      <c r="CR31">
        <v>48.420999999999999</v>
      </c>
      <c r="CS31">
        <v>48.933</v>
      </c>
      <c r="CT31">
        <v>48.658999999999999</v>
      </c>
      <c r="CU31">
        <v>1255.5103225806399</v>
      </c>
      <c r="CV31">
        <v>139.507096774194</v>
      </c>
      <c r="CW31">
        <v>0</v>
      </c>
      <c r="CX31">
        <v>61</v>
      </c>
      <c r="CY31">
        <v>0</v>
      </c>
      <c r="CZ31">
        <v>830.35569230769204</v>
      </c>
      <c r="DA31">
        <v>-12.851897418166599</v>
      </c>
      <c r="DB31">
        <v>-195.90085465537501</v>
      </c>
      <c r="DC31">
        <v>11394.9346153846</v>
      </c>
      <c r="DD31">
        <v>15</v>
      </c>
      <c r="DE31">
        <v>0</v>
      </c>
      <c r="DF31" t="s">
        <v>292</v>
      </c>
      <c r="DG31">
        <v>1607556896.0999999</v>
      </c>
      <c r="DH31">
        <v>1607556911.0999999</v>
      </c>
      <c r="DI31">
        <v>0</v>
      </c>
      <c r="DJ31">
        <v>2.4E-2</v>
      </c>
      <c r="DK31">
        <v>0</v>
      </c>
      <c r="DL31">
        <v>2.5870000000000002</v>
      </c>
      <c r="DM31">
        <v>-3.7999999999999999E-2</v>
      </c>
      <c r="DN31">
        <v>394</v>
      </c>
      <c r="DO31">
        <v>9</v>
      </c>
      <c r="DP31">
        <v>0.04</v>
      </c>
      <c r="DQ31">
        <v>0.02</v>
      </c>
      <c r="DR31">
        <v>25.021160631465801</v>
      </c>
      <c r="DS31">
        <v>-0.42581663144734899</v>
      </c>
      <c r="DT31">
        <v>0.16035020101296199</v>
      </c>
      <c r="DU31">
        <v>1</v>
      </c>
      <c r="DV31">
        <v>-32.696583333333301</v>
      </c>
      <c r="DW31">
        <v>0.17476751946614999</v>
      </c>
      <c r="DX31">
        <v>0.15983044157967999</v>
      </c>
      <c r="DY31">
        <v>1</v>
      </c>
      <c r="DZ31">
        <v>1.9410006666666699</v>
      </c>
      <c r="EA31">
        <v>-0.101686852057841</v>
      </c>
      <c r="EB31">
        <v>7.3569603928675797E-3</v>
      </c>
      <c r="EC31">
        <v>1</v>
      </c>
      <c r="ED31">
        <v>3</v>
      </c>
      <c r="EE31">
        <v>3</v>
      </c>
      <c r="EF31" t="s">
        <v>298</v>
      </c>
      <c r="EG31">
        <v>100</v>
      </c>
      <c r="EH31">
        <v>100</v>
      </c>
      <c r="EI31">
        <v>2.59</v>
      </c>
      <c r="EJ31">
        <v>-3.7999999999999999E-2</v>
      </c>
      <c r="EK31">
        <v>2.5870000000000002</v>
      </c>
      <c r="EL31">
        <v>0</v>
      </c>
      <c r="EM31">
        <v>0</v>
      </c>
      <c r="EN31">
        <v>0</v>
      </c>
      <c r="EO31">
        <v>-3.7999999999999999E-2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1264.2</v>
      </c>
      <c r="EX31">
        <v>1263.9000000000001</v>
      </c>
      <c r="EY31">
        <v>2</v>
      </c>
      <c r="EZ31">
        <v>507.3</v>
      </c>
      <c r="FA31">
        <v>478.524</v>
      </c>
      <c r="FB31">
        <v>24.185500000000001</v>
      </c>
      <c r="FC31">
        <v>31.772400000000001</v>
      </c>
      <c r="FD31">
        <v>30.000699999999998</v>
      </c>
      <c r="FE31">
        <v>31.713999999999999</v>
      </c>
      <c r="FF31">
        <v>31.6921</v>
      </c>
      <c r="FG31">
        <v>51.404600000000002</v>
      </c>
      <c r="FH31">
        <v>0</v>
      </c>
      <c r="FI31">
        <v>100</v>
      </c>
      <c r="FJ31">
        <v>24.1877</v>
      </c>
      <c r="FK31">
        <v>1428.02</v>
      </c>
      <c r="FL31">
        <v>10.945399999999999</v>
      </c>
      <c r="FM31">
        <v>101.685</v>
      </c>
      <c r="FN31">
        <v>101.065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2020-12-10T12:43:32Z</dcterms:created>
  <dcterms:modified xsi:type="dcterms:W3CDTF">2021-05-04T23:12:06Z</dcterms:modified>
</cp:coreProperties>
</file>