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CB8A25FA-7DC7-4016-8EEA-54D7059D8C3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31" i="1" l="1"/>
  <c r="BN31" i="1"/>
  <c r="BM31" i="1"/>
  <c r="T31" i="1" s="1"/>
  <c r="BL31" i="1"/>
  <c r="BK31" i="1"/>
  <c r="BJ31" i="1"/>
  <c r="BI31" i="1"/>
  <c r="BH31" i="1"/>
  <c r="BG31" i="1"/>
  <c r="BF31" i="1"/>
  <c r="BE31" i="1"/>
  <c r="BA31" i="1"/>
  <c r="AW31" i="1"/>
  <c r="AY31" i="1" s="1"/>
  <c r="AU31" i="1"/>
  <c r="AO31" i="1"/>
  <c r="AJ31" i="1"/>
  <c r="AH31" i="1"/>
  <c r="L31" i="1" s="1"/>
  <c r="Z31" i="1"/>
  <c r="Y31" i="1"/>
  <c r="X31" i="1"/>
  <c r="Q31" i="1"/>
  <c r="BO30" i="1"/>
  <c r="BN30" i="1"/>
  <c r="BL30" i="1"/>
  <c r="BM30" i="1" s="1"/>
  <c r="BI30" i="1"/>
  <c r="BH30" i="1"/>
  <c r="BG30" i="1"/>
  <c r="BF30" i="1"/>
  <c r="BJ30" i="1" s="1"/>
  <c r="BK30" i="1" s="1"/>
  <c r="BE30" i="1"/>
  <c r="BA30" i="1"/>
  <c r="AU30" i="1"/>
  <c r="AO30" i="1"/>
  <c r="AJ30" i="1"/>
  <c r="AH30" i="1" s="1"/>
  <c r="AI30" i="1"/>
  <c r="Z30" i="1"/>
  <c r="Y30" i="1"/>
  <c r="X30" i="1" s="1"/>
  <c r="Q30" i="1"/>
  <c r="BO29" i="1"/>
  <c r="BN29" i="1"/>
  <c r="BM29" i="1"/>
  <c r="T29" i="1" s="1"/>
  <c r="BL29" i="1"/>
  <c r="BK29" i="1"/>
  <c r="BJ29" i="1"/>
  <c r="BI29" i="1"/>
  <c r="BH29" i="1"/>
  <c r="BG29" i="1"/>
  <c r="BF29" i="1"/>
  <c r="BE29" i="1"/>
  <c r="BA29" i="1"/>
  <c r="AW29" i="1"/>
  <c r="AY29" i="1" s="1"/>
  <c r="AU29" i="1"/>
  <c r="AO29" i="1"/>
  <c r="AJ29" i="1"/>
  <c r="AH29" i="1"/>
  <c r="L29" i="1" s="1"/>
  <c r="Z29" i="1"/>
  <c r="Y29" i="1"/>
  <c r="X29" i="1"/>
  <c r="Q29" i="1"/>
  <c r="BO28" i="1"/>
  <c r="BN28" i="1"/>
  <c r="BL28" i="1"/>
  <c r="BM28" i="1" s="1"/>
  <c r="BI28" i="1"/>
  <c r="BH28" i="1"/>
  <c r="BG28" i="1"/>
  <c r="BF28" i="1"/>
  <c r="BJ28" i="1" s="1"/>
  <c r="BK28" i="1" s="1"/>
  <c r="BE28" i="1"/>
  <c r="BA28" i="1"/>
  <c r="AU28" i="1"/>
  <c r="AO28" i="1"/>
  <c r="AJ28" i="1"/>
  <c r="AH28" i="1" s="1"/>
  <c r="AI28" i="1"/>
  <c r="Z28" i="1"/>
  <c r="Y28" i="1"/>
  <c r="X28" i="1" s="1"/>
  <c r="Q28" i="1"/>
  <c r="BO27" i="1"/>
  <c r="BN27" i="1"/>
  <c r="BM27" i="1"/>
  <c r="T27" i="1" s="1"/>
  <c r="BL27" i="1"/>
  <c r="BK27" i="1"/>
  <c r="BJ27" i="1"/>
  <c r="BI27" i="1"/>
  <c r="BH27" i="1"/>
  <c r="BG27" i="1"/>
  <c r="BF27" i="1"/>
  <c r="BE27" i="1"/>
  <c r="BA27" i="1"/>
  <c r="AW27" i="1"/>
  <c r="AY27" i="1" s="1"/>
  <c r="AU27" i="1"/>
  <c r="AO27" i="1"/>
  <c r="AJ27" i="1"/>
  <c r="AH27" i="1"/>
  <c r="L27" i="1" s="1"/>
  <c r="Z27" i="1"/>
  <c r="Y27" i="1"/>
  <c r="X27" i="1"/>
  <c r="Q27" i="1"/>
  <c r="BO26" i="1"/>
  <c r="BN26" i="1"/>
  <c r="BL26" i="1"/>
  <c r="BM26" i="1" s="1"/>
  <c r="BI26" i="1"/>
  <c r="BH26" i="1"/>
  <c r="BG26" i="1"/>
  <c r="BF26" i="1"/>
  <c r="BJ26" i="1" s="1"/>
  <c r="BK26" i="1" s="1"/>
  <c r="BE26" i="1"/>
  <c r="BA26" i="1"/>
  <c r="AU26" i="1"/>
  <c r="AO26" i="1"/>
  <c r="AJ26" i="1"/>
  <c r="AH26" i="1" s="1"/>
  <c r="AI26" i="1"/>
  <c r="Z26" i="1"/>
  <c r="Y26" i="1"/>
  <c r="X26" i="1" s="1"/>
  <c r="Q26" i="1"/>
  <c r="BO25" i="1"/>
  <c r="BN25" i="1"/>
  <c r="BM25" i="1"/>
  <c r="T25" i="1" s="1"/>
  <c r="BL25" i="1"/>
  <c r="BK25" i="1"/>
  <c r="BJ25" i="1"/>
  <c r="BI25" i="1"/>
  <c r="BH25" i="1"/>
  <c r="BG25" i="1"/>
  <c r="BF25" i="1"/>
  <c r="BE25" i="1"/>
  <c r="BA25" i="1"/>
  <c r="AW25" i="1"/>
  <c r="AY25" i="1" s="1"/>
  <c r="AU25" i="1"/>
  <c r="AO25" i="1"/>
  <c r="AJ25" i="1"/>
  <c r="AH25" i="1"/>
  <c r="L25" i="1" s="1"/>
  <c r="Z25" i="1"/>
  <c r="Y25" i="1"/>
  <c r="X25" i="1"/>
  <c r="Q25" i="1"/>
  <c r="BO24" i="1"/>
  <c r="BN24" i="1"/>
  <c r="BL24" i="1"/>
  <c r="BM24" i="1" s="1"/>
  <c r="BI24" i="1"/>
  <c r="BH24" i="1"/>
  <c r="BG24" i="1"/>
  <c r="BF24" i="1"/>
  <c r="BJ24" i="1" s="1"/>
  <c r="BK24" i="1" s="1"/>
  <c r="BE24" i="1"/>
  <c r="BA24" i="1"/>
  <c r="AU24" i="1"/>
  <c r="AO24" i="1"/>
  <c r="AJ24" i="1"/>
  <c r="AH24" i="1" s="1"/>
  <c r="AI24" i="1"/>
  <c r="Z24" i="1"/>
  <c r="Y24" i="1"/>
  <c r="X24" i="1" s="1"/>
  <c r="Q24" i="1"/>
  <c r="BO23" i="1"/>
  <c r="BN23" i="1"/>
  <c r="BM23" i="1"/>
  <c r="T23" i="1" s="1"/>
  <c r="BL23" i="1"/>
  <c r="BK23" i="1"/>
  <c r="BJ23" i="1"/>
  <c r="BI23" i="1"/>
  <c r="BH23" i="1"/>
  <c r="BG23" i="1"/>
  <c r="BF23" i="1"/>
  <c r="BE23" i="1"/>
  <c r="BA23" i="1"/>
  <c r="AW23" i="1"/>
  <c r="AY23" i="1" s="1"/>
  <c r="AU23" i="1"/>
  <c r="AO23" i="1"/>
  <c r="AJ23" i="1"/>
  <c r="AH23" i="1"/>
  <c r="L23" i="1" s="1"/>
  <c r="Z23" i="1"/>
  <c r="Y23" i="1"/>
  <c r="X23" i="1"/>
  <c r="Q23" i="1"/>
  <c r="BO22" i="1"/>
  <c r="BN22" i="1"/>
  <c r="BL22" i="1"/>
  <c r="BM22" i="1" s="1"/>
  <c r="BJ22" i="1"/>
  <c r="BK22" i="1" s="1"/>
  <c r="BI22" i="1"/>
  <c r="BH22" i="1"/>
  <c r="BG22" i="1"/>
  <c r="BF22" i="1"/>
  <c r="BE22" i="1"/>
  <c r="BA22" i="1"/>
  <c r="AU22" i="1"/>
  <c r="AO22" i="1"/>
  <c r="AJ22" i="1"/>
  <c r="AH22" i="1" s="1"/>
  <c r="AI22" i="1"/>
  <c r="Z22" i="1"/>
  <c r="Y22" i="1"/>
  <c r="X22" i="1" s="1"/>
  <c r="Q22" i="1"/>
  <c r="BO21" i="1"/>
  <c r="BN21" i="1"/>
  <c r="BM21" i="1" s="1"/>
  <c r="T21" i="1" s="1"/>
  <c r="BL21" i="1"/>
  <c r="BI21" i="1"/>
  <c r="BH21" i="1"/>
  <c r="BG21" i="1"/>
  <c r="BF21" i="1"/>
  <c r="BJ21" i="1" s="1"/>
  <c r="BK21" i="1" s="1"/>
  <c r="BE21" i="1"/>
  <c r="BA21" i="1"/>
  <c r="AW21" i="1"/>
  <c r="AY21" i="1" s="1"/>
  <c r="AU21" i="1"/>
  <c r="AO21" i="1"/>
  <c r="AJ21" i="1"/>
  <c r="AH21" i="1"/>
  <c r="L21" i="1" s="1"/>
  <c r="Z21" i="1"/>
  <c r="Y21" i="1"/>
  <c r="X21" i="1"/>
  <c r="Q21" i="1"/>
  <c r="BO20" i="1"/>
  <c r="BN20" i="1"/>
  <c r="BM20" i="1"/>
  <c r="AW20" i="1" s="1"/>
  <c r="BL20" i="1"/>
  <c r="BJ20" i="1"/>
  <c r="BK20" i="1" s="1"/>
  <c r="BI20" i="1"/>
  <c r="BH20" i="1"/>
  <c r="BG20" i="1"/>
  <c r="BF20" i="1"/>
  <c r="BE20" i="1"/>
  <c r="BA20" i="1"/>
  <c r="AU20" i="1"/>
  <c r="AO20" i="1"/>
  <c r="AJ20" i="1"/>
  <c r="AH20" i="1" s="1"/>
  <c r="AI20" i="1" s="1"/>
  <c r="Z20" i="1"/>
  <c r="Y20" i="1"/>
  <c r="X20" i="1" s="1"/>
  <c r="T20" i="1"/>
  <c r="Q20" i="1"/>
  <c r="L20" i="1"/>
  <c r="BO19" i="1"/>
  <c r="BN19" i="1"/>
  <c r="BM19" i="1" s="1"/>
  <c r="T19" i="1" s="1"/>
  <c r="BL19" i="1"/>
  <c r="BI19" i="1"/>
  <c r="BH19" i="1"/>
  <c r="BG19" i="1"/>
  <c r="BF19" i="1"/>
  <c r="BJ19" i="1" s="1"/>
  <c r="BK19" i="1" s="1"/>
  <c r="BE19" i="1"/>
  <c r="BA19" i="1"/>
  <c r="AU19" i="1"/>
  <c r="AO19" i="1"/>
  <c r="AJ19" i="1"/>
  <c r="AH19" i="1"/>
  <c r="Z19" i="1"/>
  <c r="Y19" i="1"/>
  <c r="X19" i="1"/>
  <c r="Q19" i="1"/>
  <c r="BO18" i="1"/>
  <c r="BN18" i="1"/>
  <c r="BL18" i="1"/>
  <c r="BM18" i="1" s="1"/>
  <c r="BJ18" i="1"/>
  <c r="BK18" i="1" s="1"/>
  <c r="BI18" i="1"/>
  <c r="BH18" i="1"/>
  <c r="BG18" i="1"/>
  <c r="BF18" i="1"/>
  <c r="BE18" i="1"/>
  <c r="BA18" i="1"/>
  <c r="AU18" i="1"/>
  <c r="AO18" i="1"/>
  <c r="AJ18" i="1"/>
  <c r="AH18" i="1" s="1"/>
  <c r="AI18" i="1"/>
  <c r="Z18" i="1"/>
  <c r="Y18" i="1"/>
  <c r="X18" i="1" s="1"/>
  <c r="Q18" i="1"/>
  <c r="J18" i="1"/>
  <c r="I18" i="1" s="1"/>
  <c r="BO17" i="1"/>
  <c r="BN17" i="1"/>
  <c r="BM17" i="1" s="1"/>
  <c r="T17" i="1" s="1"/>
  <c r="BL17" i="1"/>
  <c r="BK17" i="1"/>
  <c r="BI17" i="1"/>
  <c r="BH17" i="1"/>
  <c r="BG17" i="1"/>
  <c r="BF17" i="1"/>
  <c r="BJ17" i="1" s="1"/>
  <c r="BE17" i="1"/>
  <c r="BA17" i="1"/>
  <c r="AW17" i="1"/>
  <c r="AY17" i="1" s="1"/>
  <c r="AU17" i="1"/>
  <c r="AO17" i="1"/>
  <c r="AJ17" i="1"/>
  <c r="AH17" i="1"/>
  <c r="Z17" i="1"/>
  <c r="Y17" i="1"/>
  <c r="X17" i="1"/>
  <c r="Q17" i="1"/>
  <c r="K17" i="1"/>
  <c r="AX17" i="1" s="1"/>
  <c r="AZ17" i="1" s="1"/>
  <c r="AW22" i="1" l="1"/>
  <c r="T22" i="1"/>
  <c r="AW18" i="1"/>
  <c r="T18" i="1"/>
  <c r="AB18" i="1"/>
  <c r="O18" i="1"/>
  <c r="K18" i="1"/>
  <c r="AX18" i="1" s="1"/>
  <c r="AZ18" i="1" s="1"/>
  <c r="L19" i="1"/>
  <c r="K19" i="1"/>
  <c r="AX19" i="1" s="1"/>
  <c r="J19" i="1"/>
  <c r="I19" i="1" s="1"/>
  <c r="AI19" i="1"/>
  <c r="O19" i="1"/>
  <c r="O22" i="1"/>
  <c r="L22" i="1"/>
  <c r="K22" i="1"/>
  <c r="AX22" i="1" s="1"/>
  <c r="AZ22" i="1" s="1"/>
  <c r="AW26" i="1"/>
  <c r="T26" i="1"/>
  <c r="O28" i="1"/>
  <c r="L28" i="1"/>
  <c r="K28" i="1"/>
  <c r="AX28" i="1" s="1"/>
  <c r="J28" i="1"/>
  <c r="I28" i="1" s="1"/>
  <c r="J20" i="1"/>
  <c r="I20" i="1" s="1"/>
  <c r="AY26" i="1"/>
  <c r="T28" i="1"/>
  <c r="AW28" i="1"/>
  <c r="AY28" i="1" s="1"/>
  <c r="O30" i="1"/>
  <c r="L30" i="1"/>
  <c r="K30" i="1"/>
  <c r="AX30" i="1" s="1"/>
  <c r="J30" i="1"/>
  <c r="I30" i="1" s="1"/>
  <c r="U20" i="1"/>
  <c r="V20" i="1" s="1"/>
  <c r="O24" i="1"/>
  <c r="L24" i="1"/>
  <c r="K24" i="1"/>
  <c r="AX24" i="1" s="1"/>
  <c r="J24" i="1"/>
  <c r="I24" i="1" s="1"/>
  <c r="AW24" i="1"/>
  <c r="AY24" i="1" s="1"/>
  <c r="T24" i="1"/>
  <c r="O26" i="1"/>
  <c r="L26" i="1"/>
  <c r="K26" i="1"/>
  <c r="AX26" i="1" s="1"/>
  <c r="AZ26" i="1" s="1"/>
  <c r="J26" i="1"/>
  <c r="I26" i="1" s="1"/>
  <c r="AY18" i="1"/>
  <c r="U19" i="1"/>
  <c r="V19" i="1" s="1"/>
  <c r="O20" i="1"/>
  <c r="K20" i="1"/>
  <c r="AX20" i="1" s="1"/>
  <c r="AZ20" i="1" s="1"/>
  <c r="J22" i="1"/>
  <c r="I22" i="1" s="1"/>
  <c r="AY22" i="1"/>
  <c r="AW30" i="1"/>
  <c r="AY30" i="1" s="1"/>
  <c r="T30" i="1"/>
  <c r="L18" i="1"/>
  <c r="L17" i="1"/>
  <c r="J17" i="1"/>
  <c r="I17" i="1" s="1"/>
  <c r="U17" i="1" s="1"/>
  <c r="V17" i="1" s="1"/>
  <c r="AI17" i="1"/>
  <c r="O17" i="1"/>
  <c r="AW19" i="1"/>
  <c r="AY19" i="1" s="1"/>
  <c r="AC20" i="1"/>
  <c r="U21" i="1"/>
  <c r="V21" i="1" s="1"/>
  <c r="AY20" i="1"/>
  <c r="O21" i="1"/>
  <c r="O23" i="1"/>
  <c r="O25" i="1"/>
  <c r="O27" i="1"/>
  <c r="O29" i="1"/>
  <c r="O31" i="1"/>
  <c r="AI21" i="1"/>
  <c r="AI23" i="1"/>
  <c r="AI25" i="1"/>
  <c r="AI27" i="1"/>
  <c r="AI29" i="1"/>
  <c r="AI31" i="1"/>
  <c r="J21" i="1"/>
  <c r="I21" i="1" s="1"/>
  <c r="J23" i="1"/>
  <c r="I23" i="1" s="1"/>
  <c r="U23" i="1" s="1"/>
  <c r="V23" i="1" s="1"/>
  <c r="J25" i="1"/>
  <c r="I25" i="1" s="1"/>
  <c r="J27" i="1"/>
  <c r="I27" i="1" s="1"/>
  <c r="J29" i="1"/>
  <c r="I29" i="1" s="1"/>
  <c r="J31" i="1"/>
  <c r="I31" i="1" s="1"/>
  <c r="K25" i="1"/>
  <c r="AX25" i="1" s="1"/>
  <c r="AZ25" i="1" s="1"/>
  <c r="K27" i="1"/>
  <c r="AX27" i="1" s="1"/>
  <c r="AZ27" i="1" s="1"/>
  <c r="K29" i="1"/>
  <c r="AX29" i="1" s="1"/>
  <c r="AZ29" i="1" s="1"/>
  <c r="K31" i="1"/>
  <c r="AX31" i="1" s="1"/>
  <c r="AZ31" i="1" s="1"/>
  <c r="K21" i="1"/>
  <c r="AX21" i="1" s="1"/>
  <c r="AZ21" i="1" s="1"/>
  <c r="K23" i="1"/>
  <c r="AX23" i="1" s="1"/>
  <c r="AZ23" i="1" s="1"/>
  <c r="W23" i="1" l="1"/>
  <c r="AA23" i="1" s="1"/>
  <c r="AC23" i="1"/>
  <c r="AD23" i="1"/>
  <c r="W17" i="1"/>
  <c r="AA17" i="1" s="1"/>
  <c r="AD17" i="1"/>
  <c r="AC17" i="1"/>
  <c r="W19" i="1"/>
  <c r="AA19" i="1" s="1"/>
  <c r="AD19" i="1"/>
  <c r="AE19" i="1" s="1"/>
  <c r="AC19" i="1"/>
  <c r="AB21" i="1"/>
  <c r="R21" i="1"/>
  <c r="P21" i="1" s="1"/>
  <c r="S21" i="1" s="1"/>
  <c r="M21" i="1" s="1"/>
  <c r="N21" i="1" s="1"/>
  <c r="AB26" i="1"/>
  <c r="AB24" i="1"/>
  <c r="R24" i="1"/>
  <c r="P24" i="1" s="1"/>
  <c r="S24" i="1" s="1"/>
  <c r="M24" i="1" s="1"/>
  <c r="N24" i="1" s="1"/>
  <c r="AB30" i="1"/>
  <c r="AB19" i="1"/>
  <c r="R19" i="1"/>
  <c r="P19" i="1" s="1"/>
  <c r="S19" i="1" s="1"/>
  <c r="M19" i="1" s="1"/>
  <c r="N19" i="1" s="1"/>
  <c r="U18" i="1"/>
  <c r="V18" i="1" s="1"/>
  <c r="W21" i="1"/>
  <c r="AA21" i="1" s="1"/>
  <c r="AD21" i="1"/>
  <c r="AC21" i="1"/>
  <c r="U24" i="1"/>
  <c r="V24" i="1" s="1"/>
  <c r="AB27" i="1"/>
  <c r="U27" i="1"/>
  <c r="V27" i="1" s="1"/>
  <c r="U30" i="1"/>
  <c r="V30" i="1" s="1"/>
  <c r="AB25" i="1"/>
  <c r="W20" i="1"/>
  <c r="AA20" i="1" s="1"/>
  <c r="AD20" i="1"/>
  <c r="AB23" i="1"/>
  <c r="R23" i="1"/>
  <c r="P23" i="1" s="1"/>
  <c r="S23" i="1" s="1"/>
  <c r="M23" i="1" s="1"/>
  <c r="N23" i="1" s="1"/>
  <c r="U26" i="1"/>
  <c r="V26" i="1" s="1"/>
  <c r="R26" i="1" s="1"/>
  <c r="P26" i="1" s="1"/>
  <c r="S26" i="1" s="1"/>
  <c r="M26" i="1" s="1"/>
  <c r="N26" i="1" s="1"/>
  <c r="AB17" i="1"/>
  <c r="R17" i="1"/>
  <c r="P17" i="1" s="1"/>
  <c r="S17" i="1" s="1"/>
  <c r="M17" i="1" s="1"/>
  <c r="N17" i="1" s="1"/>
  <c r="AZ24" i="1"/>
  <c r="AZ30" i="1"/>
  <c r="R20" i="1"/>
  <c r="P20" i="1" s="1"/>
  <c r="S20" i="1" s="1"/>
  <c r="M20" i="1" s="1"/>
  <c r="N20" i="1" s="1"/>
  <c r="AB20" i="1"/>
  <c r="AZ19" i="1"/>
  <c r="AB29" i="1"/>
  <c r="R29" i="1"/>
  <c r="P29" i="1" s="1"/>
  <c r="S29" i="1" s="1"/>
  <c r="M29" i="1" s="1"/>
  <c r="N29" i="1" s="1"/>
  <c r="U29" i="1"/>
  <c r="V29" i="1" s="1"/>
  <c r="AB22" i="1"/>
  <c r="AB28" i="1"/>
  <c r="R28" i="1"/>
  <c r="P28" i="1" s="1"/>
  <c r="S28" i="1" s="1"/>
  <c r="M28" i="1" s="1"/>
  <c r="N28" i="1" s="1"/>
  <c r="U22" i="1"/>
  <c r="V22" i="1" s="1"/>
  <c r="U25" i="1"/>
  <c r="V25" i="1" s="1"/>
  <c r="U28" i="1"/>
  <c r="V28" i="1" s="1"/>
  <c r="AB31" i="1"/>
  <c r="U31" i="1"/>
  <c r="V31" i="1" s="1"/>
  <c r="AZ28" i="1"/>
  <c r="W31" i="1" l="1"/>
  <c r="AA31" i="1" s="1"/>
  <c r="AD31" i="1"/>
  <c r="AC31" i="1"/>
  <c r="W22" i="1"/>
  <c r="AA22" i="1" s="1"/>
  <c r="AD22" i="1"/>
  <c r="AC22" i="1"/>
  <c r="AE21" i="1"/>
  <c r="W27" i="1"/>
  <c r="AA27" i="1" s="1"/>
  <c r="AD27" i="1"/>
  <c r="AC27" i="1"/>
  <c r="W18" i="1"/>
  <c r="AA18" i="1" s="1"/>
  <c r="AD18" i="1"/>
  <c r="AC18" i="1"/>
  <c r="R18" i="1"/>
  <c r="P18" i="1" s="1"/>
  <c r="S18" i="1" s="1"/>
  <c r="M18" i="1" s="1"/>
  <c r="N18" i="1" s="1"/>
  <c r="R31" i="1"/>
  <c r="P31" i="1" s="1"/>
  <c r="S31" i="1" s="1"/>
  <c r="M31" i="1" s="1"/>
  <c r="N31" i="1" s="1"/>
  <c r="R27" i="1"/>
  <c r="P27" i="1" s="1"/>
  <c r="S27" i="1" s="1"/>
  <c r="M27" i="1" s="1"/>
  <c r="N27" i="1" s="1"/>
  <c r="R22" i="1"/>
  <c r="P22" i="1" s="1"/>
  <c r="S22" i="1" s="1"/>
  <c r="M22" i="1" s="1"/>
  <c r="N22" i="1" s="1"/>
  <c r="AE20" i="1"/>
  <c r="AE23" i="1"/>
  <c r="W25" i="1"/>
  <c r="AA25" i="1" s="1"/>
  <c r="AD25" i="1"/>
  <c r="AC25" i="1"/>
  <c r="W30" i="1"/>
  <c r="AA30" i="1" s="1"/>
  <c r="AD30" i="1"/>
  <c r="AE30" i="1" s="1"/>
  <c r="AC30" i="1"/>
  <c r="W28" i="1"/>
  <c r="AA28" i="1" s="1"/>
  <c r="AD28" i="1"/>
  <c r="AE28" i="1" s="1"/>
  <c r="AC28" i="1"/>
  <c r="W24" i="1"/>
  <c r="AA24" i="1" s="1"/>
  <c r="AD24" i="1"/>
  <c r="AC24" i="1"/>
  <c r="W26" i="1"/>
  <c r="AA26" i="1" s="1"/>
  <c r="AD26" i="1"/>
  <c r="AE26" i="1" s="1"/>
  <c r="AC26" i="1"/>
  <c r="AE17" i="1"/>
  <c r="W29" i="1"/>
  <c r="AA29" i="1" s="1"/>
  <c r="AD29" i="1"/>
  <c r="AC29" i="1"/>
  <c r="R25" i="1"/>
  <c r="P25" i="1" s="1"/>
  <c r="S25" i="1" s="1"/>
  <c r="M25" i="1" s="1"/>
  <c r="N25" i="1" s="1"/>
  <c r="R30" i="1"/>
  <c r="P30" i="1" s="1"/>
  <c r="S30" i="1" s="1"/>
  <c r="M30" i="1" s="1"/>
  <c r="N30" i="1" s="1"/>
  <c r="AE29" i="1" l="1"/>
  <c r="AE25" i="1"/>
  <c r="AE22" i="1"/>
  <c r="AE18" i="1"/>
  <c r="AE24" i="1"/>
  <c r="AE31" i="1"/>
  <c r="AE27" i="1"/>
</calcChain>
</file>

<file path=xl/sharedStrings.xml><?xml version="1.0" encoding="utf-8"?>
<sst xmlns="http://schemas.openxmlformats.org/spreadsheetml/2006/main" count="702" uniqueCount="357">
  <si>
    <t>File opened</t>
  </si>
  <si>
    <t>2020-12-10 14:25:37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</si>
  <si>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</si>
  <si>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</si>
  <si>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</si>
  <si>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</si>
  <si>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</si>
  <si>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</si>
  <si>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</si>
  <si>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</si>
  <si>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</si>
  <si>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</si>
  <si>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</si>
  <si>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{"ssa_ref": "37127.4", "co2bspanconc2": "0", "co2bspan2": "0", "co2bspan2a": "0.0873229", "h2oaspanconc2": "0", "co2aspanconc1": "400", "co2aspanconc2": "0", "h2obspan2b": "0.0677395", "flowbzero": "0.26", "co2aspan2": "0", "ssb_ref": "34919.1", "h2oaspanconc1": "12.17", "co2aspan2b": "0.086568", "h2oaspan1": "1.00398", "tazero": "0.00104713", "h2obspan2a": "0.0678114", "chamberpressurezero": "2.57375", "co2aspan1": "1.00054", "flowazero": "0.317", "h2obspanconc2": "0", "co2bspan1": "0.999577", "h2oaspan2": "0", "h2oaspan2b": "0.0671222", "co2bzero": "0.898612", "h2obspan1": "0.998939", "co2aspan2a": "0.0865215", "co2azero": "0.892502", "h2oaspan2a": "0.0668561", "tbzero": "0.0513058", "h2obspan2": "0", "co2bspanconc1": "400", "h2obzero": "1.16501", "h2obspanconc1": "12.17", "h2oazero": "1.16161", "co2bspan2b": "0.087286", "oxygen": "21", "flowmeterzero": "0.990581"}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</si>
  <si>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</si>
  <si>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</si>
  <si>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</si>
  <si>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</si>
  <si>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</si>
  <si>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</si>
  <si>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</si>
  <si>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</si>
  <si>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</si>
  <si>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</si>
  <si>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14:25:37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</si>
  <si>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</si>
  <si>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</si>
  <si>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</si>
  <si>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</si>
  <si>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</si>
  <si>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</si>
  <si>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</si>
  <si>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</si>
  <si>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</si>
  <si>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</si>
  <si>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</si>
  <si>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</si>
  <si>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</si>
  <si>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</si>
  <si>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</si>
  <si>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</si>
  <si>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</si>
  <si>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</si>
  <si>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</si>
  <si>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</si>
  <si>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</si>
  <si>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</si>
  <si>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</si>
  <si>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</si>
  <si>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</si>
  <si>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</si>
  <si>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</si>
  <si>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</si>
  <si>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</si>
  <si>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</si>
  <si>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</si>
  <si>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</si>
  <si>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</si>
  <si>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</si>
  <si>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</si>
  <si>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</si>
  <si>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</si>
  <si>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</si>
  <si>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</si>
  <si>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</si>
  <si>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</si>
  <si>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</si>
  <si>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</si>
  <si>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</si>
  <si>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</si>
  <si>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</si>
  <si>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</si>
  <si>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</si>
  <si>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</si>
  <si>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</si>
  <si>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</si>
  <si>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</si>
  <si>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</si>
  <si>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1.81794 88.5368 375.466 603.274 837.245 1038.33 1228.07 1386.02</t>
  </si>
  <si>
    <t>Fs_true</t>
  </si>
  <si>
    <t>0.902449 104.799 402.193 601.528 801.54 1001.17 1201.61 1400.54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</si>
  <si>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</si>
  <si>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</si>
  <si>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</si>
  <si>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</si>
  <si>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</si>
  <si>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</si>
  <si>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</si>
  <si>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</si>
  <si>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</si>
  <si>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</si>
  <si>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</si>
  <si>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</si>
  <si>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</si>
  <si>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</si>
  <si>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</si>
  <si>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</si>
  <si>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</si>
  <si>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</si>
  <si>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</si>
  <si>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</si>
  <si>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</si>
  <si>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</si>
  <si>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</si>
  <si>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</si>
  <si>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</si>
  <si>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</si>
  <si>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</si>
  <si>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</si>
  <si>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</si>
  <si>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</si>
  <si>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</si>
  <si>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</si>
  <si>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</si>
  <si>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</si>
  <si>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</si>
  <si>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</si>
  <si>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</si>
  <si>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</si>
  <si>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</si>
  <si>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</si>
  <si>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</si>
  <si>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</si>
  <si>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</si>
  <si>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</si>
  <si>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</si>
  <si>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</si>
  <si>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</si>
  <si>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</si>
  <si>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</si>
  <si>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</si>
  <si>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</si>
  <si>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</si>
  <si>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</si>
  <si>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</si>
  <si>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</si>
  <si>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</si>
  <si>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</si>
  <si>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</si>
  <si>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</si>
  <si>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</si>
  <si>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</si>
  <si>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</si>
  <si>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</si>
  <si>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</si>
  <si>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</si>
  <si>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</si>
  <si>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</si>
  <si>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</si>
  <si>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</si>
  <si>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</si>
  <si>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</si>
  <si>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</si>
  <si>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</si>
  <si>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</si>
  <si>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</si>
  <si>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</si>
  <si>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</si>
  <si>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</si>
  <si>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</si>
  <si>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</si>
  <si>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</si>
  <si>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</si>
  <si>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</si>
  <si>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</si>
  <si>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</si>
  <si>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</si>
  <si>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</si>
  <si>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</si>
  <si>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</si>
  <si>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</si>
  <si>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</si>
  <si>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</si>
  <si>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</si>
  <si>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</si>
  <si>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</si>
  <si>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</si>
  <si>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</si>
  <si>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</si>
  <si>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</si>
  <si>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</si>
  <si>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</si>
  <si>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</si>
  <si>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</si>
  <si>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</si>
  <si>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</si>
  <si>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</si>
  <si>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</si>
  <si>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</si>
  <si>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</si>
  <si>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</si>
  <si>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</si>
  <si>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</si>
  <si>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</si>
  <si>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</si>
  <si>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</si>
  <si>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</si>
  <si>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</si>
  <si>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</si>
  <si>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</si>
  <si>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</si>
  <si>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</si>
  <si>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</si>
  <si>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</si>
  <si>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</si>
  <si>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</si>
  <si>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</si>
  <si>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</si>
  <si>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</si>
  <si>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</si>
  <si>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</si>
  <si>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</si>
  <si>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</si>
  <si>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</si>
  <si>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</si>
  <si>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</si>
  <si>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</si>
  <si>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</si>
  <si>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</si>
  <si>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</si>
  <si>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</si>
  <si>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</si>
  <si>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</si>
  <si>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</si>
  <si>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</si>
  <si>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</si>
  <si>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</si>
  <si>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</si>
  <si>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</si>
  <si>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</si>
  <si>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</si>
  <si>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</si>
  <si>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</si>
  <si>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</si>
  <si>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</si>
  <si>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</si>
  <si>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</si>
  <si>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</si>
  <si>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</si>
  <si>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</si>
  <si>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</si>
  <si>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</si>
  <si>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</si>
  <si>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</si>
  <si>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</si>
  <si>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</si>
  <si>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</si>
  <si>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</si>
  <si>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</si>
  <si>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</si>
  <si>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</si>
  <si>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</si>
  <si>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</si>
  <si>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</si>
  <si>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</si>
  <si>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</si>
  <si>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</si>
  <si>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</si>
  <si>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</si>
  <si>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</si>
  <si>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</si>
  <si>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</si>
  <si>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</si>
  <si>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</si>
  <si>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</si>
  <si>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</si>
  <si>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</si>
  <si>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</si>
  <si>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</si>
  <si>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</si>
  <si>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</si>
  <si>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</si>
  <si>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</si>
  <si>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</si>
  <si>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</si>
  <si>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</si>
  <si>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</si>
  <si>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</si>
  <si>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</si>
  <si>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</si>
  <si>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</si>
  <si>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</si>
  <si>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</si>
  <si>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</si>
  <si>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</si>
  <si>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</si>
  <si>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</si>
  <si>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</si>
  <si>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</si>
  <si>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20201210 14:27:42</t>
  </si>
  <si>
    <t>14:27:42</t>
  </si>
  <si>
    <t>1149</t>
  </si>
  <si>
    <t>_1</t>
  </si>
  <si>
    <t>RECT-4143-20200907-06_33_50</t>
  </si>
  <si>
    <t>RECT-1740-20201210-14_27_44</t>
  </si>
  <si>
    <t>DARK-1741-20201210-14_27_51</t>
  </si>
  <si>
    <t>0: Broadleaf</t>
  </si>
  <si>
    <t>--:--:--</t>
  </si>
  <si>
    <t>1/3</t>
  </si>
  <si>
    <t>20201210 14:29:27</t>
  </si>
  <si>
    <t>14:29:27</t>
  </si>
  <si>
    <t>RECT-1742-20201210-14_29_29</t>
  </si>
  <si>
    <t>DARK-1743-20201210-14_29_36</t>
  </si>
  <si>
    <t>3/3</t>
  </si>
  <si>
    <t>20201210 14:30:36</t>
  </si>
  <si>
    <t>14:30:36</t>
  </si>
  <si>
    <t>RECT-1744-20201210-14_30_38</t>
  </si>
  <si>
    <t>DARK-1745-20201210-14_30_45</t>
  </si>
  <si>
    <t>20201210 14:31:44</t>
  </si>
  <si>
    <t>14:31:44</t>
  </si>
  <si>
    <t>RECT-1746-20201210-14_31_46</t>
  </si>
  <si>
    <t>DARK-1747-20201210-14_31_53</t>
  </si>
  <si>
    <t>20201210 14:33:23</t>
  </si>
  <si>
    <t>14:33:23</t>
  </si>
  <si>
    <t>RECT-1748-20201210-14_33_25</t>
  </si>
  <si>
    <t>DARK-1749-20201210-14_33_33</t>
  </si>
  <si>
    <t>20201210 14:34:57</t>
  </si>
  <si>
    <t>14:34:57</t>
  </si>
  <si>
    <t>RECT-1750-20201210-14_34_59</t>
  </si>
  <si>
    <t>DARK-1751-20201210-14_35_06</t>
  </si>
  <si>
    <t>20201210 14:36:08</t>
  </si>
  <si>
    <t>14:36:08</t>
  </si>
  <si>
    <t>RECT-1752-20201210-14_36_10</t>
  </si>
  <si>
    <t>DARK-1753-20201210-14_36_17</t>
  </si>
  <si>
    <t>20201210 14:38:09</t>
  </si>
  <si>
    <t>14:38:09</t>
  </si>
  <si>
    <t>RECT-1754-20201210-14_38_10</t>
  </si>
  <si>
    <t>DARK-1755-20201210-14_38_18</t>
  </si>
  <si>
    <t>2/3</t>
  </si>
  <si>
    <t>20201210 14:39:56</t>
  </si>
  <si>
    <t>14:39:56</t>
  </si>
  <si>
    <t>RECT-1756-20201210-14_39_58</t>
  </si>
  <si>
    <t>DARK-1757-20201210-14_40_06</t>
  </si>
  <si>
    <t>20201210 14:41:42</t>
  </si>
  <si>
    <t>14:41:42</t>
  </si>
  <si>
    <t>RECT-1758-20201210-14_41_44</t>
  </si>
  <si>
    <t>DARK-1759-20201210-14_41_52</t>
  </si>
  <si>
    <t>20201210 14:43:30</t>
  </si>
  <si>
    <t>14:43:30</t>
  </si>
  <si>
    <t>RECT-1760-20201210-14_43_32</t>
  </si>
  <si>
    <t>DARK-1761-20201210-14_43_40</t>
  </si>
  <si>
    <t>20201210 14:45:00</t>
  </si>
  <si>
    <t>14:45:00</t>
  </si>
  <si>
    <t>RECT-1762-20201210-14_45_02</t>
  </si>
  <si>
    <t>DARK-1763-20201210-14_45_10</t>
  </si>
  <si>
    <t>20201210 14:46:37</t>
  </si>
  <si>
    <t>14:46:37</t>
  </si>
  <si>
    <t>RECT-1764-20201210-14_46_39</t>
  </si>
  <si>
    <t>DARK-1765-20201210-14_46_47</t>
  </si>
  <si>
    <t>20201210 14:48:38</t>
  </si>
  <si>
    <t>14:48:38</t>
  </si>
  <si>
    <t>RECT-1766-20201210-14_48_39</t>
  </si>
  <si>
    <t>DARK-1767-20201210-14_48_47</t>
  </si>
  <si>
    <t>20201210 14:50:38</t>
  </si>
  <si>
    <t>14:50:38</t>
  </si>
  <si>
    <t>RECT-1768-20201210-14_50_40</t>
  </si>
  <si>
    <t>DARK-1769-20201210-14_50_48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</si>
</sst>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R31"/>
  <sheetViews>
    <sheetView tabSelected="1" workbookViewId="0"/>
  </sheetViews>
  <sheetFormatPr defaultRowHeight="15" x14ac:dyDescent="0.25"/>
  <sheetData>
    <row r="2" spans="1:174" x14ac:dyDescent="0.25">
      <c r="A2" t="s">
        <v>26</v>
      </c>
      <c r="B2" t="s">
        <v>27</v>
      </c>
      <c r="C2" t="s">
        <v>29</v>
      </c>
    </row>
    <row r="3" spans="1:174" x14ac:dyDescent="0.25">
      <c r="B3" t="s">
        <v>28</v>
      </c>
      <c r="C3">
        <v>21</v>
      </c>
    </row>
    <row r="4" spans="1:174" x14ac:dyDescent="0.2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 x14ac:dyDescent="0.25">
      <c r="B5" t="s">
        <v>15</v>
      </c>
      <c r="C5" t="s">
        <v>33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4" x14ac:dyDescent="0.2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 x14ac:dyDescent="0.25">
      <c r="B7">
        <v>0</v>
      </c>
      <c r="C7">
        <v>1</v>
      </c>
      <c r="D7">
        <v>0</v>
      </c>
      <c r="E7">
        <v>0</v>
      </c>
    </row>
    <row r="8" spans="1:174" x14ac:dyDescent="0.2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 x14ac:dyDescent="0.25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 x14ac:dyDescent="0.2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4" x14ac:dyDescent="0.2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 x14ac:dyDescent="0.25">
      <c r="B13">
        <v>-6276</v>
      </c>
      <c r="C13">
        <v>6.6</v>
      </c>
      <c r="D13">
        <v>1.7090000000000001E-5</v>
      </c>
      <c r="E13">
        <v>3.11</v>
      </c>
      <c r="F13" t="s">
        <v>78</v>
      </c>
      <c r="G13" t="s">
        <v>80</v>
      </c>
      <c r="H13">
        <v>0</v>
      </c>
    </row>
    <row r="14" spans="1:174" x14ac:dyDescent="0.2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 x14ac:dyDescent="0.2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 x14ac:dyDescent="0.25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L16" t="s">
        <v>269</v>
      </c>
      <c r="BM16" t="s">
        <v>269</v>
      </c>
      <c r="BO16" t="s">
        <v>277</v>
      </c>
      <c r="BP16" t="s">
        <v>278</v>
      </c>
      <c r="BS16" t="s">
        <v>267</v>
      </c>
      <c r="BT16" t="s">
        <v>266</v>
      </c>
      <c r="BU16" t="s">
        <v>270</v>
      </c>
      <c r="BV16" t="s">
        <v>270</v>
      </c>
      <c r="BW16" t="s">
        <v>279</v>
      </c>
      <c r="BX16" t="s">
        <v>279</v>
      </c>
      <c r="BY16" t="s">
        <v>270</v>
      </c>
      <c r="BZ16" t="s">
        <v>279</v>
      </c>
      <c r="CA16" t="s">
        <v>275</v>
      </c>
      <c r="CB16" t="s">
        <v>273</v>
      </c>
      <c r="CC16" t="s">
        <v>273</v>
      </c>
      <c r="CD16" t="s">
        <v>272</v>
      </c>
      <c r="CE16" t="s">
        <v>272</v>
      </c>
      <c r="CF16" t="s">
        <v>272</v>
      </c>
      <c r="CG16" t="s">
        <v>272</v>
      </c>
      <c r="CH16" t="s">
        <v>272</v>
      </c>
      <c r="CI16" t="s">
        <v>280</v>
      </c>
      <c r="CJ16" t="s">
        <v>269</v>
      </c>
      <c r="CK16" t="s">
        <v>269</v>
      </c>
      <c r="CL16" t="s">
        <v>269</v>
      </c>
      <c r="CQ16" t="s">
        <v>269</v>
      </c>
      <c r="CT16" t="s">
        <v>272</v>
      </c>
      <c r="CU16" t="s">
        <v>272</v>
      </c>
      <c r="CV16" t="s">
        <v>272</v>
      </c>
      <c r="CW16" t="s">
        <v>272</v>
      </c>
      <c r="CX16" t="s">
        <v>272</v>
      </c>
      <c r="CY16" t="s">
        <v>269</v>
      </c>
      <c r="CZ16" t="s">
        <v>269</v>
      </c>
      <c r="DA16" t="s">
        <v>269</v>
      </c>
      <c r="DB16" t="s">
        <v>266</v>
      </c>
      <c r="DE16" t="s">
        <v>281</v>
      </c>
      <c r="DF16" t="s">
        <v>281</v>
      </c>
      <c r="DH16" t="s">
        <v>266</v>
      </c>
      <c r="DI16" t="s">
        <v>282</v>
      </c>
      <c r="DK16" t="s">
        <v>266</v>
      </c>
      <c r="DL16" t="s">
        <v>266</v>
      </c>
      <c r="DN16" t="s">
        <v>283</v>
      </c>
      <c r="DO16" t="s">
        <v>284</v>
      </c>
      <c r="DP16" t="s">
        <v>283</v>
      </c>
      <c r="DQ16" t="s">
        <v>284</v>
      </c>
      <c r="DR16" t="s">
        <v>283</v>
      </c>
      <c r="DS16" t="s">
        <v>284</v>
      </c>
      <c r="DT16" t="s">
        <v>274</v>
      </c>
      <c r="DU16" t="s">
        <v>274</v>
      </c>
      <c r="DV16" t="s">
        <v>269</v>
      </c>
      <c r="DW16" t="s">
        <v>285</v>
      </c>
      <c r="DX16" t="s">
        <v>269</v>
      </c>
      <c r="DZ16" t="s">
        <v>270</v>
      </c>
      <c r="EA16" t="s">
        <v>286</v>
      </c>
      <c r="EB16" t="s">
        <v>270</v>
      </c>
      <c r="ED16" t="s">
        <v>279</v>
      </c>
      <c r="EE16" t="s">
        <v>287</v>
      </c>
      <c r="EF16" t="s">
        <v>279</v>
      </c>
      <c r="EK16" t="s">
        <v>274</v>
      </c>
      <c r="EL16" t="s">
        <v>274</v>
      </c>
      <c r="EM16" t="s">
        <v>283</v>
      </c>
      <c r="EN16" t="s">
        <v>284</v>
      </c>
      <c r="EO16" t="s">
        <v>284</v>
      </c>
      <c r="ES16" t="s">
        <v>284</v>
      </c>
      <c r="EW16" t="s">
        <v>270</v>
      </c>
      <c r="EX16" t="s">
        <v>270</v>
      </c>
      <c r="EY16" t="s">
        <v>279</v>
      </c>
      <c r="EZ16" t="s">
        <v>279</v>
      </c>
      <c r="FA16" t="s">
        <v>288</v>
      </c>
      <c r="FB16" t="s">
        <v>288</v>
      </c>
      <c r="FD16" t="s">
        <v>275</v>
      </c>
      <c r="FE16" t="s">
        <v>275</v>
      </c>
      <c r="FF16" t="s">
        <v>272</v>
      </c>
      <c r="FG16" t="s">
        <v>272</v>
      </c>
      <c r="FH16" t="s">
        <v>272</v>
      </c>
      <c r="FI16" t="s">
        <v>272</v>
      </c>
      <c r="FJ16" t="s">
        <v>272</v>
      </c>
      <c r="FK16" t="s">
        <v>274</v>
      </c>
      <c r="FL16" t="s">
        <v>274</v>
      </c>
      <c r="FM16" t="s">
        <v>274</v>
      </c>
      <c r="FN16" t="s">
        <v>272</v>
      </c>
      <c r="FO16" t="s">
        <v>270</v>
      </c>
      <c r="FP16" t="s">
        <v>279</v>
      </c>
      <c r="FQ16" t="s">
        <v>274</v>
      </c>
      <c r="FR16" t="s">
        <v>274</v>
      </c>
    </row>
    <row r="17" spans="1:174" x14ac:dyDescent="0.25">
      <c r="A17">
        <v>1</v>
      </c>
      <c r="B17">
        <v>1607632062.5</v>
      </c>
      <c r="C17">
        <v>0</v>
      </c>
      <c r="D17" t="s">
        <v>289</v>
      </c>
      <c r="E17" t="s">
        <v>290</v>
      </c>
      <c r="F17" t="s">
        <v>291</v>
      </c>
      <c r="G17" t="s">
        <v>292</v>
      </c>
      <c r="H17">
        <v>1607632054.75</v>
      </c>
      <c r="I17">
        <f t="shared" ref="I17:I31" si="0">(J17)/1000</f>
        <v>4.7308817765906485E-4</v>
      </c>
      <c r="J17">
        <f t="shared" ref="J17:J31" si="1">1000*CA17*AH17*(BW17-BX17)/(100*BP17*(1000-AH17*BW17))</f>
        <v>0.47308817765906486</v>
      </c>
      <c r="K17">
        <f t="shared" ref="K17:K31" si="2">CA17*AH17*(BV17-BU17*(1000-AH17*BX17)/(1000-AH17*BW17))/(100*BP17)</f>
        <v>0.98533512686086833</v>
      </c>
      <c r="L17">
        <f t="shared" ref="L17:L31" si="3">BU17 - IF(AH17&gt;1, K17*BP17*100/(AJ17*CI17), 0)</f>
        <v>401.90043333333301</v>
      </c>
      <c r="M17">
        <f t="shared" ref="M17:M31" si="4">((S17-I17/2)*L17-K17)/(S17+I17/2)</f>
        <v>256.16576297820029</v>
      </c>
      <c r="N17">
        <f t="shared" ref="N17:N31" si="5">M17*(CB17+CC17)/1000</f>
        <v>26.009111380433744</v>
      </c>
      <c r="O17">
        <f t="shared" ref="O17:O31" si="6">(BU17 - IF(AH17&gt;1, K17*BP17*100/(AJ17*CI17), 0))*(CB17+CC17)/1000</f>
        <v>40.805894639795412</v>
      </c>
      <c r="P17">
        <f t="shared" ref="P17:P31" si="7">2/((1/R17-1/Q17)+SIGN(R17)*SQRT((1/R17-1/Q17)*(1/R17-1/Q17) + 4*BQ17/((BQ17+1)*(BQ17+1))*(2*1/R17*1/Q17-1/Q17*1/Q17)))</f>
        <v>1.2552135353431765E-2</v>
      </c>
      <c r="Q17">
        <f t="shared" ref="Q17:Q31" si="8"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2.9564699279329489</v>
      </c>
      <c r="R17">
        <f t="shared" ref="R17:R31" si="9">I17*(1000-(1000*0.61365*EXP(17.502*V17/(240.97+V17))/(CB17+CC17)+BW17)/2)/(1000*0.61365*EXP(17.502*V17/(240.97+V17))/(CB17+CC17)-BW17)</f>
        <v>1.2522603922945056E-2</v>
      </c>
      <c r="S17">
        <f t="shared" ref="S17:S31" si="10">1/((BQ17+1)/(P17/1.6)+1/(Q17/1.37)) + BQ17/((BQ17+1)/(P17/1.6) + BQ17/(Q17/1.37))</f>
        <v>7.8292748930399638E-3</v>
      </c>
      <c r="T17">
        <f t="shared" ref="T17:T31" si="11">(BM17*BO17)</f>
        <v>231.29201574341081</v>
      </c>
      <c r="U17">
        <f t="shared" ref="U17:U31" si="12">(CD17+(T17+2*0.95*0.0000000567*(((CD17+$B$7)+273)^4-(CD17+273)^4)-44100*I17)/(1.84*29.3*Q17+8*0.95*0.0000000567*(CD17+273)^3))</f>
        <v>29.207694060447142</v>
      </c>
      <c r="V17">
        <f t="shared" ref="V17:V31" si="13">($C$7*CE17+$D$7*CF17+$E$7*U17)</f>
        <v>28.717870000000001</v>
      </c>
      <c r="W17">
        <f t="shared" ref="W17:W31" si="14">0.61365*EXP(17.502*V17/(240.97+V17))</f>
        <v>3.9565804263470929</v>
      </c>
      <c r="X17">
        <f t="shared" ref="X17:X31" si="15">(Y17/Z17*100)</f>
        <v>5.2590696984564902</v>
      </c>
      <c r="Y17">
        <f t="shared" ref="Y17:Y31" si="16">BW17*(CB17+CC17)/1000</f>
        <v>0.19931872761716074</v>
      </c>
      <c r="Z17">
        <f t="shared" ref="Z17:Z31" si="17">0.61365*EXP(17.502*CD17/(240.97+CD17))</f>
        <v>3.789999734661432</v>
      </c>
      <c r="AA17">
        <f t="shared" ref="AA17:AA31" si="18">(W17-BW17*(CB17+CC17)/1000)</f>
        <v>3.7572616987299323</v>
      </c>
      <c r="AB17">
        <f t="shared" ref="AB17:AB31" si="19">(-I17*44100)</f>
        <v>-20.863188634764761</v>
      </c>
      <c r="AC17">
        <f t="shared" ref="AC17:AC31" si="20">2*29.3*Q17*0.92*(CD17-V17)</f>
        <v>-117.90975958887259</v>
      </c>
      <c r="AD17">
        <f t="shared" ref="AD17:AD31" si="21">2*0.95*0.0000000567*(((CD17+$B$7)+273)^4-(V17+273)^4)</f>
        <v>-8.7235458346846944</v>
      </c>
      <c r="AE17">
        <f t="shared" ref="AE17:AE31" si="22">T17+AD17+AB17+AC17</f>
        <v>83.795521685088772</v>
      </c>
      <c r="AF17">
        <v>0</v>
      </c>
      <c r="AG17">
        <v>0</v>
      </c>
      <c r="AH17">
        <f t="shared" ref="AH17:AH31" si="23">IF(AF17*$H$13&gt;=AJ17,1,(AJ17/(AJ17-AF17*$H$13)))</f>
        <v>1</v>
      </c>
      <c r="AI17">
        <f t="shared" ref="AI17:AI31" si="24">(AH17-1)*100</f>
        <v>0</v>
      </c>
      <c r="AJ17">
        <f t="shared" ref="AJ17:AJ31" si="25">MAX(0,($B$13+$C$13*CI17)/(1+$D$13*CI17)*CB17/(CD17+273)*$E$13)</f>
        <v>53516.02828781696</v>
      </c>
      <c r="AK17" t="s">
        <v>293</v>
      </c>
      <c r="AL17">
        <v>10143.9</v>
      </c>
      <c r="AM17">
        <v>715.47692307692296</v>
      </c>
      <c r="AN17">
        <v>3262.08</v>
      </c>
      <c r="AO17">
        <f t="shared" ref="AO17:AO31" si="26">1-AM17/AN17</f>
        <v>0.78066849277855754</v>
      </c>
      <c r="AP17">
        <v>-0.57774747981622299</v>
      </c>
      <c r="AQ17" t="s">
        <v>294</v>
      </c>
      <c r="AR17">
        <v>15395.4</v>
      </c>
      <c r="AS17">
        <v>1065.1668</v>
      </c>
      <c r="AT17">
        <v>1161.01</v>
      </c>
      <c r="AU17">
        <f t="shared" ref="AU17:AU31" si="27">1-AS17/AT17</f>
        <v>8.2551571476559227E-2</v>
      </c>
      <c r="AV17">
        <v>0.5</v>
      </c>
      <c r="AW17">
        <f t="shared" ref="AW17:AW31" si="28">BM17</f>
        <v>1180.1883245791289</v>
      </c>
      <c r="AX17">
        <f t="shared" ref="AX17:AX31" si="29">K17</f>
        <v>0.98533512686086833</v>
      </c>
      <c r="AY17">
        <f t="shared" ref="AY17:AY31" si="30">AU17*AV17*AW17</f>
        <v>48.713200416147323</v>
      </c>
      <c r="AZ17">
        <f t="shared" ref="AZ17:AZ31" si="31">(AX17-AP17)/AW17</f>
        <v>1.3244349008744072E-3</v>
      </c>
      <c r="BA17">
        <f t="shared" ref="BA17:BA31" si="32">(AN17-AT17)/AT17</f>
        <v>1.809691561657522</v>
      </c>
      <c r="BB17" t="s">
        <v>295</v>
      </c>
      <c r="BC17">
        <v>1065.1668</v>
      </c>
      <c r="BD17">
        <v>617.9</v>
      </c>
      <c r="BE17">
        <f t="shared" ref="BE17:BE31" si="33">1-BD17/AT17</f>
        <v>0.46779097509926704</v>
      </c>
      <c r="BF17">
        <f t="shared" ref="BF17:BF31" si="34">(AT17-BC17)/(AT17-BD17)</f>
        <v>0.17647106479350411</v>
      </c>
      <c r="BG17">
        <f t="shared" ref="BG17:BG31" si="35">(AN17-AT17)/(AN17-BD17)</f>
        <v>0.794601729080471</v>
      </c>
      <c r="BH17">
        <f t="shared" ref="BH17:BH31" si="36">(AT17-BC17)/(AT17-AM17)</f>
        <v>0.2151202794232665</v>
      </c>
      <c r="BI17">
        <f t="shared" ref="BI17:BI31" si="37">(AN17-AT17)/(AN17-AM17)</f>
        <v>0.82504808819229469</v>
      </c>
      <c r="BJ17">
        <f t="shared" ref="BJ17:BJ31" si="38">(BF17*BD17/BC17)</f>
        <v>0.10237032447491434</v>
      </c>
      <c r="BK17">
        <f t="shared" ref="BK17:BK31" si="39">(1-BJ17)</f>
        <v>0.89762967552508566</v>
      </c>
      <c r="BL17">
        <f t="shared" ref="BL17:BL31" si="40">$B$11*CJ17+$C$11*CK17+$F$11*CL17*(1-CO17)</f>
        <v>1400.0036666666699</v>
      </c>
      <c r="BM17">
        <f t="shared" ref="BM17:BM31" si="41">BL17*BN17</f>
        <v>1180.1883245791289</v>
      </c>
      <c r="BN17">
        <f t="shared" ref="BN17:BN31" si="42">($B$11*$D$9+$C$11*$D$9+$F$11*((CY17+CQ17)/MAX(CY17+CQ17+CZ17, 0.1)*$I$9+CZ17/MAX(CY17+CQ17+CZ17, 0.1)*$J$9))/($B$11+$C$11+$F$11)</f>
        <v>0.84298945258414282</v>
      </c>
      <c r="BO17">
        <f t="shared" ref="BO17:BO31" si="43">($B$11*$K$9+$C$11*$K$9+$F$11*((CY17+CQ17)/MAX(CY17+CQ17+CZ17, 0.1)*$P$9+CZ17/MAX(CY17+CQ17+CZ17, 0.1)*$Q$9))/($B$11+$C$11+$F$11)</f>
        <v>0.19597890516828548</v>
      </c>
      <c r="BP17">
        <v>6</v>
      </c>
      <c r="BQ17">
        <v>0.5</v>
      </c>
      <c r="BR17" t="s">
        <v>296</v>
      </c>
      <c r="BS17">
        <v>2</v>
      </c>
      <c r="BT17">
        <v>1607632054.75</v>
      </c>
      <c r="BU17">
        <v>401.90043333333301</v>
      </c>
      <c r="BV17">
        <v>403.31040000000002</v>
      </c>
      <c r="BW17">
        <v>1.96310566666667</v>
      </c>
      <c r="BX17">
        <v>1.3967540000000001</v>
      </c>
      <c r="BY17">
        <v>400.88913333333301</v>
      </c>
      <c r="BZ17">
        <v>1.91817233333333</v>
      </c>
      <c r="CA17">
        <v>500.21159999999998</v>
      </c>
      <c r="CB17">
        <v>101.4324</v>
      </c>
      <c r="CC17">
        <v>9.9947953333333298E-2</v>
      </c>
      <c r="CD17">
        <v>27.978110000000001</v>
      </c>
      <c r="CE17">
        <v>28.717870000000001</v>
      </c>
      <c r="CF17">
        <v>999.9</v>
      </c>
      <c r="CG17">
        <v>0</v>
      </c>
      <c r="CH17">
        <v>0</v>
      </c>
      <c r="CI17">
        <v>10010.8733333333</v>
      </c>
      <c r="CJ17">
        <v>0</v>
      </c>
      <c r="CK17">
        <v>222.31383333333301</v>
      </c>
      <c r="CL17">
        <v>1400.0036666666699</v>
      </c>
      <c r="CM17">
        <v>0.89999359999999995</v>
      </c>
      <c r="CN17">
        <v>0.10000637</v>
      </c>
      <c r="CO17">
        <v>0</v>
      </c>
      <c r="CP17">
        <v>1065.4293333333301</v>
      </c>
      <c r="CQ17">
        <v>4.9994800000000001</v>
      </c>
      <c r="CR17">
        <v>15167.9433333333</v>
      </c>
      <c r="CS17">
        <v>11417.59</v>
      </c>
      <c r="CT17">
        <v>46.222700000000003</v>
      </c>
      <c r="CU17">
        <v>48.182866666666598</v>
      </c>
      <c r="CV17">
        <v>47.1415333333333</v>
      </c>
      <c r="CW17">
        <v>47.643533333333302</v>
      </c>
      <c r="CX17">
        <v>48.251933333333298</v>
      </c>
      <c r="CY17">
        <v>1255.4976666666701</v>
      </c>
      <c r="CZ17">
        <v>139.50833333333301</v>
      </c>
      <c r="DA17">
        <v>0</v>
      </c>
      <c r="DB17">
        <v>251.09999990463299</v>
      </c>
      <c r="DC17">
        <v>0</v>
      </c>
      <c r="DD17">
        <v>1065.1668</v>
      </c>
      <c r="DE17">
        <v>-17.9646153565491</v>
      </c>
      <c r="DF17">
        <v>-268.59999975307102</v>
      </c>
      <c r="DG17">
        <v>15164.3</v>
      </c>
      <c r="DH17">
        <v>15</v>
      </c>
      <c r="DI17">
        <v>0</v>
      </c>
      <c r="DJ17" t="s">
        <v>297</v>
      </c>
      <c r="DK17">
        <v>1607548763</v>
      </c>
      <c r="DL17">
        <v>1607548763</v>
      </c>
      <c r="DM17">
        <v>0</v>
      </c>
      <c r="DN17">
        <v>-4.4999999999999998E-2</v>
      </c>
      <c r="DO17">
        <v>6.0000000000000001E-3</v>
      </c>
      <c r="DP17">
        <v>1.012</v>
      </c>
      <c r="DQ17">
        <v>6.6000000000000003E-2</v>
      </c>
      <c r="DR17">
        <v>400</v>
      </c>
      <c r="DS17">
        <v>0</v>
      </c>
      <c r="DT17">
        <v>0.22</v>
      </c>
      <c r="DU17">
        <v>0.08</v>
      </c>
      <c r="DV17">
        <v>0.94135854767764304</v>
      </c>
      <c r="DW17">
        <v>1.9288053555190201</v>
      </c>
      <c r="DX17">
        <v>0.147577502729553</v>
      </c>
      <c r="DY17">
        <v>0</v>
      </c>
      <c r="DZ17">
        <v>-1.37865967741935</v>
      </c>
      <c r="EA17">
        <v>-2.3433890322580599</v>
      </c>
      <c r="EB17">
        <v>0.17952006723095201</v>
      </c>
      <c r="EC17">
        <v>0</v>
      </c>
      <c r="ED17">
        <v>0.56726596774193505</v>
      </c>
      <c r="EE17">
        <v>-6.9846580645161402E-2</v>
      </c>
      <c r="EF17">
        <v>5.2368969418544698E-3</v>
      </c>
      <c r="EG17">
        <v>1</v>
      </c>
      <c r="EH17">
        <v>1</v>
      </c>
      <c r="EI17">
        <v>3</v>
      </c>
      <c r="EJ17" t="s">
        <v>298</v>
      </c>
      <c r="EK17">
        <v>100</v>
      </c>
      <c r="EL17">
        <v>100</v>
      </c>
      <c r="EM17">
        <v>1.012</v>
      </c>
      <c r="EN17">
        <v>4.4999999999999998E-2</v>
      </c>
      <c r="EO17">
        <v>1.1794943401787199</v>
      </c>
      <c r="EP17">
        <v>-1.6043650578588901E-5</v>
      </c>
      <c r="EQ17">
        <v>-1.15305589960158E-6</v>
      </c>
      <c r="ER17">
        <v>3.6581349982770798E-10</v>
      </c>
      <c r="ES17">
        <v>6.6000000000000003E-2</v>
      </c>
      <c r="ET17">
        <v>-1.48585495900011E-2</v>
      </c>
      <c r="EU17">
        <v>2.0620247853856302E-3</v>
      </c>
      <c r="EV17">
        <v>-2.1578943166311499E-5</v>
      </c>
      <c r="EW17">
        <v>18</v>
      </c>
      <c r="EX17">
        <v>2225</v>
      </c>
      <c r="EY17">
        <v>1</v>
      </c>
      <c r="EZ17">
        <v>25</v>
      </c>
      <c r="FA17">
        <v>1388.3</v>
      </c>
      <c r="FB17">
        <v>1388.3</v>
      </c>
      <c r="FC17">
        <v>2</v>
      </c>
      <c r="FD17">
        <v>507.584</v>
      </c>
      <c r="FE17">
        <v>450.42500000000001</v>
      </c>
      <c r="FF17">
        <v>23.565300000000001</v>
      </c>
      <c r="FG17">
        <v>33.794600000000003</v>
      </c>
      <c r="FH17">
        <v>29.996600000000001</v>
      </c>
      <c r="FI17">
        <v>33.818399999999997</v>
      </c>
      <c r="FJ17">
        <v>33.868699999999997</v>
      </c>
      <c r="FK17">
        <v>18.751300000000001</v>
      </c>
      <c r="FL17">
        <v>100</v>
      </c>
      <c r="FM17">
        <v>0</v>
      </c>
      <c r="FN17">
        <v>23.657</v>
      </c>
      <c r="FO17">
        <v>402.767</v>
      </c>
      <c r="FP17">
        <v>0</v>
      </c>
      <c r="FQ17">
        <v>97.912700000000001</v>
      </c>
      <c r="FR17">
        <v>102.03100000000001</v>
      </c>
    </row>
    <row r="18" spans="1:174" x14ac:dyDescent="0.25">
      <c r="A18">
        <v>2</v>
      </c>
      <c r="B18">
        <v>1607632167.5</v>
      </c>
      <c r="C18">
        <v>105</v>
      </c>
      <c r="D18" t="s">
        <v>299</v>
      </c>
      <c r="E18" t="s">
        <v>300</v>
      </c>
      <c r="F18" t="s">
        <v>291</v>
      </c>
      <c r="G18" t="s">
        <v>292</v>
      </c>
      <c r="H18">
        <v>1607632159.75</v>
      </c>
      <c r="I18">
        <f t="shared" si="0"/>
        <v>4.1313334881856734E-4</v>
      </c>
      <c r="J18">
        <f t="shared" si="1"/>
        <v>0.41313334881856734</v>
      </c>
      <c r="K18">
        <f t="shared" si="2"/>
        <v>-0.64186271067375722</v>
      </c>
      <c r="L18">
        <f t="shared" si="3"/>
        <v>49.382643333333299</v>
      </c>
      <c r="M18">
        <f t="shared" si="4"/>
        <v>137.76391287824396</v>
      </c>
      <c r="N18">
        <f t="shared" si="5"/>
        <v>13.987288372859265</v>
      </c>
      <c r="O18">
        <f t="shared" si="6"/>
        <v>5.0138621826737531</v>
      </c>
      <c r="P18">
        <f t="shared" si="7"/>
        <v>1.0939276504767828E-2</v>
      </c>
      <c r="Q18">
        <f t="shared" si="8"/>
        <v>2.9538770617254446</v>
      </c>
      <c r="R18">
        <f t="shared" si="9"/>
        <v>1.0916819675124773E-2</v>
      </c>
      <c r="S18">
        <f t="shared" si="10"/>
        <v>6.8250260721075652E-3</v>
      </c>
      <c r="T18">
        <f t="shared" si="11"/>
        <v>231.29077026472319</v>
      </c>
      <c r="U18">
        <f t="shared" si="12"/>
        <v>29.226738564453019</v>
      </c>
      <c r="V18">
        <f t="shared" si="13"/>
        <v>28.713516666666699</v>
      </c>
      <c r="W18">
        <f t="shared" si="14"/>
        <v>3.9555817564796261</v>
      </c>
      <c r="X18">
        <f t="shared" si="15"/>
        <v>5.0585781100359686</v>
      </c>
      <c r="Y18">
        <f t="shared" si="16"/>
        <v>0.19174901375546269</v>
      </c>
      <c r="Z18">
        <f t="shared" si="17"/>
        <v>3.7905713737036528</v>
      </c>
      <c r="AA18">
        <f t="shared" si="18"/>
        <v>3.7638327427241633</v>
      </c>
      <c r="AB18">
        <f t="shared" si="19"/>
        <v>-18.21918068289882</v>
      </c>
      <c r="AC18">
        <f t="shared" si="20"/>
        <v>-116.70116007559974</v>
      </c>
      <c r="AD18">
        <f t="shared" si="21"/>
        <v>-8.6416303421403704</v>
      </c>
      <c r="AE18">
        <f t="shared" si="22"/>
        <v>87.728799164084279</v>
      </c>
      <c r="AF18">
        <v>0</v>
      </c>
      <c r="AG18">
        <v>0</v>
      </c>
      <c r="AH18">
        <f t="shared" si="23"/>
        <v>1</v>
      </c>
      <c r="AI18">
        <f t="shared" si="24"/>
        <v>0</v>
      </c>
      <c r="AJ18">
        <f t="shared" si="25"/>
        <v>53440.07077150984</v>
      </c>
      <c r="AK18" t="s">
        <v>293</v>
      </c>
      <c r="AL18">
        <v>10143.9</v>
      </c>
      <c r="AM18">
        <v>715.47692307692296</v>
      </c>
      <c r="AN18">
        <v>3262.08</v>
      </c>
      <c r="AO18">
        <f t="shared" si="26"/>
        <v>0.78066849277855754</v>
      </c>
      <c r="AP18">
        <v>-0.57774747981622299</v>
      </c>
      <c r="AQ18" t="s">
        <v>301</v>
      </c>
      <c r="AR18">
        <v>15394.9</v>
      </c>
      <c r="AS18">
        <v>986.70669230769204</v>
      </c>
      <c r="AT18">
        <v>1058.18</v>
      </c>
      <c r="AU18">
        <f t="shared" si="27"/>
        <v>6.754361988726687E-2</v>
      </c>
      <c r="AV18">
        <v>0.5</v>
      </c>
      <c r="AW18">
        <f t="shared" si="28"/>
        <v>1180.183131554468</v>
      </c>
      <c r="AX18">
        <f t="shared" si="29"/>
        <v>-0.64186271067375722</v>
      </c>
      <c r="AY18">
        <f t="shared" si="30"/>
        <v>39.856920417539627</v>
      </c>
      <c r="AZ18">
        <f t="shared" si="31"/>
        <v>-5.4326510134986772E-5</v>
      </c>
      <c r="BA18">
        <f t="shared" si="32"/>
        <v>2.0827269462662303</v>
      </c>
      <c r="BB18" t="s">
        <v>302</v>
      </c>
      <c r="BC18">
        <v>986.70669230769204</v>
      </c>
      <c r="BD18">
        <v>616.03</v>
      </c>
      <c r="BE18">
        <f t="shared" si="33"/>
        <v>0.41784006501729387</v>
      </c>
      <c r="BF18">
        <f t="shared" si="34"/>
        <v>0.16164945763272195</v>
      </c>
      <c r="BG18">
        <f t="shared" si="35"/>
        <v>0.83290187260255832</v>
      </c>
      <c r="BH18">
        <f t="shared" si="36"/>
        <v>0.20855753130092519</v>
      </c>
      <c r="BI18">
        <f t="shared" si="37"/>
        <v>0.86542736870594417</v>
      </c>
      <c r="BJ18">
        <f t="shared" si="38"/>
        <v>0.10092250935542722</v>
      </c>
      <c r="BK18">
        <f t="shared" si="39"/>
        <v>0.89907749064457276</v>
      </c>
      <c r="BL18">
        <f t="shared" si="40"/>
        <v>1399.9976666666701</v>
      </c>
      <c r="BM18">
        <f t="shared" si="41"/>
        <v>1180.183131554468</v>
      </c>
      <c r="BN18">
        <f t="shared" si="42"/>
        <v>0.8429893560925924</v>
      </c>
      <c r="BO18">
        <f t="shared" si="43"/>
        <v>0.19597871218518481</v>
      </c>
      <c r="BP18">
        <v>6</v>
      </c>
      <c r="BQ18">
        <v>0.5</v>
      </c>
      <c r="BR18" t="s">
        <v>296</v>
      </c>
      <c r="BS18">
        <v>2</v>
      </c>
      <c r="BT18">
        <v>1607632159.75</v>
      </c>
      <c r="BU18">
        <v>49.382643333333299</v>
      </c>
      <c r="BV18">
        <v>48.637216666666703</v>
      </c>
      <c r="BW18">
        <v>1.88857866666667</v>
      </c>
      <c r="BX18">
        <v>1.3939716666666699</v>
      </c>
      <c r="BY18">
        <v>48.206569999999999</v>
      </c>
      <c r="BZ18">
        <v>1.8430946666666701</v>
      </c>
      <c r="CA18">
        <v>500.21910000000003</v>
      </c>
      <c r="CB18">
        <v>101.430833333333</v>
      </c>
      <c r="CC18">
        <v>0.10002537</v>
      </c>
      <c r="CD18">
        <v>27.980696666666699</v>
      </c>
      <c r="CE18">
        <v>28.713516666666699</v>
      </c>
      <c r="CF18">
        <v>999.9</v>
      </c>
      <c r="CG18">
        <v>0</v>
      </c>
      <c r="CH18">
        <v>0</v>
      </c>
      <c r="CI18">
        <v>9996.3086666666695</v>
      </c>
      <c r="CJ18">
        <v>0</v>
      </c>
      <c r="CK18">
        <v>238.05936666666699</v>
      </c>
      <c r="CL18">
        <v>1399.9976666666701</v>
      </c>
      <c r="CM18">
        <v>0.89999873333333302</v>
      </c>
      <c r="CN18">
        <v>0.10000121333333301</v>
      </c>
      <c r="CO18">
        <v>0</v>
      </c>
      <c r="CP18">
        <v>986.69349999999997</v>
      </c>
      <c r="CQ18">
        <v>4.9994800000000001</v>
      </c>
      <c r="CR18">
        <v>14056.3966666667</v>
      </c>
      <c r="CS18">
        <v>11417.553333333301</v>
      </c>
      <c r="CT18">
        <v>46.033133333333303</v>
      </c>
      <c r="CU18">
        <v>48</v>
      </c>
      <c r="CV18">
        <v>46.966333333333303</v>
      </c>
      <c r="CW18">
        <v>47.408066666666699</v>
      </c>
      <c r="CX18">
        <v>48.020666666666699</v>
      </c>
      <c r="CY18">
        <v>1255.4946666666699</v>
      </c>
      <c r="CZ18">
        <v>139.50299999999999</v>
      </c>
      <c r="DA18">
        <v>0</v>
      </c>
      <c r="DB18">
        <v>104</v>
      </c>
      <c r="DC18">
        <v>0</v>
      </c>
      <c r="DD18">
        <v>986.70669230769204</v>
      </c>
      <c r="DE18">
        <v>-22.800068346848199</v>
      </c>
      <c r="DF18">
        <v>-316.09914494078402</v>
      </c>
      <c r="DG18">
        <v>14056.4576923077</v>
      </c>
      <c r="DH18">
        <v>15</v>
      </c>
      <c r="DI18">
        <v>0</v>
      </c>
      <c r="DJ18" t="s">
        <v>297</v>
      </c>
      <c r="DK18">
        <v>1607548763</v>
      </c>
      <c r="DL18">
        <v>1607548763</v>
      </c>
      <c r="DM18">
        <v>0</v>
      </c>
      <c r="DN18">
        <v>-4.4999999999999998E-2</v>
      </c>
      <c r="DO18">
        <v>6.0000000000000001E-3</v>
      </c>
      <c r="DP18">
        <v>1.012</v>
      </c>
      <c r="DQ18">
        <v>6.6000000000000003E-2</v>
      </c>
      <c r="DR18">
        <v>400</v>
      </c>
      <c r="DS18">
        <v>0</v>
      </c>
      <c r="DT18">
        <v>0.22</v>
      </c>
      <c r="DU18">
        <v>0.08</v>
      </c>
      <c r="DV18">
        <v>-0.63354184612257802</v>
      </c>
      <c r="DW18">
        <v>-0.26150084060638201</v>
      </c>
      <c r="DX18">
        <v>5.2304167876348402E-2</v>
      </c>
      <c r="DY18">
        <v>1</v>
      </c>
      <c r="DZ18">
        <v>0.73903625806451601</v>
      </c>
      <c r="EA18">
        <v>0.13860817741935599</v>
      </c>
      <c r="EB18">
        <v>5.56666121934387E-2</v>
      </c>
      <c r="EC18">
        <v>1</v>
      </c>
      <c r="ED18">
        <v>0.494906193548387</v>
      </c>
      <c r="EE18">
        <v>-2.0598532258065801E-2</v>
      </c>
      <c r="EF18">
        <v>1.5709630171486201E-3</v>
      </c>
      <c r="EG18">
        <v>1</v>
      </c>
      <c r="EH18">
        <v>3</v>
      </c>
      <c r="EI18">
        <v>3</v>
      </c>
      <c r="EJ18" t="s">
        <v>303</v>
      </c>
      <c r="EK18">
        <v>100</v>
      </c>
      <c r="EL18">
        <v>100</v>
      </c>
      <c r="EM18">
        <v>1.1759999999999999</v>
      </c>
      <c r="EN18">
        <v>4.5499999999999999E-2</v>
      </c>
      <c r="EO18">
        <v>1.1794943401787199</v>
      </c>
      <c r="EP18">
        <v>-1.6043650578588901E-5</v>
      </c>
      <c r="EQ18">
        <v>-1.15305589960158E-6</v>
      </c>
      <c r="ER18">
        <v>3.6581349982770798E-10</v>
      </c>
      <c r="ES18">
        <v>6.6000000000000003E-2</v>
      </c>
      <c r="ET18">
        <v>-1.48585495900011E-2</v>
      </c>
      <c r="EU18">
        <v>2.0620247853856302E-3</v>
      </c>
      <c r="EV18">
        <v>-2.1578943166311499E-5</v>
      </c>
      <c r="EW18">
        <v>18</v>
      </c>
      <c r="EX18">
        <v>2225</v>
      </c>
      <c r="EY18">
        <v>1</v>
      </c>
      <c r="EZ18">
        <v>25</v>
      </c>
      <c r="FA18">
        <v>1390.1</v>
      </c>
      <c r="FB18">
        <v>1390.1</v>
      </c>
      <c r="FC18">
        <v>2</v>
      </c>
      <c r="FD18">
        <v>507.85500000000002</v>
      </c>
      <c r="FE18">
        <v>449.846</v>
      </c>
      <c r="FF18">
        <v>24.258900000000001</v>
      </c>
      <c r="FG18">
        <v>33.777799999999999</v>
      </c>
      <c r="FH18">
        <v>30.0001</v>
      </c>
      <c r="FI18">
        <v>33.821399999999997</v>
      </c>
      <c r="FJ18">
        <v>33.871699999999997</v>
      </c>
      <c r="FK18">
        <v>4.6603899999999996</v>
      </c>
      <c r="FL18">
        <v>100</v>
      </c>
      <c r="FM18">
        <v>0</v>
      </c>
      <c r="FN18">
        <v>24.257300000000001</v>
      </c>
      <c r="FO18">
        <v>48.881300000000003</v>
      </c>
      <c r="FP18">
        <v>0</v>
      </c>
      <c r="FQ18">
        <v>97.916300000000007</v>
      </c>
      <c r="FR18">
        <v>102.03</v>
      </c>
    </row>
    <row r="19" spans="1:174" x14ac:dyDescent="0.25">
      <c r="A19">
        <v>3</v>
      </c>
      <c r="B19">
        <v>1607632236.5</v>
      </c>
      <c r="C19">
        <v>174</v>
      </c>
      <c r="D19" t="s">
        <v>304</v>
      </c>
      <c r="E19" t="s">
        <v>305</v>
      </c>
      <c r="F19" t="s">
        <v>291</v>
      </c>
      <c r="G19" t="s">
        <v>292</v>
      </c>
      <c r="H19">
        <v>1607632228.75</v>
      </c>
      <c r="I19">
        <f t="shared" si="0"/>
        <v>3.8961995937568709E-4</v>
      </c>
      <c r="J19">
        <f t="shared" si="1"/>
        <v>0.38961995937568711</v>
      </c>
      <c r="K19">
        <f t="shared" si="2"/>
        <v>-0.26292620793841642</v>
      </c>
      <c r="L19">
        <f t="shared" si="3"/>
        <v>79.313239999999993</v>
      </c>
      <c r="M19">
        <f t="shared" si="4"/>
        <v>114.37441762720795</v>
      </c>
      <c r="N19">
        <f t="shared" si="5"/>
        <v>11.61243504411331</v>
      </c>
      <c r="O19">
        <f t="shared" si="6"/>
        <v>8.05267355013026</v>
      </c>
      <c r="P19">
        <f t="shared" si="7"/>
        <v>1.029363596823951E-2</v>
      </c>
      <c r="Q19">
        <f t="shared" si="8"/>
        <v>2.9562384021019925</v>
      </c>
      <c r="R19">
        <f t="shared" si="9"/>
        <v>1.0273764984768839E-2</v>
      </c>
      <c r="S19">
        <f t="shared" si="10"/>
        <v>6.4228852118053369E-3</v>
      </c>
      <c r="T19">
        <f t="shared" si="11"/>
        <v>231.28869243239046</v>
      </c>
      <c r="U19">
        <f t="shared" si="12"/>
        <v>29.23972223755284</v>
      </c>
      <c r="V19">
        <f t="shared" si="13"/>
        <v>28.742056666666699</v>
      </c>
      <c r="W19">
        <f t="shared" si="14"/>
        <v>3.9621329377444976</v>
      </c>
      <c r="X19">
        <f t="shared" si="15"/>
        <v>5.0226126699203277</v>
      </c>
      <c r="Y19">
        <f t="shared" si="16"/>
        <v>0.19047309592546316</v>
      </c>
      <c r="Z19">
        <f t="shared" si="17"/>
        <v>3.7923110628493788</v>
      </c>
      <c r="AA19">
        <f t="shared" si="18"/>
        <v>3.7716598418190346</v>
      </c>
      <c r="AB19">
        <f t="shared" si="19"/>
        <v>-17.1822402084678</v>
      </c>
      <c r="AC19">
        <f t="shared" si="20"/>
        <v>-120.08876831991395</v>
      </c>
      <c r="AD19">
        <f t="shared" si="21"/>
        <v>-8.8869882992026632</v>
      </c>
      <c r="AE19">
        <f t="shared" si="22"/>
        <v>85.13069560480605</v>
      </c>
      <c r="AF19">
        <v>0</v>
      </c>
      <c r="AG19">
        <v>0</v>
      </c>
      <c r="AH19">
        <f t="shared" si="23"/>
        <v>1</v>
      </c>
      <c r="AI19">
        <f t="shared" si="24"/>
        <v>0</v>
      </c>
      <c r="AJ19">
        <f t="shared" si="25"/>
        <v>53507.37839883563</v>
      </c>
      <c r="AK19" t="s">
        <v>293</v>
      </c>
      <c r="AL19">
        <v>10143.9</v>
      </c>
      <c r="AM19">
        <v>715.47692307692296</v>
      </c>
      <c r="AN19">
        <v>3262.08</v>
      </c>
      <c r="AO19">
        <f t="shared" si="26"/>
        <v>0.78066849277855754</v>
      </c>
      <c r="AP19">
        <v>-0.57774747981622299</v>
      </c>
      <c r="AQ19" t="s">
        <v>306</v>
      </c>
      <c r="AR19">
        <v>15392.6</v>
      </c>
      <c r="AS19">
        <v>958.735461538462</v>
      </c>
      <c r="AT19">
        <v>1024.8499999999999</v>
      </c>
      <c r="AU19">
        <f t="shared" si="27"/>
        <v>6.4511429439955026E-2</v>
      </c>
      <c r="AV19">
        <v>0.5</v>
      </c>
      <c r="AW19">
        <f t="shared" si="28"/>
        <v>1180.1724615544679</v>
      </c>
      <c r="AX19">
        <f t="shared" si="29"/>
        <v>-0.26292620793841642</v>
      </c>
      <c r="AY19">
        <f t="shared" si="30"/>
        <v>38.067306240274547</v>
      </c>
      <c r="AZ19">
        <f t="shared" si="31"/>
        <v>2.6675870021838905E-4</v>
      </c>
      <c r="BA19">
        <f t="shared" si="32"/>
        <v>2.1829828755427627</v>
      </c>
      <c r="BB19" t="s">
        <v>307</v>
      </c>
      <c r="BC19">
        <v>958.735461538462</v>
      </c>
      <c r="BD19">
        <v>610.6</v>
      </c>
      <c r="BE19">
        <f t="shared" si="33"/>
        <v>0.40420549348685164</v>
      </c>
      <c r="BF19">
        <f t="shared" si="34"/>
        <v>0.15960057564644037</v>
      </c>
      <c r="BG19">
        <f t="shared" si="35"/>
        <v>0.84376650021874577</v>
      </c>
      <c r="BH19">
        <f t="shared" si="36"/>
        <v>0.21370488705446317</v>
      </c>
      <c r="BI19">
        <f t="shared" si="37"/>
        <v>0.87851539184627248</v>
      </c>
      <c r="BJ19">
        <f t="shared" si="38"/>
        <v>0.10164650771688073</v>
      </c>
      <c r="BK19">
        <f t="shared" si="39"/>
        <v>0.89835349228311923</v>
      </c>
      <c r="BL19">
        <f t="shared" si="40"/>
        <v>1399.9849999999999</v>
      </c>
      <c r="BM19">
        <f t="shared" si="41"/>
        <v>1180.1724615544679</v>
      </c>
      <c r="BN19">
        <f t="shared" si="42"/>
        <v>0.84298936171063832</v>
      </c>
      <c r="BO19">
        <f t="shared" si="43"/>
        <v>0.19597872342127678</v>
      </c>
      <c r="BP19">
        <v>6</v>
      </c>
      <c r="BQ19">
        <v>0.5</v>
      </c>
      <c r="BR19" t="s">
        <v>296</v>
      </c>
      <c r="BS19">
        <v>2</v>
      </c>
      <c r="BT19">
        <v>1607632228.75</v>
      </c>
      <c r="BU19">
        <v>79.313239999999993</v>
      </c>
      <c r="BV19">
        <v>79.034930000000003</v>
      </c>
      <c r="BW19">
        <v>1.87602766666667</v>
      </c>
      <c r="BX19">
        <v>1.40956033333333</v>
      </c>
      <c r="BY19">
        <v>78.141853333333302</v>
      </c>
      <c r="BZ19">
        <v>1.8304480000000001</v>
      </c>
      <c r="CA19">
        <v>500.21383333333301</v>
      </c>
      <c r="CB19">
        <v>101.430066666667</v>
      </c>
      <c r="CC19">
        <v>9.9937026666666706E-2</v>
      </c>
      <c r="CD19">
        <v>27.988566666666699</v>
      </c>
      <c r="CE19">
        <v>28.742056666666699</v>
      </c>
      <c r="CF19">
        <v>999.9</v>
      </c>
      <c r="CG19">
        <v>0</v>
      </c>
      <c r="CH19">
        <v>0</v>
      </c>
      <c r="CI19">
        <v>10009.7886666667</v>
      </c>
      <c r="CJ19">
        <v>0</v>
      </c>
      <c r="CK19">
        <v>239.04386666666699</v>
      </c>
      <c r="CL19">
        <v>1399.9849999999999</v>
      </c>
      <c r="CM19">
        <v>0.89999750000000001</v>
      </c>
      <c r="CN19">
        <v>0.1000027</v>
      </c>
      <c r="CO19">
        <v>0</v>
      </c>
      <c r="CP19">
        <v>958.74293333333299</v>
      </c>
      <c r="CQ19">
        <v>4.9994800000000001</v>
      </c>
      <c r="CR19">
        <v>13678.3166666667</v>
      </c>
      <c r="CS19">
        <v>11417.44</v>
      </c>
      <c r="CT19">
        <v>46.258099999999999</v>
      </c>
      <c r="CU19">
        <v>48.274700000000003</v>
      </c>
      <c r="CV19">
        <v>47.195633333333298</v>
      </c>
      <c r="CW19">
        <v>47.818566666666698</v>
      </c>
      <c r="CX19">
        <v>48.220500000000001</v>
      </c>
      <c r="CY19">
        <v>1255.4829999999999</v>
      </c>
      <c r="CZ19">
        <v>139.50200000000001</v>
      </c>
      <c r="DA19">
        <v>0</v>
      </c>
      <c r="DB19">
        <v>68</v>
      </c>
      <c r="DC19">
        <v>0</v>
      </c>
      <c r="DD19">
        <v>958.735461538462</v>
      </c>
      <c r="DE19">
        <v>-23.899213645611699</v>
      </c>
      <c r="DF19">
        <v>-312.59487130198499</v>
      </c>
      <c r="DG19">
        <v>13678.4</v>
      </c>
      <c r="DH19">
        <v>15</v>
      </c>
      <c r="DI19">
        <v>0</v>
      </c>
      <c r="DJ19" t="s">
        <v>297</v>
      </c>
      <c r="DK19">
        <v>1607548763</v>
      </c>
      <c r="DL19">
        <v>1607548763</v>
      </c>
      <c r="DM19">
        <v>0</v>
      </c>
      <c r="DN19">
        <v>-4.4999999999999998E-2</v>
      </c>
      <c r="DO19">
        <v>6.0000000000000001E-3</v>
      </c>
      <c r="DP19">
        <v>1.012</v>
      </c>
      <c r="DQ19">
        <v>6.6000000000000003E-2</v>
      </c>
      <c r="DR19">
        <v>400</v>
      </c>
      <c r="DS19">
        <v>0</v>
      </c>
      <c r="DT19">
        <v>0.22</v>
      </c>
      <c r="DU19">
        <v>0.08</v>
      </c>
      <c r="DV19">
        <v>-0.25742822373916502</v>
      </c>
      <c r="DW19">
        <v>-0.167436971431485</v>
      </c>
      <c r="DX19">
        <v>2.7254029085475601E-2</v>
      </c>
      <c r="DY19">
        <v>1</v>
      </c>
      <c r="DZ19">
        <v>0.27218674193548398</v>
      </c>
      <c r="EA19">
        <v>0.19357011290322601</v>
      </c>
      <c r="EB19">
        <v>3.2285680469099E-2</v>
      </c>
      <c r="EC19">
        <v>1</v>
      </c>
      <c r="ED19">
        <v>0.46664241935483902</v>
      </c>
      <c r="EE19">
        <v>-1.5433838709677501E-2</v>
      </c>
      <c r="EF19">
        <v>1.18016176513368E-3</v>
      </c>
      <c r="EG19">
        <v>1</v>
      </c>
      <c r="EH19">
        <v>3</v>
      </c>
      <c r="EI19">
        <v>3</v>
      </c>
      <c r="EJ19" t="s">
        <v>303</v>
      </c>
      <c r="EK19">
        <v>100</v>
      </c>
      <c r="EL19">
        <v>100</v>
      </c>
      <c r="EM19">
        <v>1.171</v>
      </c>
      <c r="EN19">
        <v>4.5600000000000002E-2</v>
      </c>
      <c r="EO19">
        <v>1.1794943401787199</v>
      </c>
      <c r="EP19">
        <v>-1.6043650578588901E-5</v>
      </c>
      <c r="EQ19">
        <v>-1.15305589960158E-6</v>
      </c>
      <c r="ER19">
        <v>3.6581349982770798E-10</v>
      </c>
      <c r="ES19">
        <v>6.6000000000000003E-2</v>
      </c>
      <c r="ET19">
        <v>-1.48585495900011E-2</v>
      </c>
      <c r="EU19">
        <v>2.0620247853856302E-3</v>
      </c>
      <c r="EV19">
        <v>-2.1578943166311499E-5</v>
      </c>
      <c r="EW19">
        <v>18</v>
      </c>
      <c r="EX19">
        <v>2225</v>
      </c>
      <c r="EY19">
        <v>1</v>
      </c>
      <c r="EZ19">
        <v>25</v>
      </c>
      <c r="FA19">
        <v>1391.2</v>
      </c>
      <c r="FB19">
        <v>1391.2</v>
      </c>
      <c r="FC19">
        <v>2</v>
      </c>
      <c r="FD19">
        <v>507.93400000000003</v>
      </c>
      <c r="FE19">
        <v>449.822</v>
      </c>
      <c r="FF19">
        <v>23.9438</v>
      </c>
      <c r="FG19">
        <v>33.777799999999999</v>
      </c>
      <c r="FH19">
        <v>30</v>
      </c>
      <c r="FI19">
        <v>33.827500000000001</v>
      </c>
      <c r="FJ19">
        <v>33.880600000000001</v>
      </c>
      <c r="FK19">
        <v>5.8817899999999996</v>
      </c>
      <c r="FL19">
        <v>100</v>
      </c>
      <c r="FM19">
        <v>0</v>
      </c>
      <c r="FN19">
        <v>23.947199999999999</v>
      </c>
      <c r="FO19">
        <v>79.195599999999999</v>
      </c>
      <c r="FP19">
        <v>0</v>
      </c>
      <c r="FQ19">
        <v>97.912300000000002</v>
      </c>
      <c r="FR19">
        <v>102.026</v>
      </c>
    </row>
    <row r="20" spans="1:174" x14ac:dyDescent="0.25">
      <c r="A20">
        <v>4</v>
      </c>
      <c r="B20">
        <v>1607632304.5</v>
      </c>
      <c r="C20">
        <v>242</v>
      </c>
      <c r="D20" t="s">
        <v>308</v>
      </c>
      <c r="E20" t="s">
        <v>309</v>
      </c>
      <c r="F20" t="s">
        <v>291</v>
      </c>
      <c r="G20" t="s">
        <v>292</v>
      </c>
      <c r="H20">
        <v>1607632296.75</v>
      </c>
      <c r="I20">
        <f t="shared" si="0"/>
        <v>3.7341400036064562E-4</v>
      </c>
      <c r="J20">
        <f t="shared" si="1"/>
        <v>0.37341400036064565</v>
      </c>
      <c r="K20">
        <f t="shared" si="2"/>
        <v>-0.10466720838320044</v>
      </c>
      <c r="L20">
        <f t="shared" si="3"/>
        <v>99.518106666666696</v>
      </c>
      <c r="M20">
        <f t="shared" si="4"/>
        <v>110.1826385504172</v>
      </c>
      <c r="N20">
        <f t="shared" si="5"/>
        <v>11.186963158614471</v>
      </c>
      <c r="O20">
        <f t="shared" si="6"/>
        <v>10.104181634619698</v>
      </c>
      <c r="P20">
        <f t="shared" si="7"/>
        <v>9.8447341504318223E-3</v>
      </c>
      <c r="Q20">
        <f t="shared" si="8"/>
        <v>2.9549993007344821</v>
      </c>
      <c r="R20">
        <f t="shared" si="9"/>
        <v>9.8265492500949295E-3</v>
      </c>
      <c r="S20">
        <f t="shared" si="10"/>
        <v>6.1432242898504311E-3</v>
      </c>
      <c r="T20">
        <f t="shared" si="11"/>
        <v>231.28972160076285</v>
      </c>
      <c r="U20">
        <f t="shared" si="12"/>
        <v>29.261253641992457</v>
      </c>
      <c r="V20">
        <f t="shared" si="13"/>
        <v>28.773686666666698</v>
      </c>
      <c r="W20">
        <f t="shared" si="14"/>
        <v>3.969404462024583</v>
      </c>
      <c r="X20">
        <f t="shared" si="15"/>
        <v>5.0105795775790032</v>
      </c>
      <c r="Y20">
        <f t="shared" si="16"/>
        <v>0.19020377115417031</v>
      </c>
      <c r="Z20">
        <f t="shared" si="17"/>
        <v>3.7960433161321512</v>
      </c>
      <c r="AA20">
        <f t="shared" si="18"/>
        <v>3.7792006908704128</v>
      </c>
      <c r="AB20">
        <f t="shared" si="19"/>
        <v>-16.467557415904473</v>
      </c>
      <c r="AC20">
        <f t="shared" si="20"/>
        <v>-122.38931677482562</v>
      </c>
      <c r="AD20">
        <f t="shared" si="21"/>
        <v>-9.0632230651377839</v>
      </c>
      <c r="AE20">
        <f t="shared" si="22"/>
        <v>83.369624344894973</v>
      </c>
      <c r="AF20">
        <v>0</v>
      </c>
      <c r="AG20">
        <v>0</v>
      </c>
      <c r="AH20">
        <f t="shared" si="23"/>
        <v>1</v>
      </c>
      <c r="AI20">
        <f t="shared" si="24"/>
        <v>0</v>
      </c>
      <c r="AJ20">
        <f t="shared" si="25"/>
        <v>53468.338128416974</v>
      </c>
      <c r="AK20" t="s">
        <v>293</v>
      </c>
      <c r="AL20">
        <v>10143.9</v>
      </c>
      <c r="AM20">
        <v>715.47692307692296</v>
      </c>
      <c r="AN20">
        <v>3262.08</v>
      </c>
      <c r="AO20">
        <f t="shared" si="26"/>
        <v>0.78066849277855754</v>
      </c>
      <c r="AP20">
        <v>-0.57774747981622299</v>
      </c>
      <c r="AQ20" t="s">
        <v>310</v>
      </c>
      <c r="AR20">
        <v>15390.3</v>
      </c>
      <c r="AS20">
        <v>935.14012000000002</v>
      </c>
      <c r="AT20">
        <v>998.41</v>
      </c>
      <c r="AU20">
        <f t="shared" si="27"/>
        <v>6.3370639316513211E-2</v>
      </c>
      <c r="AV20">
        <v>0.5</v>
      </c>
      <c r="AW20">
        <f t="shared" si="28"/>
        <v>1180.1747705580572</v>
      </c>
      <c r="AX20">
        <f t="shared" si="29"/>
        <v>-0.10466720838320044</v>
      </c>
      <c r="AY20">
        <f t="shared" si="30"/>
        <v>37.394214857741687</v>
      </c>
      <c r="AZ20">
        <f t="shared" si="31"/>
        <v>4.0085611320882746E-4</v>
      </c>
      <c r="BA20">
        <f t="shared" si="32"/>
        <v>2.2672749671978449</v>
      </c>
      <c r="BB20" t="s">
        <v>311</v>
      </c>
      <c r="BC20">
        <v>935.14012000000002</v>
      </c>
      <c r="BD20">
        <v>610.11</v>
      </c>
      <c r="BE20">
        <f t="shared" si="33"/>
        <v>0.38891838022455705</v>
      </c>
      <c r="BF20">
        <f t="shared" si="34"/>
        <v>0.1629407159412824</v>
      </c>
      <c r="BG20">
        <f t="shared" si="35"/>
        <v>0.8535805457829464</v>
      </c>
      <c r="BH20">
        <f t="shared" si="36"/>
        <v>0.22362136194207355</v>
      </c>
      <c r="BI20">
        <f t="shared" si="37"/>
        <v>0.88889785004700084</v>
      </c>
      <c r="BJ20">
        <f t="shared" si="38"/>
        <v>0.10630680694454196</v>
      </c>
      <c r="BK20">
        <f t="shared" si="39"/>
        <v>0.89369319305545802</v>
      </c>
      <c r="BL20">
        <f t="shared" si="40"/>
        <v>1399.9873333333301</v>
      </c>
      <c r="BM20">
        <f t="shared" si="41"/>
        <v>1180.1747705580572</v>
      </c>
      <c r="BN20">
        <f t="shared" si="42"/>
        <v>0.84298960601885908</v>
      </c>
      <c r="BO20">
        <f t="shared" si="43"/>
        <v>0.19597921203771815</v>
      </c>
      <c r="BP20">
        <v>6</v>
      </c>
      <c r="BQ20">
        <v>0.5</v>
      </c>
      <c r="BR20" t="s">
        <v>296</v>
      </c>
      <c r="BS20">
        <v>2</v>
      </c>
      <c r="BT20">
        <v>1607632296.75</v>
      </c>
      <c r="BU20">
        <v>99.518106666666696</v>
      </c>
      <c r="BV20">
        <v>99.437133333333307</v>
      </c>
      <c r="BW20">
        <v>1.8733550000000001</v>
      </c>
      <c r="BX20">
        <v>1.426283</v>
      </c>
      <c r="BY20">
        <v>98.350986666666699</v>
      </c>
      <c r="BZ20">
        <v>1.82775666666667</v>
      </c>
      <c r="CA20">
        <v>500.20729999999998</v>
      </c>
      <c r="CB20">
        <v>101.43113333333299</v>
      </c>
      <c r="CC20">
        <v>9.9954556666666694E-2</v>
      </c>
      <c r="CD20">
        <v>28.00544</v>
      </c>
      <c r="CE20">
        <v>28.773686666666698</v>
      </c>
      <c r="CF20">
        <v>999.9</v>
      </c>
      <c r="CG20">
        <v>0</v>
      </c>
      <c r="CH20">
        <v>0</v>
      </c>
      <c r="CI20">
        <v>10002.647999999999</v>
      </c>
      <c r="CJ20">
        <v>0</v>
      </c>
      <c r="CK20">
        <v>239.067366666667</v>
      </c>
      <c r="CL20">
        <v>1399.9873333333301</v>
      </c>
      <c r="CM20">
        <v>0.89999053333333301</v>
      </c>
      <c r="CN20">
        <v>0.100009506666667</v>
      </c>
      <c r="CO20">
        <v>0</v>
      </c>
      <c r="CP20">
        <v>935.32063333333303</v>
      </c>
      <c r="CQ20">
        <v>4.9994800000000001</v>
      </c>
      <c r="CR20">
        <v>13371.98</v>
      </c>
      <c r="CS20">
        <v>11417.4433333333</v>
      </c>
      <c r="CT20">
        <v>46.703800000000001</v>
      </c>
      <c r="CU20">
        <v>48.764333333333298</v>
      </c>
      <c r="CV20">
        <v>47.635266666666702</v>
      </c>
      <c r="CW20">
        <v>48.389400000000002</v>
      </c>
      <c r="CX20">
        <v>48.6206666666667</v>
      </c>
      <c r="CY20">
        <v>1255.4739999999999</v>
      </c>
      <c r="CZ20">
        <v>139.51366666666701</v>
      </c>
      <c r="DA20">
        <v>0</v>
      </c>
      <c r="DB20">
        <v>67.5</v>
      </c>
      <c r="DC20">
        <v>0</v>
      </c>
      <c r="DD20">
        <v>935.14012000000002</v>
      </c>
      <c r="DE20">
        <v>-18.9172307393358</v>
      </c>
      <c r="DF20">
        <v>-244.65384575570701</v>
      </c>
      <c r="DG20">
        <v>13369.531999999999</v>
      </c>
      <c r="DH20">
        <v>15</v>
      </c>
      <c r="DI20">
        <v>0</v>
      </c>
      <c r="DJ20" t="s">
        <v>297</v>
      </c>
      <c r="DK20">
        <v>1607548763</v>
      </c>
      <c r="DL20">
        <v>1607548763</v>
      </c>
      <c r="DM20">
        <v>0</v>
      </c>
      <c r="DN20">
        <v>-4.4999999999999998E-2</v>
      </c>
      <c r="DO20">
        <v>6.0000000000000001E-3</v>
      </c>
      <c r="DP20">
        <v>1.012</v>
      </c>
      <c r="DQ20">
        <v>6.6000000000000003E-2</v>
      </c>
      <c r="DR20">
        <v>400</v>
      </c>
      <c r="DS20">
        <v>0</v>
      </c>
      <c r="DT20">
        <v>0.22</v>
      </c>
      <c r="DU20">
        <v>0.08</v>
      </c>
      <c r="DV20">
        <v>-0.101504174765444</v>
      </c>
      <c r="DW20">
        <v>-0.18332706959140699</v>
      </c>
      <c r="DX20">
        <v>2.6771537847775799E-2</v>
      </c>
      <c r="DY20">
        <v>1</v>
      </c>
      <c r="DZ20">
        <v>7.6467675161290299E-2</v>
      </c>
      <c r="EA20">
        <v>0.184126439516129</v>
      </c>
      <c r="EB20">
        <v>3.1849396692192403E-2</v>
      </c>
      <c r="EC20">
        <v>1</v>
      </c>
      <c r="ED20">
        <v>0.44725809677419398</v>
      </c>
      <c r="EE20">
        <v>-1.1610967741937799E-2</v>
      </c>
      <c r="EF20">
        <v>9.2539635291565198E-4</v>
      </c>
      <c r="EG20">
        <v>1</v>
      </c>
      <c r="EH20">
        <v>3</v>
      </c>
      <c r="EI20">
        <v>3</v>
      </c>
      <c r="EJ20" t="s">
        <v>303</v>
      </c>
      <c r="EK20">
        <v>100</v>
      </c>
      <c r="EL20">
        <v>100</v>
      </c>
      <c r="EM20">
        <v>1.167</v>
      </c>
      <c r="EN20">
        <v>4.5600000000000002E-2</v>
      </c>
      <c r="EO20">
        <v>1.1794943401787199</v>
      </c>
      <c r="EP20">
        <v>-1.6043650578588901E-5</v>
      </c>
      <c r="EQ20">
        <v>-1.15305589960158E-6</v>
      </c>
      <c r="ER20">
        <v>3.6581349982770798E-10</v>
      </c>
      <c r="ES20">
        <v>6.6000000000000003E-2</v>
      </c>
      <c r="ET20">
        <v>-1.48585495900011E-2</v>
      </c>
      <c r="EU20">
        <v>2.0620247853856302E-3</v>
      </c>
      <c r="EV20">
        <v>-2.1578943166311499E-5</v>
      </c>
      <c r="EW20">
        <v>18</v>
      </c>
      <c r="EX20">
        <v>2225</v>
      </c>
      <c r="EY20">
        <v>1</v>
      </c>
      <c r="EZ20">
        <v>25</v>
      </c>
      <c r="FA20">
        <v>1392.4</v>
      </c>
      <c r="FB20">
        <v>1392.4</v>
      </c>
      <c r="FC20">
        <v>2</v>
      </c>
      <c r="FD20">
        <v>507.81599999999997</v>
      </c>
      <c r="FE20">
        <v>449.81700000000001</v>
      </c>
      <c r="FF20">
        <v>23.849599999999999</v>
      </c>
      <c r="FG20">
        <v>33.798999999999999</v>
      </c>
      <c r="FH20">
        <v>30.000399999999999</v>
      </c>
      <c r="FI20">
        <v>33.847299999999997</v>
      </c>
      <c r="FJ20">
        <v>33.899099999999997</v>
      </c>
      <c r="FK20">
        <v>6.6982299999999997</v>
      </c>
      <c r="FL20">
        <v>100</v>
      </c>
      <c r="FM20">
        <v>0</v>
      </c>
      <c r="FN20">
        <v>23.8445</v>
      </c>
      <c r="FO20">
        <v>99.534499999999994</v>
      </c>
      <c r="FP20">
        <v>0</v>
      </c>
      <c r="FQ20">
        <v>97.903300000000002</v>
      </c>
      <c r="FR20">
        <v>102.01600000000001</v>
      </c>
    </row>
    <row r="21" spans="1:174" x14ac:dyDescent="0.25">
      <c r="A21">
        <v>5</v>
      </c>
      <c r="B21">
        <v>1607632403.5</v>
      </c>
      <c r="C21">
        <v>341</v>
      </c>
      <c r="D21" t="s">
        <v>312</v>
      </c>
      <c r="E21" t="s">
        <v>313</v>
      </c>
      <c r="F21" t="s">
        <v>291</v>
      </c>
      <c r="G21" t="s">
        <v>292</v>
      </c>
      <c r="H21">
        <v>1607632395.75</v>
      </c>
      <c r="I21">
        <f t="shared" si="0"/>
        <v>3.6189128156634314E-4</v>
      </c>
      <c r="J21">
        <f t="shared" si="1"/>
        <v>0.36189128156634315</v>
      </c>
      <c r="K21">
        <f t="shared" si="2"/>
        <v>0.19266113061155102</v>
      </c>
      <c r="L21">
        <f t="shared" si="3"/>
        <v>149.74993333333299</v>
      </c>
      <c r="M21">
        <f t="shared" si="4"/>
        <v>109.69818800716097</v>
      </c>
      <c r="N21">
        <f t="shared" si="5"/>
        <v>11.137863497177236</v>
      </c>
      <c r="O21">
        <f t="shared" si="6"/>
        <v>15.204392583669438</v>
      </c>
      <c r="P21">
        <f t="shared" si="7"/>
        <v>9.5866686931579057E-3</v>
      </c>
      <c r="Q21">
        <f t="shared" si="8"/>
        <v>2.9558705774595677</v>
      </c>
      <c r="R21">
        <f t="shared" si="9"/>
        <v>9.5694288503725081E-3</v>
      </c>
      <c r="S21">
        <f t="shared" si="10"/>
        <v>5.9824393475538286E-3</v>
      </c>
      <c r="T21">
        <f t="shared" si="11"/>
        <v>231.29432524004838</v>
      </c>
      <c r="U21">
        <f t="shared" si="12"/>
        <v>29.20726105716178</v>
      </c>
      <c r="V21">
        <f t="shared" si="13"/>
        <v>28.697776666666702</v>
      </c>
      <c r="W21">
        <f t="shared" si="14"/>
        <v>3.9519727796160136</v>
      </c>
      <c r="X21">
        <f t="shared" si="15"/>
        <v>5.0383932992792335</v>
      </c>
      <c r="Y21">
        <f t="shared" si="16"/>
        <v>0.19062841013221185</v>
      </c>
      <c r="Z21">
        <f t="shared" si="17"/>
        <v>3.7835158712100179</v>
      </c>
      <c r="AA21">
        <f t="shared" si="18"/>
        <v>3.7613443694838016</v>
      </c>
      <c r="AB21">
        <f t="shared" si="19"/>
        <v>-15.959405517075732</v>
      </c>
      <c r="AC21">
        <f t="shared" si="20"/>
        <v>-119.36309474126551</v>
      </c>
      <c r="AD21">
        <f t="shared" si="21"/>
        <v>-8.830687450045307</v>
      </c>
      <c r="AE21">
        <f t="shared" si="22"/>
        <v>87.141137531661826</v>
      </c>
      <c r="AF21">
        <v>0</v>
      </c>
      <c r="AG21">
        <v>0</v>
      </c>
      <c r="AH21">
        <f t="shared" si="23"/>
        <v>1</v>
      </c>
      <c r="AI21">
        <f t="shared" si="24"/>
        <v>0</v>
      </c>
      <c r="AJ21">
        <f t="shared" si="25"/>
        <v>53503.790077227124</v>
      </c>
      <c r="AK21" t="s">
        <v>293</v>
      </c>
      <c r="AL21">
        <v>10143.9</v>
      </c>
      <c r="AM21">
        <v>715.47692307692296</v>
      </c>
      <c r="AN21">
        <v>3262.08</v>
      </c>
      <c r="AO21">
        <f t="shared" si="26"/>
        <v>0.78066849277855754</v>
      </c>
      <c r="AP21">
        <v>-0.57774747981622299</v>
      </c>
      <c r="AQ21" t="s">
        <v>314</v>
      </c>
      <c r="AR21">
        <v>15387.7</v>
      </c>
      <c r="AS21">
        <v>913.030192307692</v>
      </c>
      <c r="AT21">
        <v>973.91</v>
      </c>
      <c r="AU21">
        <f t="shared" si="27"/>
        <v>6.2510712172898941E-2</v>
      </c>
      <c r="AV21">
        <v>0.5</v>
      </c>
      <c r="AW21">
        <f t="shared" si="28"/>
        <v>1180.2011315544712</v>
      </c>
      <c r="AX21">
        <f t="shared" si="29"/>
        <v>0.19266113061155102</v>
      </c>
      <c r="AY21">
        <f t="shared" si="30"/>
        <v>36.887606620365595</v>
      </c>
      <c r="AZ21">
        <f t="shared" si="31"/>
        <v>6.5277738669259732E-4</v>
      </c>
      <c r="BA21">
        <f t="shared" si="32"/>
        <v>2.349467609943424</v>
      </c>
      <c r="BB21" t="s">
        <v>315</v>
      </c>
      <c r="BC21">
        <v>913.030192307692</v>
      </c>
      <c r="BD21">
        <v>600.89</v>
      </c>
      <c r="BE21">
        <f t="shared" si="33"/>
        <v>0.38301280405786986</v>
      </c>
      <c r="BF21">
        <f t="shared" si="34"/>
        <v>0.16320789151334503</v>
      </c>
      <c r="BG21">
        <f t="shared" si="35"/>
        <v>0.8598296250925338</v>
      </c>
      <c r="BH21">
        <f t="shared" si="36"/>
        <v>0.23557281605414979</v>
      </c>
      <c r="BI21">
        <f t="shared" si="37"/>
        <v>0.89851850912104936</v>
      </c>
      <c r="BJ21">
        <f t="shared" si="38"/>
        <v>0.10741155194833274</v>
      </c>
      <c r="BK21">
        <f t="shared" si="39"/>
        <v>0.89258844805166726</v>
      </c>
      <c r="BL21">
        <f t="shared" si="40"/>
        <v>1400.019</v>
      </c>
      <c r="BM21">
        <f t="shared" si="41"/>
        <v>1180.2011315544712</v>
      </c>
      <c r="BN21">
        <f t="shared" si="42"/>
        <v>0.84298936768320376</v>
      </c>
      <c r="BO21">
        <f t="shared" si="43"/>
        <v>0.19597873536640747</v>
      </c>
      <c r="BP21">
        <v>6</v>
      </c>
      <c r="BQ21">
        <v>0.5</v>
      </c>
      <c r="BR21" t="s">
        <v>296</v>
      </c>
      <c r="BS21">
        <v>2</v>
      </c>
      <c r="BT21">
        <v>1607632395.75</v>
      </c>
      <c r="BU21">
        <v>149.74993333333299</v>
      </c>
      <c r="BV21">
        <v>150.04603333333301</v>
      </c>
      <c r="BW21">
        <v>1.87752266666667</v>
      </c>
      <c r="BX21">
        <v>1.44425166666667</v>
      </c>
      <c r="BY21">
        <v>148.59710000000001</v>
      </c>
      <c r="BZ21">
        <v>1.8319559999999999</v>
      </c>
      <c r="CA21">
        <v>500.21140000000003</v>
      </c>
      <c r="CB21">
        <v>101.43193333333301</v>
      </c>
      <c r="CC21">
        <v>9.9948819999999994E-2</v>
      </c>
      <c r="CD21">
        <v>27.9487466666667</v>
      </c>
      <c r="CE21">
        <v>28.697776666666702</v>
      </c>
      <c r="CF21">
        <v>999.9</v>
      </c>
      <c r="CG21">
        <v>0</v>
      </c>
      <c r="CH21">
        <v>0</v>
      </c>
      <c r="CI21">
        <v>10007.515666666701</v>
      </c>
      <c r="CJ21">
        <v>0</v>
      </c>
      <c r="CK21">
        <v>237.14523333333301</v>
      </c>
      <c r="CL21">
        <v>1400.019</v>
      </c>
      <c r="CM21">
        <v>0.89999553333333304</v>
      </c>
      <c r="CN21">
        <v>0.100004423333333</v>
      </c>
      <c r="CO21">
        <v>0</v>
      </c>
      <c r="CP21">
        <v>913.07899999999995</v>
      </c>
      <c r="CQ21">
        <v>4.9994800000000001</v>
      </c>
      <c r="CR21">
        <v>13083.766666666699</v>
      </c>
      <c r="CS21">
        <v>11417.7133333333</v>
      </c>
      <c r="CT21">
        <v>47.166400000000003</v>
      </c>
      <c r="CU21">
        <v>49.283066666666599</v>
      </c>
      <c r="CV21">
        <v>48.166333333333299</v>
      </c>
      <c r="CW21">
        <v>48.899799999999999</v>
      </c>
      <c r="CX21">
        <v>49.066266666666699</v>
      </c>
      <c r="CY21">
        <v>1255.5133333333299</v>
      </c>
      <c r="CZ21">
        <v>139.505666666667</v>
      </c>
      <c r="DA21">
        <v>0</v>
      </c>
      <c r="DB21">
        <v>98.400000095367403</v>
      </c>
      <c r="DC21">
        <v>0</v>
      </c>
      <c r="DD21">
        <v>913.030192307692</v>
      </c>
      <c r="DE21">
        <v>-9.3425298899481497</v>
      </c>
      <c r="DF21">
        <v>-120.717948720634</v>
      </c>
      <c r="DG21">
        <v>13082.8</v>
      </c>
      <c r="DH21">
        <v>15</v>
      </c>
      <c r="DI21">
        <v>0</v>
      </c>
      <c r="DJ21" t="s">
        <v>297</v>
      </c>
      <c r="DK21">
        <v>1607548763</v>
      </c>
      <c r="DL21">
        <v>1607548763</v>
      </c>
      <c r="DM21">
        <v>0</v>
      </c>
      <c r="DN21">
        <v>-4.4999999999999998E-2</v>
      </c>
      <c r="DO21">
        <v>6.0000000000000001E-3</v>
      </c>
      <c r="DP21">
        <v>1.012</v>
      </c>
      <c r="DQ21">
        <v>6.6000000000000003E-2</v>
      </c>
      <c r="DR21">
        <v>400</v>
      </c>
      <c r="DS21">
        <v>0</v>
      </c>
      <c r="DT21">
        <v>0.22</v>
      </c>
      <c r="DU21">
        <v>0.08</v>
      </c>
      <c r="DV21">
        <v>0.196622616029408</v>
      </c>
      <c r="DW21">
        <v>-0.150355617604989</v>
      </c>
      <c r="DX21">
        <v>1.6556392277484299E-2</v>
      </c>
      <c r="DY21">
        <v>1</v>
      </c>
      <c r="DZ21">
        <v>-0.30038454838709699</v>
      </c>
      <c r="EA21">
        <v>0.17354762903225901</v>
      </c>
      <c r="EB21">
        <v>1.9668823880148598E-2</v>
      </c>
      <c r="EC21">
        <v>1</v>
      </c>
      <c r="ED21">
        <v>0.433375129032258</v>
      </c>
      <c r="EE21">
        <v>-6.4137096774198902E-3</v>
      </c>
      <c r="EF21">
        <v>5.5312471567686304E-4</v>
      </c>
      <c r="EG21">
        <v>1</v>
      </c>
      <c r="EH21">
        <v>3</v>
      </c>
      <c r="EI21">
        <v>3</v>
      </c>
      <c r="EJ21" t="s">
        <v>303</v>
      </c>
      <c r="EK21">
        <v>100</v>
      </c>
      <c r="EL21">
        <v>100</v>
      </c>
      <c r="EM21">
        <v>1.153</v>
      </c>
      <c r="EN21">
        <v>4.5600000000000002E-2</v>
      </c>
      <c r="EO21">
        <v>1.1794943401787199</v>
      </c>
      <c r="EP21">
        <v>-1.6043650578588901E-5</v>
      </c>
      <c r="EQ21">
        <v>-1.15305589960158E-6</v>
      </c>
      <c r="ER21">
        <v>3.6581349982770798E-10</v>
      </c>
      <c r="ES21">
        <v>6.6000000000000003E-2</v>
      </c>
      <c r="ET21">
        <v>-1.48585495900011E-2</v>
      </c>
      <c r="EU21">
        <v>2.0620247853856302E-3</v>
      </c>
      <c r="EV21">
        <v>-2.1578943166311499E-5</v>
      </c>
      <c r="EW21">
        <v>18</v>
      </c>
      <c r="EX21">
        <v>2225</v>
      </c>
      <c r="EY21">
        <v>1</v>
      </c>
      <c r="EZ21">
        <v>25</v>
      </c>
      <c r="FA21">
        <v>1394</v>
      </c>
      <c r="FB21">
        <v>1394</v>
      </c>
      <c r="FC21">
        <v>2</v>
      </c>
      <c r="FD21">
        <v>508.10700000000003</v>
      </c>
      <c r="FE21">
        <v>449.69</v>
      </c>
      <c r="FF21">
        <v>23.9832</v>
      </c>
      <c r="FG21">
        <v>33.835599999999999</v>
      </c>
      <c r="FH21">
        <v>29.9999</v>
      </c>
      <c r="FI21">
        <v>33.879300000000001</v>
      </c>
      <c r="FJ21">
        <v>33.927799999999998</v>
      </c>
      <c r="FK21">
        <v>8.7740299999999998</v>
      </c>
      <c r="FL21">
        <v>100</v>
      </c>
      <c r="FM21">
        <v>0</v>
      </c>
      <c r="FN21">
        <v>24.015499999999999</v>
      </c>
      <c r="FO21">
        <v>150.11099999999999</v>
      </c>
      <c r="FP21">
        <v>0</v>
      </c>
      <c r="FQ21">
        <v>97.895399999999995</v>
      </c>
      <c r="FR21">
        <v>102.006</v>
      </c>
    </row>
    <row r="22" spans="1:174" x14ac:dyDescent="0.25">
      <c r="A22">
        <v>6</v>
      </c>
      <c r="B22">
        <v>1607632497.5</v>
      </c>
      <c r="C22">
        <v>435</v>
      </c>
      <c r="D22" t="s">
        <v>316</v>
      </c>
      <c r="E22" t="s">
        <v>317</v>
      </c>
      <c r="F22" t="s">
        <v>291</v>
      </c>
      <c r="G22" t="s">
        <v>292</v>
      </c>
      <c r="H22">
        <v>1607632489.75</v>
      </c>
      <c r="I22">
        <f t="shared" si="0"/>
        <v>3.5354957269856634E-4</v>
      </c>
      <c r="J22">
        <f t="shared" si="1"/>
        <v>0.35354957269856635</v>
      </c>
      <c r="K22">
        <f t="shared" si="2"/>
        <v>0.58659275451537263</v>
      </c>
      <c r="L22">
        <f t="shared" si="3"/>
        <v>199.69069999999999</v>
      </c>
      <c r="M22">
        <f t="shared" si="4"/>
        <v>90.290156124323232</v>
      </c>
      <c r="N22">
        <f t="shared" si="5"/>
        <v>9.1674156123794734</v>
      </c>
      <c r="O22">
        <f t="shared" si="6"/>
        <v>20.275163089831317</v>
      </c>
      <c r="P22">
        <f t="shared" si="7"/>
        <v>9.3427480506440459E-3</v>
      </c>
      <c r="Q22">
        <f t="shared" si="8"/>
        <v>2.9540639546531997</v>
      </c>
      <c r="R22">
        <f t="shared" si="9"/>
        <v>9.3263635347455871E-3</v>
      </c>
      <c r="S22">
        <f t="shared" si="10"/>
        <v>5.8304468680429227E-3</v>
      </c>
      <c r="T22">
        <f t="shared" si="11"/>
        <v>231.28886603232786</v>
      </c>
      <c r="U22">
        <f t="shared" si="12"/>
        <v>29.270911250460692</v>
      </c>
      <c r="V22">
        <f t="shared" si="13"/>
        <v>28.739080000000001</v>
      </c>
      <c r="W22">
        <f t="shared" si="14"/>
        <v>3.9614492205503815</v>
      </c>
      <c r="X22">
        <f t="shared" si="15"/>
        <v>5.0353327188206416</v>
      </c>
      <c r="Y22">
        <f t="shared" si="16"/>
        <v>0.19118991764387699</v>
      </c>
      <c r="Z22">
        <f t="shared" si="17"/>
        <v>3.7969669199666476</v>
      </c>
      <c r="AA22">
        <f t="shared" si="18"/>
        <v>3.7702593029065046</v>
      </c>
      <c r="AB22">
        <f t="shared" si="19"/>
        <v>-15.591536156006775</v>
      </c>
      <c r="AC22">
        <f t="shared" si="20"/>
        <v>-116.17449362616223</v>
      </c>
      <c r="AD22">
        <f t="shared" si="21"/>
        <v>-8.6044196690363783</v>
      </c>
      <c r="AE22">
        <f t="shared" si="22"/>
        <v>90.918416581122457</v>
      </c>
      <c r="AF22">
        <v>0</v>
      </c>
      <c r="AG22">
        <v>0</v>
      </c>
      <c r="AH22">
        <f t="shared" si="23"/>
        <v>1</v>
      </c>
      <c r="AI22">
        <f t="shared" si="24"/>
        <v>0</v>
      </c>
      <c r="AJ22">
        <f t="shared" si="25"/>
        <v>53440.417379829349</v>
      </c>
      <c r="AK22" t="s">
        <v>293</v>
      </c>
      <c r="AL22">
        <v>10143.9</v>
      </c>
      <c r="AM22">
        <v>715.47692307692296</v>
      </c>
      <c r="AN22">
        <v>3262.08</v>
      </c>
      <c r="AO22">
        <f t="shared" si="26"/>
        <v>0.78066849277855754</v>
      </c>
      <c r="AP22">
        <v>-0.57774747981622299</v>
      </c>
      <c r="AQ22" t="s">
        <v>318</v>
      </c>
      <c r="AR22">
        <v>15385.6</v>
      </c>
      <c r="AS22">
        <v>899.02380000000005</v>
      </c>
      <c r="AT22">
        <v>960.1</v>
      </c>
      <c r="AU22">
        <f t="shared" si="27"/>
        <v>6.3614415165086924E-2</v>
      </c>
      <c r="AV22">
        <v>0.5</v>
      </c>
      <c r="AW22">
        <f t="shared" si="28"/>
        <v>1180.1765815543256</v>
      </c>
      <c r="AX22">
        <f t="shared" si="29"/>
        <v>0.58659275451537263</v>
      </c>
      <c r="AY22">
        <f t="shared" si="30"/>
        <v>37.53812151355497</v>
      </c>
      <c r="AZ22">
        <f t="shared" si="31"/>
        <v>9.8658137479573356E-4</v>
      </c>
      <c r="BA22">
        <f t="shared" si="32"/>
        <v>2.3976460785334859</v>
      </c>
      <c r="BB22" t="s">
        <v>319</v>
      </c>
      <c r="BC22">
        <v>899.02380000000005</v>
      </c>
      <c r="BD22">
        <v>592.29999999999995</v>
      </c>
      <c r="BE22">
        <f t="shared" si="33"/>
        <v>0.38308509530257273</v>
      </c>
      <c r="BF22">
        <f t="shared" si="34"/>
        <v>0.16605818379554094</v>
      </c>
      <c r="BG22">
        <f t="shared" si="35"/>
        <v>0.8622358396572003</v>
      </c>
      <c r="BH22">
        <f t="shared" si="36"/>
        <v>0.24967472720983591</v>
      </c>
      <c r="BI22">
        <f t="shared" si="37"/>
        <v>0.9039414193991151</v>
      </c>
      <c r="BJ22">
        <f t="shared" si="38"/>
        <v>0.10940340207022205</v>
      </c>
      <c r="BK22">
        <f t="shared" si="39"/>
        <v>0.89059659792977797</v>
      </c>
      <c r="BL22">
        <f t="shared" si="40"/>
        <v>1399.99033333333</v>
      </c>
      <c r="BM22">
        <f t="shared" si="41"/>
        <v>1180.1765815543256</v>
      </c>
      <c r="BN22">
        <f t="shared" si="42"/>
        <v>0.8429890931777827</v>
      </c>
      <c r="BO22">
        <f t="shared" si="43"/>
        <v>0.19597818635556549</v>
      </c>
      <c r="BP22">
        <v>6</v>
      </c>
      <c r="BQ22">
        <v>0.5</v>
      </c>
      <c r="BR22" t="s">
        <v>296</v>
      </c>
      <c r="BS22">
        <v>2</v>
      </c>
      <c r="BT22">
        <v>1607632489.75</v>
      </c>
      <c r="BU22">
        <v>199.69069999999999</v>
      </c>
      <c r="BV22">
        <v>200.47900000000001</v>
      </c>
      <c r="BW22">
        <v>1.8830353333333301</v>
      </c>
      <c r="BX22">
        <v>1.4597530000000001</v>
      </c>
      <c r="BY22">
        <v>198.557166666667</v>
      </c>
      <c r="BZ22">
        <v>1.83751033333333</v>
      </c>
      <c r="CA22">
        <v>500.21056666666698</v>
      </c>
      <c r="CB22">
        <v>101.43283333333299</v>
      </c>
      <c r="CC22">
        <v>0.100002646666667</v>
      </c>
      <c r="CD22">
        <v>28.009613333333299</v>
      </c>
      <c r="CE22">
        <v>28.739080000000001</v>
      </c>
      <c r="CF22">
        <v>999.9</v>
      </c>
      <c r="CG22">
        <v>0</v>
      </c>
      <c r="CH22">
        <v>0</v>
      </c>
      <c r="CI22">
        <v>9997.1720000000005</v>
      </c>
      <c r="CJ22">
        <v>0</v>
      </c>
      <c r="CK22">
        <v>238.01976666666701</v>
      </c>
      <c r="CL22">
        <v>1399.99033333333</v>
      </c>
      <c r="CM22">
        <v>0.90000726666666697</v>
      </c>
      <c r="CN22">
        <v>9.9992636666666607E-2</v>
      </c>
      <c r="CO22">
        <v>0</v>
      </c>
      <c r="CP22">
        <v>899.05973333333304</v>
      </c>
      <c r="CQ22">
        <v>4.9994800000000001</v>
      </c>
      <c r="CR22">
        <v>12908.4333333333</v>
      </c>
      <c r="CS22">
        <v>11417.5233333333</v>
      </c>
      <c r="CT22">
        <v>47.524799999999999</v>
      </c>
      <c r="CU22">
        <v>49.629066666666702</v>
      </c>
      <c r="CV22">
        <v>48.578800000000001</v>
      </c>
      <c r="CW22">
        <v>49.199733333333299</v>
      </c>
      <c r="CX22">
        <v>49.412199999999999</v>
      </c>
      <c r="CY22">
        <v>1255.50033333333</v>
      </c>
      <c r="CZ22">
        <v>139.49</v>
      </c>
      <c r="DA22">
        <v>0</v>
      </c>
      <c r="DB22">
        <v>93.099999904632597</v>
      </c>
      <c r="DC22">
        <v>0</v>
      </c>
      <c r="DD22">
        <v>899.02380000000005</v>
      </c>
      <c r="DE22">
        <v>-5.8817692364551002</v>
      </c>
      <c r="DF22">
        <v>-72.946153966391194</v>
      </c>
      <c r="DG22">
        <v>12908.044</v>
      </c>
      <c r="DH22">
        <v>15</v>
      </c>
      <c r="DI22">
        <v>0</v>
      </c>
      <c r="DJ22" t="s">
        <v>297</v>
      </c>
      <c r="DK22">
        <v>1607548763</v>
      </c>
      <c r="DL22">
        <v>1607548763</v>
      </c>
      <c r="DM22">
        <v>0</v>
      </c>
      <c r="DN22">
        <v>-4.4999999999999998E-2</v>
      </c>
      <c r="DO22">
        <v>6.0000000000000001E-3</v>
      </c>
      <c r="DP22">
        <v>1.012</v>
      </c>
      <c r="DQ22">
        <v>6.6000000000000003E-2</v>
      </c>
      <c r="DR22">
        <v>400</v>
      </c>
      <c r="DS22">
        <v>0</v>
      </c>
      <c r="DT22">
        <v>0.22</v>
      </c>
      <c r="DU22">
        <v>0.08</v>
      </c>
      <c r="DV22">
        <v>0.58656361825526904</v>
      </c>
      <c r="DW22">
        <v>-0.17061002385205201</v>
      </c>
      <c r="DX22">
        <v>1.54627667710852E-2</v>
      </c>
      <c r="DY22">
        <v>1</v>
      </c>
      <c r="DZ22">
        <v>-0.78852209677419305</v>
      </c>
      <c r="EA22">
        <v>0.17625382258064601</v>
      </c>
      <c r="EB22">
        <v>1.8350113557449199E-2</v>
      </c>
      <c r="EC22">
        <v>1</v>
      </c>
      <c r="ED22">
        <v>0.423339225806452</v>
      </c>
      <c r="EE22">
        <v>-4.6731774193561103E-3</v>
      </c>
      <c r="EF22">
        <v>4.59216633794307E-4</v>
      </c>
      <c r="EG22">
        <v>1</v>
      </c>
      <c r="EH22">
        <v>3</v>
      </c>
      <c r="EI22">
        <v>3</v>
      </c>
      <c r="EJ22" t="s">
        <v>303</v>
      </c>
      <c r="EK22">
        <v>100</v>
      </c>
      <c r="EL22">
        <v>100</v>
      </c>
      <c r="EM22">
        <v>1.1339999999999999</v>
      </c>
      <c r="EN22">
        <v>4.5499999999999999E-2</v>
      </c>
      <c r="EO22">
        <v>1.1794943401787199</v>
      </c>
      <c r="EP22">
        <v>-1.6043650578588901E-5</v>
      </c>
      <c r="EQ22">
        <v>-1.15305589960158E-6</v>
      </c>
      <c r="ER22">
        <v>3.6581349982770798E-10</v>
      </c>
      <c r="ES22">
        <v>6.6000000000000003E-2</v>
      </c>
      <c r="ET22">
        <v>-1.48585495900011E-2</v>
      </c>
      <c r="EU22">
        <v>2.0620247853856302E-3</v>
      </c>
      <c r="EV22">
        <v>-2.1578943166311499E-5</v>
      </c>
      <c r="EW22">
        <v>18</v>
      </c>
      <c r="EX22">
        <v>2225</v>
      </c>
      <c r="EY22">
        <v>1</v>
      </c>
      <c r="EZ22">
        <v>25</v>
      </c>
      <c r="FA22">
        <v>1395.6</v>
      </c>
      <c r="FB22">
        <v>1395.6</v>
      </c>
      <c r="FC22">
        <v>2</v>
      </c>
      <c r="FD22">
        <v>508.053</v>
      </c>
      <c r="FE22">
        <v>450.08800000000002</v>
      </c>
      <c r="FF22">
        <v>23.878399999999999</v>
      </c>
      <c r="FG22">
        <v>33.829500000000003</v>
      </c>
      <c r="FH22">
        <v>30.0001</v>
      </c>
      <c r="FI22">
        <v>33.885399999999997</v>
      </c>
      <c r="FJ22">
        <v>33.936199999999999</v>
      </c>
      <c r="FK22">
        <v>10.8429</v>
      </c>
      <c r="FL22">
        <v>100</v>
      </c>
      <c r="FM22">
        <v>0</v>
      </c>
      <c r="FN22">
        <v>23.883700000000001</v>
      </c>
      <c r="FO22">
        <v>200.554</v>
      </c>
      <c r="FP22">
        <v>0</v>
      </c>
      <c r="FQ22">
        <v>97.897300000000001</v>
      </c>
      <c r="FR22">
        <v>102.006</v>
      </c>
    </row>
    <row r="23" spans="1:174" x14ac:dyDescent="0.25">
      <c r="A23">
        <v>7</v>
      </c>
      <c r="B23">
        <v>1607632568.5</v>
      </c>
      <c r="C23">
        <v>506</v>
      </c>
      <c r="D23" t="s">
        <v>320</v>
      </c>
      <c r="E23" t="s">
        <v>321</v>
      </c>
      <c r="F23" t="s">
        <v>291</v>
      </c>
      <c r="G23" t="s">
        <v>292</v>
      </c>
      <c r="H23">
        <v>1607632560.75</v>
      </c>
      <c r="I23">
        <f t="shared" si="0"/>
        <v>3.4967326008582673E-4</v>
      </c>
      <c r="J23">
        <f t="shared" si="1"/>
        <v>0.34967326008582672</v>
      </c>
      <c r="K23">
        <f t="shared" si="2"/>
        <v>0.98860446155509063</v>
      </c>
      <c r="L23">
        <f t="shared" si="3"/>
        <v>249.01146666666699</v>
      </c>
      <c r="M23">
        <f t="shared" si="4"/>
        <v>68.160460505695568</v>
      </c>
      <c r="N23">
        <f t="shared" si="5"/>
        <v>6.9204289325851951</v>
      </c>
      <c r="O23">
        <f t="shared" si="6"/>
        <v>25.282489960898637</v>
      </c>
      <c r="P23">
        <f t="shared" si="7"/>
        <v>9.2505959138970764E-3</v>
      </c>
      <c r="Q23">
        <f t="shared" si="8"/>
        <v>2.9551445534537071</v>
      </c>
      <c r="R23">
        <f t="shared" si="9"/>
        <v>9.2345385838528971E-3</v>
      </c>
      <c r="S23">
        <f t="shared" si="10"/>
        <v>5.773026949691562E-3</v>
      </c>
      <c r="T23">
        <f t="shared" si="11"/>
        <v>231.2928112265534</v>
      </c>
      <c r="U23">
        <f t="shared" si="12"/>
        <v>29.253965884522188</v>
      </c>
      <c r="V23">
        <f t="shared" si="13"/>
        <v>28.725373333333302</v>
      </c>
      <c r="W23">
        <f t="shared" si="14"/>
        <v>3.9583022333358833</v>
      </c>
      <c r="X23">
        <f t="shared" si="15"/>
        <v>5.0701746666736689</v>
      </c>
      <c r="Y23">
        <f t="shared" si="16"/>
        <v>0.19231595864025544</v>
      </c>
      <c r="Z23">
        <f t="shared" si="17"/>
        <v>3.7930834987668378</v>
      </c>
      <c r="AA23">
        <f t="shared" si="18"/>
        <v>3.7659862746956279</v>
      </c>
      <c r="AB23">
        <f t="shared" si="19"/>
        <v>-15.420590769784958</v>
      </c>
      <c r="AC23">
        <f t="shared" si="20"/>
        <v>-116.82983263318245</v>
      </c>
      <c r="AD23">
        <f t="shared" si="21"/>
        <v>-8.6484474102417952</v>
      </c>
      <c r="AE23">
        <f t="shared" si="22"/>
        <v>90.393940413344197</v>
      </c>
      <c r="AF23">
        <v>0</v>
      </c>
      <c r="AG23">
        <v>0</v>
      </c>
      <c r="AH23">
        <f t="shared" si="23"/>
        <v>1</v>
      </c>
      <c r="AI23">
        <f t="shared" si="24"/>
        <v>0</v>
      </c>
      <c r="AJ23">
        <f t="shared" si="25"/>
        <v>53474.94937923157</v>
      </c>
      <c r="AK23" t="s">
        <v>293</v>
      </c>
      <c r="AL23">
        <v>10143.9</v>
      </c>
      <c r="AM23">
        <v>715.47692307692296</v>
      </c>
      <c r="AN23">
        <v>3262.08</v>
      </c>
      <c r="AO23">
        <f t="shared" si="26"/>
        <v>0.78066849277855754</v>
      </c>
      <c r="AP23">
        <v>-0.57774747981622299</v>
      </c>
      <c r="AQ23" t="s">
        <v>322</v>
      </c>
      <c r="AR23">
        <v>15383.8</v>
      </c>
      <c r="AS23">
        <v>890.82096153846101</v>
      </c>
      <c r="AT23">
        <v>952.21</v>
      </c>
      <c r="AU23">
        <f t="shared" si="27"/>
        <v>6.4470062760881519E-2</v>
      </c>
      <c r="AV23">
        <v>0.5</v>
      </c>
      <c r="AW23">
        <f t="shared" si="28"/>
        <v>1180.1922715545174</v>
      </c>
      <c r="AX23">
        <f t="shared" si="29"/>
        <v>0.98860446155509063</v>
      </c>
      <c r="AY23">
        <f t="shared" si="30"/>
        <v>38.043534908513536</v>
      </c>
      <c r="AZ23">
        <f t="shared" si="31"/>
        <v>1.3272006427462511E-3</v>
      </c>
      <c r="BA23">
        <f t="shared" si="32"/>
        <v>2.4257989309080976</v>
      </c>
      <c r="BB23" t="s">
        <v>323</v>
      </c>
      <c r="BC23">
        <v>890.82096153846101</v>
      </c>
      <c r="BD23">
        <v>586.23</v>
      </c>
      <c r="BE23">
        <f t="shared" si="33"/>
        <v>0.38434799046428836</v>
      </c>
      <c r="BF23">
        <f t="shared" si="34"/>
        <v>0.16773877933640916</v>
      </c>
      <c r="BG23">
        <f t="shared" si="35"/>
        <v>0.8632285068296055</v>
      </c>
      <c r="BH23">
        <f t="shared" si="36"/>
        <v>0.25931753711580613</v>
      </c>
      <c r="BI23">
        <f t="shared" si="37"/>
        <v>0.90703966430092087</v>
      </c>
      <c r="BJ23">
        <f t="shared" si="38"/>
        <v>0.11038526129937459</v>
      </c>
      <c r="BK23">
        <f t="shared" si="39"/>
        <v>0.88961473870062546</v>
      </c>
      <c r="BL23">
        <f t="shared" si="40"/>
        <v>1400.00833333333</v>
      </c>
      <c r="BM23">
        <f t="shared" si="41"/>
        <v>1180.1922715545174</v>
      </c>
      <c r="BN23">
        <f t="shared" si="42"/>
        <v>0.84298946188738411</v>
      </c>
      <c r="BO23">
        <f t="shared" si="43"/>
        <v>0.19597892377476828</v>
      </c>
      <c r="BP23">
        <v>6</v>
      </c>
      <c r="BQ23">
        <v>0.5</v>
      </c>
      <c r="BR23" t="s">
        <v>296</v>
      </c>
      <c r="BS23">
        <v>2</v>
      </c>
      <c r="BT23">
        <v>1607632560.75</v>
      </c>
      <c r="BU23">
        <v>249.01146666666699</v>
      </c>
      <c r="BV23">
        <v>250.301733333333</v>
      </c>
      <c r="BW23">
        <v>1.8941520000000001</v>
      </c>
      <c r="BX23">
        <v>1.475516</v>
      </c>
      <c r="BY23">
        <v>247.90123333333301</v>
      </c>
      <c r="BZ23">
        <v>1.84870933333333</v>
      </c>
      <c r="CA23">
        <v>500.21153333333302</v>
      </c>
      <c r="CB23">
        <v>101.43146666666701</v>
      </c>
      <c r="CC23">
        <v>9.9961983333333296E-2</v>
      </c>
      <c r="CD23">
        <v>27.992059999999999</v>
      </c>
      <c r="CE23">
        <v>28.725373333333302</v>
      </c>
      <c r="CF23">
        <v>999.9</v>
      </c>
      <c r="CG23">
        <v>0</v>
      </c>
      <c r="CH23">
        <v>0</v>
      </c>
      <c r="CI23">
        <v>10003.4396666667</v>
      </c>
      <c r="CJ23">
        <v>0</v>
      </c>
      <c r="CK23">
        <v>237.332533333333</v>
      </c>
      <c r="CL23">
        <v>1400.00833333333</v>
      </c>
      <c r="CM23">
        <v>0.89999326666666701</v>
      </c>
      <c r="CN23">
        <v>0.100006603333333</v>
      </c>
      <c r="CO23">
        <v>0</v>
      </c>
      <c r="CP23">
        <v>890.84553333333304</v>
      </c>
      <c r="CQ23">
        <v>4.9994800000000001</v>
      </c>
      <c r="CR23">
        <v>12810.28</v>
      </c>
      <c r="CS23">
        <v>11417.63</v>
      </c>
      <c r="CT23">
        <v>47.843499999999999</v>
      </c>
      <c r="CU23">
        <v>49.901866666666699</v>
      </c>
      <c r="CV23">
        <v>48.866599999999998</v>
      </c>
      <c r="CW23">
        <v>49.462200000000003</v>
      </c>
      <c r="CX23">
        <v>49.685000000000002</v>
      </c>
      <c r="CY23">
        <v>1255.49933333333</v>
      </c>
      <c r="CZ23">
        <v>139.50899999999999</v>
      </c>
      <c r="DA23">
        <v>0</v>
      </c>
      <c r="DB23">
        <v>70.400000095367403</v>
      </c>
      <c r="DC23">
        <v>0</v>
      </c>
      <c r="DD23">
        <v>890.82096153846101</v>
      </c>
      <c r="DE23">
        <v>-6.0553504206545696</v>
      </c>
      <c r="DF23">
        <v>-86.382906056206807</v>
      </c>
      <c r="DG23">
        <v>12809.7961538462</v>
      </c>
      <c r="DH23">
        <v>15</v>
      </c>
      <c r="DI23">
        <v>0</v>
      </c>
      <c r="DJ23" t="s">
        <v>297</v>
      </c>
      <c r="DK23">
        <v>1607548763</v>
      </c>
      <c r="DL23">
        <v>1607548763</v>
      </c>
      <c r="DM23">
        <v>0</v>
      </c>
      <c r="DN23">
        <v>-4.4999999999999998E-2</v>
      </c>
      <c r="DO23">
        <v>6.0000000000000001E-3</v>
      </c>
      <c r="DP23">
        <v>1.012</v>
      </c>
      <c r="DQ23">
        <v>6.6000000000000003E-2</v>
      </c>
      <c r="DR23">
        <v>400</v>
      </c>
      <c r="DS23">
        <v>0</v>
      </c>
      <c r="DT23">
        <v>0.22</v>
      </c>
      <c r="DU23">
        <v>0.08</v>
      </c>
      <c r="DV23">
        <v>0.996523489530587</v>
      </c>
      <c r="DW23">
        <v>-0.12975840624803001</v>
      </c>
      <c r="DX23">
        <v>4.4418103836779702E-2</v>
      </c>
      <c r="DY23">
        <v>1</v>
      </c>
      <c r="DZ23">
        <v>-1.29765548387097</v>
      </c>
      <c r="EA23">
        <v>0.19095000000000401</v>
      </c>
      <c r="EB23">
        <v>5.3841430614094202E-2</v>
      </c>
      <c r="EC23">
        <v>1</v>
      </c>
      <c r="ED23">
        <v>0.41867429032258102</v>
      </c>
      <c r="EE23">
        <v>-5.53224193548363E-3</v>
      </c>
      <c r="EF23">
        <v>5.2340511624629201E-4</v>
      </c>
      <c r="EG23">
        <v>1</v>
      </c>
      <c r="EH23">
        <v>3</v>
      </c>
      <c r="EI23">
        <v>3</v>
      </c>
      <c r="EJ23" t="s">
        <v>303</v>
      </c>
      <c r="EK23">
        <v>100</v>
      </c>
      <c r="EL23">
        <v>100</v>
      </c>
      <c r="EM23">
        <v>1.1100000000000001</v>
      </c>
      <c r="EN23">
        <v>4.5400000000000003E-2</v>
      </c>
      <c r="EO23">
        <v>1.1794943401787199</v>
      </c>
      <c r="EP23">
        <v>-1.6043650578588901E-5</v>
      </c>
      <c r="EQ23">
        <v>-1.15305589960158E-6</v>
      </c>
      <c r="ER23">
        <v>3.6581349982770798E-10</v>
      </c>
      <c r="ES23">
        <v>6.6000000000000003E-2</v>
      </c>
      <c r="ET23">
        <v>-1.48585495900011E-2</v>
      </c>
      <c r="EU23">
        <v>2.0620247853856302E-3</v>
      </c>
      <c r="EV23">
        <v>-2.1578943166311499E-5</v>
      </c>
      <c r="EW23">
        <v>18</v>
      </c>
      <c r="EX23">
        <v>2225</v>
      </c>
      <c r="EY23">
        <v>1</v>
      </c>
      <c r="EZ23">
        <v>25</v>
      </c>
      <c r="FA23">
        <v>1396.8</v>
      </c>
      <c r="FB23">
        <v>1396.8</v>
      </c>
      <c r="FC23">
        <v>2</v>
      </c>
      <c r="FD23">
        <v>508.096</v>
      </c>
      <c r="FE23">
        <v>450.19499999999999</v>
      </c>
      <c r="FF23">
        <v>23.709299999999999</v>
      </c>
      <c r="FG23">
        <v>33.842399999999998</v>
      </c>
      <c r="FH23">
        <v>30.0001</v>
      </c>
      <c r="FI23">
        <v>33.8977</v>
      </c>
      <c r="FJ23">
        <v>33.948500000000003</v>
      </c>
      <c r="FK23">
        <v>12.8606</v>
      </c>
      <c r="FL23">
        <v>100</v>
      </c>
      <c r="FM23">
        <v>0</v>
      </c>
      <c r="FN23">
        <v>23.7179</v>
      </c>
      <c r="FO23">
        <v>250.661</v>
      </c>
      <c r="FP23">
        <v>0</v>
      </c>
      <c r="FQ23">
        <v>97.895200000000003</v>
      </c>
      <c r="FR23">
        <v>102.002</v>
      </c>
    </row>
    <row r="24" spans="1:174" x14ac:dyDescent="0.25">
      <c r="A24">
        <v>8</v>
      </c>
      <c r="B24">
        <v>1607632689</v>
      </c>
      <c r="C24">
        <v>626.5</v>
      </c>
      <c r="D24" t="s">
        <v>324</v>
      </c>
      <c r="E24" t="s">
        <v>325</v>
      </c>
      <c r="F24" t="s">
        <v>291</v>
      </c>
      <c r="G24" t="s">
        <v>292</v>
      </c>
      <c r="H24">
        <v>1607632681</v>
      </c>
      <c r="I24">
        <f t="shared" si="0"/>
        <v>3.4695477350460023E-4</v>
      </c>
      <c r="J24">
        <f t="shared" si="1"/>
        <v>0.34695477350460024</v>
      </c>
      <c r="K24">
        <f t="shared" si="2"/>
        <v>1.8222061111506083</v>
      </c>
      <c r="L24">
        <f t="shared" si="3"/>
        <v>399.74400000000003</v>
      </c>
      <c r="M24">
        <f t="shared" si="4"/>
        <v>68.228792071246232</v>
      </c>
      <c r="N24">
        <f t="shared" si="5"/>
        <v>6.9274811437274959</v>
      </c>
      <c r="O24">
        <f t="shared" si="6"/>
        <v>40.58724972628147</v>
      </c>
      <c r="P24">
        <f t="shared" si="7"/>
        <v>9.1999767659789872E-3</v>
      </c>
      <c r="Q24">
        <f t="shared" si="8"/>
        <v>2.9547657383362473</v>
      </c>
      <c r="R24">
        <f t="shared" si="9"/>
        <v>9.1840924908866764E-3</v>
      </c>
      <c r="S24">
        <f t="shared" si="10"/>
        <v>5.7414826308642966E-3</v>
      </c>
      <c r="T24">
        <f t="shared" si="11"/>
        <v>231.28976546293049</v>
      </c>
      <c r="U24">
        <f t="shared" si="12"/>
        <v>29.246856184288891</v>
      </c>
      <c r="V24">
        <f t="shared" si="13"/>
        <v>28.701509677419399</v>
      </c>
      <c r="W24">
        <f t="shared" si="14"/>
        <v>3.952828450458918</v>
      </c>
      <c r="X24">
        <f t="shared" si="15"/>
        <v>5.1562077413279654</v>
      </c>
      <c r="Y24">
        <f t="shared" si="16"/>
        <v>0.19548863157967195</v>
      </c>
      <c r="Z24">
        <f t="shared" si="17"/>
        <v>3.7913257453301226</v>
      </c>
      <c r="AA24">
        <f t="shared" si="18"/>
        <v>3.7573398188792462</v>
      </c>
      <c r="AB24">
        <f t="shared" si="19"/>
        <v>-15.30070551155287</v>
      </c>
      <c r="AC24">
        <f t="shared" si="20"/>
        <v>-114.2799048900705</v>
      </c>
      <c r="AD24">
        <f t="shared" si="21"/>
        <v>-8.459430731413967</v>
      </c>
      <c r="AE24">
        <f t="shared" si="22"/>
        <v>93.249724329893155</v>
      </c>
      <c r="AF24">
        <v>0</v>
      </c>
      <c r="AG24">
        <v>0</v>
      </c>
      <c r="AH24">
        <f t="shared" si="23"/>
        <v>1</v>
      </c>
      <c r="AI24">
        <f t="shared" si="24"/>
        <v>0</v>
      </c>
      <c r="AJ24">
        <f t="shared" si="25"/>
        <v>53465.373235619569</v>
      </c>
      <c r="AK24" t="s">
        <v>293</v>
      </c>
      <c r="AL24">
        <v>10143.9</v>
      </c>
      <c r="AM24">
        <v>715.47692307692296</v>
      </c>
      <c r="AN24">
        <v>3262.08</v>
      </c>
      <c r="AO24">
        <f t="shared" si="26"/>
        <v>0.78066849277855754</v>
      </c>
      <c r="AP24">
        <v>-0.57774747981622299</v>
      </c>
      <c r="AQ24" t="s">
        <v>326</v>
      </c>
      <c r="AR24">
        <v>15382.1</v>
      </c>
      <c r="AS24">
        <v>891.17080769230802</v>
      </c>
      <c r="AT24">
        <v>959.76</v>
      </c>
      <c r="AU24">
        <f t="shared" si="27"/>
        <v>7.146494155590144E-2</v>
      </c>
      <c r="AV24">
        <v>0.5</v>
      </c>
      <c r="AW24">
        <f t="shared" si="28"/>
        <v>1180.1777821996354</v>
      </c>
      <c r="AX24">
        <f t="shared" si="29"/>
        <v>1.8222061111506083</v>
      </c>
      <c r="AY24">
        <f t="shared" si="30"/>
        <v>42.170668115235159</v>
      </c>
      <c r="AZ24">
        <f t="shared" si="31"/>
        <v>2.0335525945029713E-3</v>
      </c>
      <c r="BA24">
        <f t="shared" si="32"/>
        <v>2.398849712428107</v>
      </c>
      <c r="BB24" t="s">
        <v>327</v>
      </c>
      <c r="BC24">
        <v>891.17080769230802</v>
      </c>
      <c r="BD24">
        <v>580.78</v>
      </c>
      <c r="BE24">
        <f t="shared" si="33"/>
        <v>0.3948695507210136</v>
      </c>
      <c r="BF24">
        <f t="shared" si="34"/>
        <v>0.1809836727734761</v>
      </c>
      <c r="BG24">
        <f t="shared" si="35"/>
        <v>0.85865811360161104</v>
      </c>
      <c r="BH24">
        <f t="shared" si="36"/>
        <v>0.28077750277105856</v>
      </c>
      <c r="BI24">
        <f t="shared" si="37"/>
        <v>0.90407493058626498</v>
      </c>
      <c r="BJ24">
        <f t="shared" si="38"/>
        <v>0.11794786876554765</v>
      </c>
      <c r="BK24">
        <f t="shared" si="39"/>
        <v>0.88205213123445236</v>
      </c>
      <c r="BL24">
        <f t="shared" si="40"/>
        <v>1399.99129032258</v>
      </c>
      <c r="BM24">
        <f t="shared" si="41"/>
        <v>1180.1777821996354</v>
      </c>
      <c r="BN24">
        <f t="shared" si="42"/>
        <v>0.84298937454654022</v>
      </c>
      <c r="BO24">
        <f t="shared" si="43"/>
        <v>0.19597874909308044</v>
      </c>
      <c r="BP24">
        <v>6</v>
      </c>
      <c r="BQ24">
        <v>0.5</v>
      </c>
      <c r="BR24" t="s">
        <v>296</v>
      </c>
      <c r="BS24">
        <v>2</v>
      </c>
      <c r="BT24">
        <v>1607632681</v>
      </c>
      <c r="BU24">
        <v>399.74400000000003</v>
      </c>
      <c r="BV24">
        <v>402.096096774194</v>
      </c>
      <c r="BW24">
        <v>1.9253683870967699</v>
      </c>
      <c r="BX24">
        <v>1.50999774193548</v>
      </c>
      <c r="BY24">
        <v>398.73106451612898</v>
      </c>
      <c r="BZ24">
        <v>1.8801596774193501</v>
      </c>
      <c r="CA24">
        <v>500.20880645161299</v>
      </c>
      <c r="CB24">
        <v>101.43312903225799</v>
      </c>
      <c r="CC24">
        <v>9.9976470967741898E-2</v>
      </c>
      <c r="CD24">
        <v>27.984109677419401</v>
      </c>
      <c r="CE24">
        <v>28.701509677419399</v>
      </c>
      <c r="CF24">
        <v>999.9</v>
      </c>
      <c r="CG24">
        <v>0</v>
      </c>
      <c r="CH24">
        <v>0</v>
      </c>
      <c r="CI24">
        <v>10001.125483870999</v>
      </c>
      <c r="CJ24">
        <v>0</v>
      </c>
      <c r="CK24">
        <v>235.18064516128999</v>
      </c>
      <c r="CL24">
        <v>1399.99129032258</v>
      </c>
      <c r="CM24">
        <v>0.89999564516129005</v>
      </c>
      <c r="CN24">
        <v>0.100004112903226</v>
      </c>
      <c r="CO24">
        <v>0</v>
      </c>
      <c r="CP24">
        <v>891.16867741935505</v>
      </c>
      <c r="CQ24">
        <v>4.9994800000000001</v>
      </c>
      <c r="CR24">
        <v>12837.177419354801</v>
      </c>
      <c r="CS24">
        <v>11417.5</v>
      </c>
      <c r="CT24">
        <v>48.2093548387097</v>
      </c>
      <c r="CU24">
        <v>50.316064516129003</v>
      </c>
      <c r="CV24">
        <v>49.3</v>
      </c>
      <c r="CW24">
        <v>49.836387096774203</v>
      </c>
      <c r="CX24">
        <v>50.037999999999997</v>
      </c>
      <c r="CY24">
        <v>1255.48806451613</v>
      </c>
      <c r="CZ24">
        <v>139.50322580645201</v>
      </c>
      <c r="DA24">
        <v>0</v>
      </c>
      <c r="DB24">
        <v>120</v>
      </c>
      <c r="DC24">
        <v>0</v>
      </c>
      <c r="DD24">
        <v>891.17080769230802</v>
      </c>
      <c r="DE24">
        <v>0.34697435353063999</v>
      </c>
      <c r="DF24">
        <v>18.095726453094802</v>
      </c>
      <c r="DG24">
        <v>12837.373076923101</v>
      </c>
      <c r="DH24">
        <v>15</v>
      </c>
      <c r="DI24">
        <v>0</v>
      </c>
      <c r="DJ24" t="s">
        <v>297</v>
      </c>
      <c r="DK24">
        <v>1607548763</v>
      </c>
      <c r="DL24">
        <v>1607548763</v>
      </c>
      <c r="DM24">
        <v>0</v>
      </c>
      <c r="DN24">
        <v>-4.4999999999999998E-2</v>
      </c>
      <c r="DO24">
        <v>6.0000000000000001E-3</v>
      </c>
      <c r="DP24">
        <v>1.012</v>
      </c>
      <c r="DQ24">
        <v>6.6000000000000003E-2</v>
      </c>
      <c r="DR24">
        <v>400</v>
      </c>
      <c r="DS24">
        <v>0</v>
      </c>
      <c r="DT24">
        <v>0.22</v>
      </c>
      <c r="DU24">
        <v>0.08</v>
      </c>
      <c r="DV24">
        <v>1.82238102128782</v>
      </c>
      <c r="DW24">
        <v>-0.23684451876193999</v>
      </c>
      <c r="DX24">
        <v>2.40307606616844E-2</v>
      </c>
      <c r="DY24">
        <v>1</v>
      </c>
      <c r="DZ24">
        <v>-2.3520793548387098</v>
      </c>
      <c r="EA24">
        <v>0.26031532258065199</v>
      </c>
      <c r="EB24">
        <v>2.8222798943919901E-2</v>
      </c>
      <c r="EC24">
        <v>0</v>
      </c>
      <c r="ED24">
        <v>0.41537119354838697</v>
      </c>
      <c r="EE24">
        <v>3.1733225806453102E-3</v>
      </c>
      <c r="EF24">
        <v>3.01758226159871E-4</v>
      </c>
      <c r="EG24">
        <v>1</v>
      </c>
      <c r="EH24">
        <v>2</v>
      </c>
      <c r="EI24">
        <v>3</v>
      </c>
      <c r="EJ24" t="s">
        <v>328</v>
      </c>
      <c r="EK24">
        <v>100</v>
      </c>
      <c r="EL24">
        <v>100</v>
      </c>
      <c r="EM24">
        <v>1.0129999999999999</v>
      </c>
      <c r="EN24">
        <v>4.5199999999999997E-2</v>
      </c>
      <c r="EO24">
        <v>1.1794943401787199</v>
      </c>
      <c r="EP24">
        <v>-1.6043650578588901E-5</v>
      </c>
      <c r="EQ24">
        <v>-1.15305589960158E-6</v>
      </c>
      <c r="ER24">
        <v>3.6581349982770798E-10</v>
      </c>
      <c r="ES24">
        <v>6.6000000000000003E-2</v>
      </c>
      <c r="ET24">
        <v>-1.48585495900011E-2</v>
      </c>
      <c r="EU24">
        <v>2.0620247853856302E-3</v>
      </c>
      <c r="EV24">
        <v>-2.1578943166311499E-5</v>
      </c>
      <c r="EW24">
        <v>18</v>
      </c>
      <c r="EX24">
        <v>2225</v>
      </c>
      <c r="EY24">
        <v>1</v>
      </c>
      <c r="EZ24">
        <v>25</v>
      </c>
      <c r="FA24">
        <v>1398.8</v>
      </c>
      <c r="FB24">
        <v>1398.8</v>
      </c>
      <c r="FC24">
        <v>2</v>
      </c>
      <c r="FD24">
        <v>508.03199999999998</v>
      </c>
      <c r="FE24">
        <v>450.36700000000002</v>
      </c>
      <c r="FF24">
        <v>23.855399999999999</v>
      </c>
      <c r="FG24">
        <v>33.886200000000002</v>
      </c>
      <c r="FH24">
        <v>30.0001</v>
      </c>
      <c r="FI24">
        <v>33.9313</v>
      </c>
      <c r="FJ24">
        <v>33.981499999999997</v>
      </c>
      <c r="FK24">
        <v>18.744800000000001</v>
      </c>
      <c r="FL24">
        <v>100</v>
      </c>
      <c r="FM24">
        <v>0</v>
      </c>
      <c r="FN24">
        <v>23.862200000000001</v>
      </c>
      <c r="FO24">
        <v>402.25299999999999</v>
      </c>
      <c r="FP24">
        <v>0</v>
      </c>
      <c r="FQ24">
        <v>97.887100000000004</v>
      </c>
      <c r="FR24">
        <v>101.994</v>
      </c>
    </row>
    <row r="25" spans="1:174" x14ac:dyDescent="0.25">
      <c r="A25">
        <v>9</v>
      </c>
      <c r="B25">
        <v>1607632796.5999999</v>
      </c>
      <c r="C25">
        <v>734.09999990463302</v>
      </c>
      <c r="D25" t="s">
        <v>329</v>
      </c>
      <c r="E25" t="s">
        <v>330</v>
      </c>
      <c r="F25" t="s">
        <v>291</v>
      </c>
      <c r="G25" t="s">
        <v>292</v>
      </c>
      <c r="H25">
        <v>1607632788.8499999</v>
      </c>
      <c r="I25">
        <f t="shared" si="0"/>
        <v>3.4576860782731521E-4</v>
      </c>
      <c r="J25">
        <f t="shared" si="1"/>
        <v>0.34576860782731522</v>
      </c>
      <c r="K25">
        <f t="shared" si="2"/>
        <v>2.1556347385149146</v>
      </c>
      <c r="L25">
        <f t="shared" si="3"/>
        <v>499.69453333333303</v>
      </c>
      <c r="M25">
        <f t="shared" si="4"/>
        <v>105.32977661012684</v>
      </c>
      <c r="N25">
        <f t="shared" si="5"/>
        <v>10.694258052146004</v>
      </c>
      <c r="O25">
        <f t="shared" si="6"/>
        <v>50.734582932738846</v>
      </c>
      <c r="P25">
        <f t="shared" si="7"/>
        <v>9.183684400951464E-3</v>
      </c>
      <c r="Q25">
        <f t="shared" si="8"/>
        <v>2.9542315490215403</v>
      </c>
      <c r="R25">
        <f t="shared" si="9"/>
        <v>9.1678534264067694E-3</v>
      </c>
      <c r="S25">
        <f t="shared" si="10"/>
        <v>5.7313284380955147E-3</v>
      </c>
      <c r="T25">
        <f t="shared" si="11"/>
        <v>231.29384572507402</v>
      </c>
      <c r="U25">
        <f t="shared" si="12"/>
        <v>29.262519124072202</v>
      </c>
      <c r="V25">
        <f t="shared" si="13"/>
        <v>28.682636666666699</v>
      </c>
      <c r="W25">
        <f t="shared" si="14"/>
        <v>3.9485040848206236</v>
      </c>
      <c r="X25">
        <f t="shared" si="15"/>
        <v>5.2021308806172515</v>
      </c>
      <c r="Y25">
        <f t="shared" si="16"/>
        <v>0.1974038189289968</v>
      </c>
      <c r="Z25">
        <f t="shared" si="17"/>
        <v>3.7946722883214759</v>
      </c>
      <c r="AA25">
        <f t="shared" si="18"/>
        <v>3.751100265891627</v>
      </c>
      <c r="AB25">
        <f t="shared" si="19"/>
        <v>-15.248395605184601</v>
      </c>
      <c r="AC25">
        <f t="shared" si="20"/>
        <v>-108.84305248030036</v>
      </c>
      <c r="AD25">
        <f t="shared" si="21"/>
        <v>-8.0582801806919608</v>
      </c>
      <c r="AE25">
        <f t="shared" si="22"/>
        <v>99.144117458897099</v>
      </c>
      <c r="AF25">
        <v>0</v>
      </c>
      <c r="AG25">
        <v>0</v>
      </c>
      <c r="AH25">
        <f t="shared" si="23"/>
        <v>1</v>
      </c>
      <c r="AI25">
        <f t="shared" si="24"/>
        <v>0</v>
      </c>
      <c r="AJ25">
        <f t="shared" si="25"/>
        <v>53447.099659121093</v>
      </c>
      <c r="AK25" t="s">
        <v>293</v>
      </c>
      <c r="AL25">
        <v>10143.9</v>
      </c>
      <c r="AM25">
        <v>715.47692307692296</v>
      </c>
      <c r="AN25">
        <v>3262.08</v>
      </c>
      <c r="AO25">
        <f t="shared" si="26"/>
        <v>0.78066849277855754</v>
      </c>
      <c r="AP25">
        <v>-0.57774747981622299</v>
      </c>
      <c r="AQ25" t="s">
        <v>331</v>
      </c>
      <c r="AR25">
        <v>15380.8</v>
      </c>
      <c r="AS25">
        <v>892.33807692307698</v>
      </c>
      <c r="AT25">
        <v>964.65</v>
      </c>
      <c r="AU25">
        <f t="shared" si="27"/>
        <v>7.4961823539027583E-2</v>
      </c>
      <c r="AV25">
        <v>0.5</v>
      </c>
      <c r="AW25">
        <f t="shared" si="28"/>
        <v>1180.200121554409</v>
      </c>
      <c r="AX25">
        <f t="shared" si="29"/>
        <v>2.1556347385149146</v>
      </c>
      <c r="AY25">
        <f t="shared" si="30"/>
        <v>44.234976626350253</v>
      </c>
      <c r="AZ25">
        <f t="shared" si="31"/>
        <v>2.3160328222395672E-3</v>
      </c>
      <c r="BA25">
        <f t="shared" si="32"/>
        <v>2.381620276784326</v>
      </c>
      <c r="BB25" t="s">
        <v>332</v>
      </c>
      <c r="BC25">
        <v>892.33807692307698</v>
      </c>
      <c r="BD25">
        <v>579.39</v>
      </c>
      <c r="BE25">
        <f t="shared" si="33"/>
        <v>0.39937801275073859</v>
      </c>
      <c r="BF25">
        <f t="shared" si="34"/>
        <v>0.1876964207987411</v>
      </c>
      <c r="BG25">
        <f t="shared" si="35"/>
        <v>0.85639041409928085</v>
      </c>
      <c r="BH25">
        <f t="shared" si="36"/>
        <v>0.29020760978621551</v>
      </c>
      <c r="BI25">
        <f t="shared" si="37"/>
        <v>0.90215472557107745</v>
      </c>
      <c r="BJ25">
        <f t="shared" si="38"/>
        <v>0.12187021047176184</v>
      </c>
      <c r="BK25">
        <f t="shared" si="39"/>
        <v>0.87812978952823817</v>
      </c>
      <c r="BL25">
        <f t="shared" si="40"/>
        <v>1400.018</v>
      </c>
      <c r="BM25">
        <f t="shared" si="41"/>
        <v>1180.200121554409</v>
      </c>
      <c r="BN25">
        <f t="shared" si="42"/>
        <v>0.84298924839138423</v>
      </c>
      <c r="BO25">
        <f t="shared" si="43"/>
        <v>0.19597849678276874</v>
      </c>
      <c r="BP25">
        <v>6</v>
      </c>
      <c r="BQ25">
        <v>0.5</v>
      </c>
      <c r="BR25" t="s">
        <v>296</v>
      </c>
      <c r="BS25">
        <v>2</v>
      </c>
      <c r="BT25">
        <v>1607632788.8499999</v>
      </c>
      <c r="BU25">
        <v>499.69453333333303</v>
      </c>
      <c r="BV25">
        <v>502.487433333333</v>
      </c>
      <c r="BW25">
        <v>1.9442676666666701</v>
      </c>
      <c r="BX25">
        <v>1.5303293333333301</v>
      </c>
      <c r="BY25">
        <v>498.76446666666698</v>
      </c>
      <c r="BZ25">
        <v>1.899197</v>
      </c>
      <c r="CA25">
        <v>500.214133333333</v>
      </c>
      <c r="CB25">
        <v>101.4312</v>
      </c>
      <c r="CC25">
        <v>9.9994656666666695E-2</v>
      </c>
      <c r="CD25">
        <v>27.9992433333333</v>
      </c>
      <c r="CE25">
        <v>28.682636666666699</v>
      </c>
      <c r="CF25">
        <v>999.9</v>
      </c>
      <c r="CG25">
        <v>0</v>
      </c>
      <c r="CH25">
        <v>0</v>
      </c>
      <c r="CI25">
        <v>9998.2839999999997</v>
      </c>
      <c r="CJ25">
        <v>0</v>
      </c>
      <c r="CK25">
        <v>234.208333333333</v>
      </c>
      <c r="CL25">
        <v>1400.018</v>
      </c>
      <c r="CM25">
        <v>0.90000259999999999</v>
      </c>
      <c r="CN25">
        <v>9.9997000000000003E-2</v>
      </c>
      <c r="CO25">
        <v>0</v>
      </c>
      <c r="CP25">
        <v>892.29703333333305</v>
      </c>
      <c r="CQ25">
        <v>4.9994800000000001</v>
      </c>
      <c r="CR25">
        <v>12871.2933333333</v>
      </c>
      <c r="CS25">
        <v>11417.7366666667</v>
      </c>
      <c r="CT25">
        <v>48.462200000000003</v>
      </c>
      <c r="CU25">
        <v>50.524799999999999</v>
      </c>
      <c r="CV25">
        <v>49.568366666666599</v>
      </c>
      <c r="CW25">
        <v>50.037199999999999</v>
      </c>
      <c r="CX25">
        <v>50.264433333333301</v>
      </c>
      <c r="CY25">
        <v>1255.518</v>
      </c>
      <c r="CZ25">
        <v>139.5</v>
      </c>
      <c r="DA25">
        <v>0</v>
      </c>
      <c r="DB25">
        <v>106.799999952316</v>
      </c>
      <c r="DC25">
        <v>0</v>
      </c>
      <c r="DD25">
        <v>892.33807692307698</v>
      </c>
      <c r="DE25">
        <v>2.2820512976337599</v>
      </c>
      <c r="DF25">
        <v>27.9384614730869</v>
      </c>
      <c r="DG25">
        <v>12871.2923076923</v>
      </c>
      <c r="DH25">
        <v>15</v>
      </c>
      <c r="DI25">
        <v>0</v>
      </c>
      <c r="DJ25" t="s">
        <v>297</v>
      </c>
      <c r="DK25">
        <v>1607548763</v>
      </c>
      <c r="DL25">
        <v>1607548763</v>
      </c>
      <c r="DM25">
        <v>0</v>
      </c>
      <c r="DN25">
        <v>-4.4999999999999998E-2</v>
      </c>
      <c r="DO25">
        <v>6.0000000000000001E-3</v>
      </c>
      <c r="DP25">
        <v>1.012</v>
      </c>
      <c r="DQ25">
        <v>6.6000000000000003E-2</v>
      </c>
      <c r="DR25">
        <v>400</v>
      </c>
      <c r="DS25">
        <v>0</v>
      </c>
      <c r="DT25">
        <v>0.22</v>
      </c>
      <c r="DU25">
        <v>0.08</v>
      </c>
      <c r="DV25">
        <v>2.1588909759719002</v>
      </c>
      <c r="DW25">
        <v>-0.106628730281723</v>
      </c>
      <c r="DX25">
        <v>4.0191163555820197E-2</v>
      </c>
      <c r="DY25">
        <v>1</v>
      </c>
      <c r="DZ25">
        <v>-2.7983377419354798</v>
      </c>
      <c r="EA25">
        <v>8.2388225806452497E-2</v>
      </c>
      <c r="EB25">
        <v>4.8156459233096499E-2</v>
      </c>
      <c r="EC25">
        <v>1</v>
      </c>
      <c r="ED25">
        <v>0.41395225806451602</v>
      </c>
      <c r="EE25">
        <v>7.1187096774266202E-4</v>
      </c>
      <c r="EF25">
        <v>3.3849314737828702E-4</v>
      </c>
      <c r="EG25">
        <v>1</v>
      </c>
      <c r="EH25">
        <v>3</v>
      </c>
      <c r="EI25">
        <v>3</v>
      </c>
      <c r="EJ25" t="s">
        <v>303</v>
      </c>
      <c r="EK25">
        <v>100</v>
      </c>
      <c r="EL25">
        <v>100</v>
      </c>
      <c r="EM25">
        <v>0.93</v>
      </c>
      <c r="EN25">
        <v>4.5100000000000001E-2</v>
      </c>
      <c r="EO25">
        <v>1.1794943401787199</v>
      </c>
      <c r="EP25">
        <v>-1.6043650578588901E-5</v>
      </c>
      <c r="EQ25">
        <v>-1.15305589960158E-6</v>
      </c>
      <c r="ER25">
        <v>3.6581349982770798E-10</v>
      </c>
      <c r="ES25">
        <v>6.6000000000000003E-2</v>
      </c>
      <c r="ET25">
        <v>-1.48585495900011E-2</v>
      </c>
      <c r="EU25">
        <v>2.0620247853856302E-3</v>
      </c>
      <c r="EV25">
        <v>-2.1578943166311499E-5</v>
      </c>
      <c r="EW25">
        <v>18</v>
      </c>
      <c r="EX25">
        <v>2225</v>
      </c>
      <c r="EY25">
        <v>1</v>
      </c>
      <c r="EZ25">
        <v>25</v>
      </c>
      <c r="FA25">
        <v>1400.6</v>
      </c>
      <c r="FB25">
        <v>1400.6</v>
      </c>
      <c r="FC25">
        <v>2</v>
      </c>
      <c r="FD25">
        <v>508.20800000000003</v>
      </c>
      <c r="FE25">
        <v>450.96899999999999</v>
      </c>
      <c r="FF25">
        <v>23.859000000000002</v>
      </c>
      <c r="FG25">
        <v>33.866900000000001</v>
      </c>
      <c r="FH25">
        <v>30.000699999999998</v>
      </c>
      <c r="FI25">
        <v>33.928199999999997</v>
      </c>
      <c r="FJ25">
        <v>33.981499999999997</v>
      </c>
      <c r="FK25">
        <v>22.4815</v>
      </c>
      <c r="FL25">
        <v>100</v>
      </c>
      <c r="FM25">
        <v>0</v>
      </c>
      <c r="FN25">
        <v>23.793099999999999</v>
      </c>
      <c r="FO25">
        <v>502.51900000000001</v>
      </c>
      <c r="FP25">
        <v>0</v>
      </c>
      <c r="FQ25">
        <v>97.897300000000001</v>
      </c>
      <c r="FR25">
        <v>102.001</v>
      </c>
    </row>
    <row r="26" spans="1:174" x14ac:dyDescent="0.25">
      <c r="A26">
        <v>10</v>
      </c>
      <c r="B26">
        <v>1607632902.5999999</v>
      </c>
      <c r="C26">
        <v>840.09999990463302</v>
      </c>
      <c r="D26" t="s">
        <v>333</v>
      </c>
      <c r="E26" t="s">
        <v>334</v>
      </c>
      <c r="F26" t="s">
        <v>291</v>
      </c>
      <c r="G26" t="s">
        <v>292</v>
      </c>
      <c r="H26">
        <v>1607632894.8499999</v>
      </c>
      <c r="I26">
        <f t="shared" si="0"/>
        <v>3.4093426099917186E-4</v>
      </c>
      <c r="J26">
        <f t="shared" si="1"/>
        <v>0.34093426099917185</v>
      </c>
      <c r="K26">
        <f t="shared" si="2"/>
        <v>2.6914321890457855</v>
      </c>
      <c r="L26">
        <f t="shared" si="3"/>
        <v>599.63453333333302</v>
      </c>
      <c r="M26">
        <f t="shared" si="4"/>
        <v>102.45843655211974</v>
      </c>
      <c r="N26">
        <f t="shared" si="5"/>
        <v>10.402514067750012</v>
      </c>
      <c r="O26">
        <f t="shared" si="6"/>
        <v>60.880361621911355</v>
      </c>
      <c r="P26">
        <f t="shared" si="7"/>
        <v>9.0598592453891603E-3</v>
      </c>
      <c r="Q26">
        <f t="shared" si="8"/>
        <v>2.9546045049151539</v>
      </c>
      <c r="R26">
        <f t="shared" si="9"/>
        <v>9.0444538507988993E-3</v>
      </c>
      <c r="S26">
        <f t="shared" si="10"/>
        <v>5.6541655585729961E-3</v>
      </c>
      <c r="T26">
        <f t="shared" si="11"/>
        <v>231.28806812168543</v>
      </c>
      <c r="U26">
        <f t="shared" si="12"/>
        <v>29.262790652800781</v>
      </c>
      <c r="V26">
        <f t="shared" si="13"/>
        <v>28.680756666666699</v>
      </c>
      <c r="W26">
        <f t="shared" si="14"/>
        <v>3.948073547201167</v>
      </c>
      <c r="X26">
        <f t="shared" si="15"/>
        <v>5.2459508110168498</v>
      </c>
      <c r="Y26">
        <f t="shared" si="16"/>
        <v>0.19905743526333097</v>
      </c>
      <c r="Z26">
        <f t="shared" si="17"/>
        <v>3.7944967925604058</v>
      </c>
      <c r="AA26">
        <f t="shared" si="18"/>
        <v>3.749016111937836</v>
      </c>
      <c r="AB26">
        <f t="shared" si="19"/>
        <v>-15.035200910063478</v>
      </c>
      <c r="AC26">
        <f t="shared" si="20"/>
        <v>-108.68369967872827</v>
      </c>
      <c r="AD26">
        <f t="shared" si="21"/>
        <v>-8.0453595800300892</v>
      </c>
      <c r="AE26">
        <f t="shared" si="22"/>
        <v>99.523807952863578</v>
      </c>
      <c r="AF26">
        <v>0</v>
      </c>
      <c r="AG26">
        <v>0</v>
      </c>
      <c r="AH26">
        <f t="shared" si="23"/>
        <v>1</v>
      </c>
      <c r="AI26">
        <f t="shared" si="24"/>
        <v>0</v>
      </c>
      <c r="AJ26">
        <f t="shared" si="25"/>
        <v>53458.048102871326</v>
      </c>
      <c r="AK26" t="s">
        <v>293</v>
      </c>
      <c r="AL26">
        <v>10143.9</v>
      </c>
      <c r="AM26">
        <v>715.47692307692296</v>
      </c>
      <c r="AN26">
        <v>3262.08</v>
      </c>
      <c r="AO26">
        <f t="shared" si="26"/>
        <v>0.78066849277855754</v>
      </c>
      <c r="AP26">
        <v>-0.57774747981622299</v>
      </c>
      <c r="AQ26" t="s">
        <v>335</v>
      </c>
      <c r="AR26">
        <v>15379.6</v>
      </c>
      <c r="AS26">
        <v>895.11996153846201</v>
      </c>
      <c r="AT26">
        <v>971.71</v>
      </c>
      <c r="AU26">
        <f t="shared" si="27"/>
        <v>7.8819852076790431E-2</v>
      </c>
      <c r="AV26">
        <v>0.5</v>
      </c>
      <c r="AW26">
        <f t="shared" si="28"/>
        <v>1180.1723815543312</v>
      </c>
      <c r="AX26">
        <f t="shared" si="29"/>
        <v>2.6914321890457855</v>
      </c>
      <c r="AY26">
        <f t="shared" si="30"/>
        <v>46.510506269612932</v>
      </c>
      <c r="AZ26">
        <f t="shared" si="31"/>
        <v>2.770086573756604E-3</v>
      </c>
      <c r="BA26">
        <f t="shared" si="32"/>
        <v>2.3570509719978179</v>
      </c>
      <c r="BB26" t="s">
        <v>336</v>
      </c>
      <c r="BC26">
        <v>895.11996153846201</v>
      </c>
      <c r="BD26">
        <v>577.01</v>
      </c>
      <c r="BE26">
        <f t="shared" si="33"/>
        <v>0.40619114756460262</v>
      </c>
      <c r="BF26">
        <f t="shared" si="34"/>
        <v>0.19404620841534842</v>
      </c>
      <c r="BG26">
        <f t="shared" si="35"/>
        <v>0.85300197015347834</v>
      </c>
      <c r="BH26">
        <f t="shared" si="36"/>
        <v>0.29890769521739335</v>
      </c>
      <c r="BI26">
        <f t="shared" si="37"/>
        <v>0.89938240503790257</v>
      </c>
      <c r="BJ26">
        <f t="shared" si="38"/>
        <v>0.1250855835292744</v>
      </c>
      <c r="BK26">
        <f t="shared" si="39"/>
        <v>0.87491441647072565</v>
      </c>
      <c r="BL26">
        <f t="shared" si="40"/>
        <v>1399.9853333333299</v>
      </c>
      <c r="BM26">
        <f t="shared" si="41"/>
        <v>1180.1723815543312</v>
      </c>
      <c r="BN26">
        <f t="shared" si="42"/>
        <v>0.84298910385323134</v>
      </c>
      <c r="BO26">
        <f t="shared" si="43"/>
        <v>0.19597820770646265</v>
      </c>
      <c r="BP26">
        <v>6</v>
      </c>
      <c r="BQ26">
        <v>0.5</v>
      </c>
      <c r="BR26" t="s">
        <v>296</v>
      </c>
      <c r="BS26">
        <v>2</v>
      </c>
      <c r="BT26">
        <v>1607632894.8499999</v>
      </c>
      <c r="BU26">
        <v>599.63453333333302</v>
      </c>
      <c r="BV26">
        <v>603.10810000000004</v>
      </c>
      <c r="BW26">
        <v>1.96059466666667</v>
      </c>
      <c r="BX26">
        <v>1.552449</v>
      </c>
      <c r="BY26">
        <v>598.79953333333299</v>
      </c>
      <c r="BZ26">
        <v>1.915643</v>
      </c>
      <c r="CA26">
        <v>500.21233333333299</v>
      </c>
      <c r="CB26">
        <v>101.429133333333</v>
      </c>
      <c r="CC26">
        <v>9.9978546666666696E-2</v>
      </c>
      <c r="CD26">
        <v>27.998449999999998</v>
      </c>
      <c r="CE26">
        <v>28.680756666666699</v>
      </c>
      <c r="CF26">
        <v>999.9</v>
      </c>
      <c r="CG26">
        <v>0</v>
      </c>
      <c r="CH26">
        <v>0</v>
      </c>
      <c r="CI26">
        <v>10000.6043333333</v>
      </c>
      <c r="CJ26">
        <v>0</v>
      </c>
      <c r="CK26">
        <v>233.8306</v>
      </c>
      <c r="CL26">
        <v>1399.9853333333299</v>
      </c>
      <c r="CM26">
        <v>0.900007</v>
      </c>
      <c r="CN26">
        <v>9.9992499999999998E-2</v>
      </c>
      <c r="CO26">
        <v>0</v>
      </c>
      <c r="CP26">
        <v>895.08983333333299</v>
      </c>
      <c r="CQ26">
        <v>4.9994800000000001</v>
      </c>
      <c r="CR26">
        <v>12921.696666666699</v>
      </c>
      <c r="CS26">
        <v>11417.48</v>
      </c>
      <c r="CT26">
        <v>48.655999999999999</v>
      </c>
      <c r="CU26">
        <v>50.7164</v>
      </c>
      <c r="CV26">
        <v>49.772733333333299</v>
      </c>
      <c r="CW26">
        <v>50.1976333333333</v>
      </c>
      <c r="CX26">
        <v>50.453866666666599</v>
      </c>
      <c r="CY26">
        <v>1255.4953333333301</v>
      </c>
      <c r="CZ26">
        <v>139.49</v>
      </c>
      <c r="DA26">
        <v>0</v>
      </c>
      <c r="DB26">
        <v>105.5</v>
      </c>
      <c r="DC26">
        <v>0</v>
      </c>
      <c r="DD26">
        <v>895.11996153846201</v>
      </c>
      <c r="DE26">
        <v>2.67087179766362</v>
      </c>
      <c r="DF26">
        <v>36.690598284013198</v>
      </c>
      <c r="DG26">
        <v>12922</v>
      </c>
      <c r="DH26">
        <v>15</v>
      </c>
      <c r="DI26">
        <v>0</v>
      </c>
      <c r="DJ26" t="s">
        <v>297</v>
      </c>
      <c r="DK26">
        <v>1607548763</v>
      </c>
      <c r="DL26">
        <v>1607548763</v>
      </c>
      <c r="DM26">
        <v>0</v>
      </c>
      <c r="DN26">
        <v>-4.4999999999999998E-2</v>
      </c>
      <c r="DO26">
        <v>6.0000000000000001E-3</v>
      </c>
      <c r="DP26">
        <v>1.012</v>
      </c>
      <c r="DQ26">
        <v>6.6000000000000003E-2</v>
      </c>
      <c r="DR26">
        <v>400</v>
      </c>
      <c r="DS26">
        <v>0</v>
      </c>
      <c r="DT26">
        <v>0.22</v>
      </c>
      <c r="DU26">
        <v>0.08</v>
      </c>
      <c r="DV26">
        <v>2.6995685306048798</v>
      </c>
      <c r="DW26">
        <v>-4.9434789042662401E-2</v>
      </c>
      <c r="DX26">
        <v>4.6628723616810398E-2</v>
      </c>
      <c r="DY26">
        <v>1</v>
      </c>
      <c r="DZ26">
        <v>-3.48160258064516</v>
      </c>
      <c r="EA26">
        <v>9.4422096774199896E-2</v>
      </c>
      <c r="EB26">
        <v>5.5819903952006499E-2</v>
      </c>
      <c r="EC26">
        <v>1</v>
      </c>
      <c r="ED26">
        <v>0.40822119354838698</v>
      </c>
      <c r="EE26">
        <v>-5.2037419354854604E-3</v>
      </c>
      <c r="EF26">
        <v>4.6001938383807898E-4</v>
      </c>
      <c r="EG26">
        <v>1</v>
      </c>
      <c r="EH26">
        <v>3</v>
      </c>
      <c r="EI26">
        <v>3</v>
      </c>
      <c r="EJ26" t="s">
        <v>303</v>
      </c>
      <c r="EK26">
        <v>100</v>
      </c>
      <c r="EL26">
        <v>100</v>
      </c>
      <c r="EM26">
        <v>0.83399999999999996</v>
      </c>
      <c r="EN26">
        <v>4.4900000000000002E-2</v>
      </c>
      <c r="EO26">
        <v>1.1794943401787199</v>
      </c>
      <c r="EP26">
        <v>-1.6043650578588901E-5</v>
      </c>
      <c r="EQ26">
        <v>-1.15305589960158E-6</v>
      </c>
      <c r="ER26">
        <v>3.6581349982770798E-10</v>
      </c>
      <c r="ES26">
        <v>6.6000000000000003E-2</v>
      </c>
      <c r="ET26">
        <v>-1.48585495900011E-2</v>
      </c>
      <c r="EU26">
        <v>2.0620247853856302E-3</v>
      </c>
      <c r="EV26">
        <v>-2.1578943166311499E-5</v>
      </c>
      <c r="EW26">
        <v>18</v>
      </c>
      <c r="EX26">
        <v>2225</v>
      </c>
      <c r="EY26">
        <v>1</v>
      </c>
      <c r="EZ26">
        <v>25</v>
      </c>
      <c r="FA26">
        <v>1402.3</v>
      </c>
      <c r="FB26">
        <v>1402.3</v>
      </c>
      <c r="FC26">
        <v>2</v>
      </c>
      <c r="FD26">
        <v>508.18900000000002</v>
      </c>
      <c r="FE26">
        <v>451.50099999999998</v>
      </c>
      <c r="FF26">
        <v>23.759899999999998</v>
      </c>
      <c r="FG26">
        <v>33.850900000000003</v>
      </c>
      <c r="FH26">
        <v>30.0001</v>
      </c>
      <c r="FI26">
        <v>33.925800000000002</v>
      </c>
      <c r="FJ26">
        <v>33.981499999999997</v>
      </c>
      <c r="FK26">
        <v>26.108899999999998</v>
      </c>
      <c r="FL26">
        <v>100</v>
      </c>
      <c r="FM26">
        <v>0</v>
      </c>
      <c r="FN26">
        <v>23.7578</v>
      </c>
      <c r="FO26">
        <v>603.10299999999995</v>
      </c>
      <c r="FP26">
        <v>0</v>
      </c>
      <c r="FQ26">
        <v>97.901600000000002</v>
      </c>
      <c r="FR26">
        <v>102.002</v>
      </c>
    </row>
    <row r="27" spans="1:174" x14ac:dyDescent="0.25">
      <c r="A27">
        <v>11</v>
      </c>
      <c r="B27">
        <v>1607633010.5999999</v>
      </c>
      <c r="C27">
        <v>948.09999990463302</v>
      </c>
      <c r="D27" t="s">
        <v>337</v>
      </c>
      <c r="E27" t="s">
        <v>338</v>
      </c>
      <c r="F27" t="s">
        <v>291</v>
      </c>
      <c r="G27" t="s">
        <v>292</v>
      </c>
      <c r="H27">
        <v>1607633002.8499999</v>
      </c>
      <c r="I27">
        <f t="shared" si="0"/>
        <v>3.3609528450789274E-4</v>
      </c>
      <c r="J27">
        <f t="shared" si="1"/>
        <v>0.33609528450789272</v>
      </c>
      <c r="K27">
        <f t="shared" si="2"/>
        <v>3.3589609847535749</v>
      </c>
      <c r="L27">
        <f t="shared" si="3"/>
        <v>699.67250000000001</v>
      </c>
      <c r="M27">
        <f t="shared" si="4"/>
        <v>75.003430444985639</v>
      </c>
      <c r="N27">
        <f t="shared" si="5"/>
        <v>7.6150021859336983</v>
      </c>
      <c r="O27">
        <f t="shared" si="6"/>
        <v>71.036852385648459</v>
      </c>
      <c r="P27">
        <f t="shared" si="7"/>
        <v>8.9498169481949715E-3</v>
      </c>
      <c r="Q27">
        <f t="shared" si="8"/>
        <v>2.9542164853492192</v>
      </c>
      <c r="R27">
        <f t="shared" si="9"/>
        <v>8.9347812066583061E-3</v>
      </c>
      <c r="S27">
        <f t="shared" si="10"/>
        <v>5.5855870226794533E-3</v>
      </c>
      <c r="T27">
        <f t="shared" si="11"/>
        <v>231.28841320008516</v>
      </c>
      <c r="U27">
        <f t="shared" si="12"/>
        <v>29.237748074860871</v>
      </c>
      <c r="V27">
        <f t="shared" si="13"/>
        <v>28.6550433333333</v>
      </c>
      <c r="W27">
        <f t="shared" si="14"/>
        <v>3.9421890610178694</v>
      </c>
      <c r="X27">
        <f t="shared" si="15"/>
        <v>5.3042283115810198</v>
      </c>
      <c r="Y27">
        <f t="shared" si="16"/>
        <v>0.20095839868813686</v>
      </c>
      <c r="Z27">
        <f t="shared" si="17"/>
        <v>3.7886453388398289</v>
      </c>
      <c r="AA27">
        <f t="shared" si="18"/>
        <v>3.7412306623297327</v>
      </c>
      <c r="AB27">
        <f t="shared" si="19"/>
        <v>-14.821802046798069</v>
      </c>
      <c r="AC27">
        <f t="shared" si="20"/>
        <v>-108.78993914055604</v>
      </c>
      <c r="AD27">
        <f t="shared" si="21"/>
        <v>-8.0521898007498667</v>
      </c>
      <c r="AE27">
        <f t="shared" si="22"/>
        <v>99.624482211981189</v>
      </c>
      <c r="AF27">
        <v>0</v>
      </c>
      <c r="AG27">
        <v>0</v>
      </c>
      <c r="AH27">
        <f t="shared" si="23"/>
        <v>1</v>
      </c>
      <c r="AI27">
        <f t="shared" si="24"/>
        <v>0</v>
      </c>
      <c r="AJ27">
        <f t="shared" si="25"/>
        <v>53451.449714493239</v>
      </c>
      <c r="AK27" t="s">
        <v>293</v>
      </c>
      <c r="AL27">
        <v>10143.9</v>
      </c>
      <c r="AM27">
        <v>715.47692307692296</v>
      </c>
      <c r="AN27">
        <v>3262.08</v>
      </c>
      <c r="AO27">
        <f t="shared" si="26"/>
        <v>0.78066849277855754</v>
      </c>
      <c r="AP27">
        <v>-0.57774747981622299</v>
      </c>
      <c r="AQ27" t="s">
        <v>339</v>
      </c>
      <c r="AR27">
        <v>15378.6</v>
      </c>
      <c r="AS27">
        <v>899.11320000000001</v>
      </c>
      <c r="AT27">
        <v>981.87</v>
      </c>
      <c r="AU27">
        <f t="shared" si="27"/>
        <v>8.4284884964404672E-2</v>
      </c>
      <c r="AV27">
        <v>0.5</v>
      </c>
      <c r="AW27">
        <f t="shared" si="28"/>
        <v>1180.1700475685857</v>
      </c>
      <c r="AX27">
        <f t="shared" si="29"/>
        <v>3.3589609847535749</v>
      </c>
      <c r="AY27">
        <f t="shared" si="30"/>
        <v>49.735248348877114</v>
      </c>
      <c r="AZ27">
        <f t="shared" si="31"/>
        <v>3.3357129107625619E-3</v>
      </c>
      <c r="BA27">
        <f t="shared" si="32"/>
        <v>2.3223135445629257</v>
      </c>
      <c r="BB27" t="s">
        <v>340</v>
      </c>
      <c r="BC27">
        <v>899.11320000000001</v>
      </c>
      <c r="BD27">
        <v>579.75</v>
      </c>
      <c r="BE27">
        <f t="shared" si="33"/>
        <v>0.40954505178893341</v>
      </c>
      <c r="BF27">
        <f t="shared" si="34"/>
        <v>0.20580125335720681</v>
      </c>
      <c r="BG27">
        <f t="shared" si="35"/>
        <v>0.85008555994228907</v>
      </c>
      <c r="BH27">
        <f t="shared" si="36"/>
        <v>0.31065672184828075</v>
      </c>
      <c r="BI27">
        <f t="shared" si="37"/>
        <v>0.8953927766218891</v>
      </c>
      <c r="BJ27">
        <f t="shared" si="38"/>
        <v>0.13270106215084002</v>
      </c>
      <c r="BK27">
        <f t="shared" si="39"/>
        <v>0.86729893784916001</v>
      </c>
      <c r="BL27">
        <f t="shared" si="40"/>
        <v>1399.982</v>
      </c>
      <c r="BM27">
        <f t="shared" si="41"/>
        <v>1180.1700475685857</v>
      </c>
      <c r="BN27">
        <f t="shared" si="42"/>
        <v>0.84298944384183916</v>
      </c>
      <c r="BO27">
        <f t="shared" si="43"/>
        <v>0.19597888768367833</v>
      </c>
      <c r="BP27">
        <v>6</v>
      </c>
      <c r="BQ27">
        <v>0.5</v>
      </c>
      <c r="BR27" t="s">
        <v>296</v>
      </c>
      <c r="BS27">
        <v>2</v>
      </c>
      <c r="BT27">
        <v>1607633002.8499999</v>
      </c>
      <c r="BU27">
        <v>699.67250000000001</v>
      </c>
      <c r="BV27">
        <v>703.98363333333305</v>
      </c>
      <c r="BW27">
        <v>1.9793256666666701</v>
      </c>
      <c r="BX27">
        <v>1.57697833333333</v>
      </c>
      <c r="BY27">
        <v>698.9425</v>
      </c>
      <c r="BZ27">
        <v>1.93450866666667</v>
      </c>
      <c r="CA27">
        <v>500.20966666666698</v>
      </c>
      <c r="CB27">
        <v>101.428733333333</v>
      </c>
      <c r="CC27">
        <v>9.9985296666666695E-2</v>
      </c>
      <c r="CD27">
        <v>27.971979999999999</v>
      </c>
      <c r="CE27">
        <v>28.6550433333333</v>
      </c>
      <c r="CF27">
        <v>999.9</v>
      </c>
      <c r="CG27">
        <v>0</v>
      </c>
      <c r="CH27">
        <v>0</v>
      </c>
      <c r="CI27">
        <v>9998.4416666666693</v>
      </c>
      <c r="CJ27">
        <v>0</v>
      </c>
      <c r="CK27">
        <v>233.97806666666699</v>
      </c>
      <c r="CL27">
        <v>1399.982</v>
      </c>
      <c r="CM27">
        <v>0.89999379999999995</v>
      </c>
      <c r="CN27">
        <v>0.100006133333333</v>
      </c>
      <c r="CO27">
        <v>0</v>
      </c>
      <c r="CP27">
        <v>899.08230000000003</v>
      </c>
      <c r="CQ27">
        <v>4.9994800000000001</v>
      </c>
      <c r="CR27">
        <v>12987.7033333333</v>
      </c>
      <c r="CS27">
        <v>11417.41</v>
      </c>
      <c r="CT27">
        <v>48.879066666666702</v>
      </c>
      <c r="CU27">
        <v>50.937066666666603</v>
      </c>
      <c r="CV27">
        <v>49.991599999999998</v>
      </c>
      <c r="CW27">
        <v>50.374933333333303</v>
      </c>
      <c r="CX27">
        <v>50.653933333333299</v>
      </c>
      <c r="CY27">
        <v>1255.4776666666701</v>
      </c>
      <c r="CZ27">
        <v>139.505666666667</v>
      </c>
      <c r="DA27">
        <v>0</v>
      </c>
      <c r="DB27">
        <v>107.40000009536701</v>
      </c>
      <c r="DC27">
        <v>0</v>
      </c>
      <c r="DD27">
        <v>899.11320000000001</v>
      </c>
      <c r="DE27">
        <v>4.25799997531806</v>
      </c>
      <c r="DF27">
        <v>53.830769062517099</v>
      </c>
      <c r="DG27">
        <v>12988.28</v>
      </c>
      <c r="DH27">
        <v>15</v>
      </c>
      <c r="DI27">
        <v>0</v>
      </c>
      <c r="DJ27" t="s">
        <v>297</v>
      </c>
      <c r="DK27">
        <v>1607548763</v>
      </c>
      <c r="DL27">
        <v>1607548763</v>
      </c>
      <c r="DM27">
        <v>0</v>
      </c>
      <c r="DN27">
        <v>-4.4999999999999998E-2</v>
      </c>
      <c r="DO27">
        <v>6.0000000000000001E-3</v>
      </c>
      <c r="DP27">
        <v>1.012</v>
      </c>
      <c r="DQ27">
        <v>6.6000000000000003E-2</v>
      </c>
      <c r="DR27">
        <v>400</v>
      </c>
      <c r="DS27">
        <v>0</v>
      </c>
      <c r="DT27">
        <v>0.22</v>
      </c>
      <c r="DU27">
        <v>0.08</v>
      </c>
      <c r="DV27">
        <v>3.36000542649017</v>
      </c>
      <c r="DW27">
        <v>2.5768025622012299E-2</v>
      </c>
      <c r="DX27">
        <v>7.0879004198861104E-2</v>
      </c>
      <c r="DY27">
        <v>1</v>
      </c>
      <c r="DZ27">
        <v>-4.3145880645161299</v>
      </c>
      <c r="EA27">
        <v>-7.4072903225796294E-2</v>
      </c>
      <c r="EB27">
        <v>8.4378065274570702E-2</v>
      </c>
      <c r="EC27">
        <v>1</v>
      </c>
      <c r="ED27">
        <v>0.402380870967742</v>
      </c>
      <c r="EE27">
        <v>-5.5349032258074204E-3</v>
      </c>
      <c r="EF27">
        <v>4.8242216433431101E-4</v>
      </c>
      <c r="EG27">
        <v>1</v>
      </c>
      <c r="EH27">
        <v>3</v>
      </c>
      <c r="EI27">
        <v>3</v>
      </c>
      <c r="EJ27" t="s">
        <v>303</v>
      </c>
      <c r="EK27">
        <v>100</v>
      </c>
      <c r="EL27">
        <v>100</v>
      </c>
      <c r="EM27">
        <v>0.73</v>
      </c>
      <c r="EN27">
        <v>4.48E-2</v>
      </c>
      <c r="EO27">
        <v>1.1794943401787199</v>
      </c>
      <c r="EP27">
        <v>-1.6043650578588901E-5</v>
      </c>
      <c r="EQ27">
        <v>-1.15305589960158E-6</v>
      </c>
      <c r="ER27">
        <v>3.6581349982770798E-10</v>
      </c>
      <c r="ES27">
        <v>6.6000000000000003E-2</v>
      </c>
      <c r="ET27">
        <v>-1.48585495900011E-2</v>
      </c>
      <c r="EU27">
        <v>2.0620247853856302E-3</v>
      </c>
      <c r="EV27">
        <v>-2.1578943166311499E-5</v>
      </c>
      <c r="EW27">
        <v>18</v>
      </c>
      <c r="EX27">
        <v>2225</v>
      </c>
      <c r="EY27">
        <v>1</v>
      </c>
      <c r="EZ27">
        <v>25</v>
      </c>
      <c r="FA27">
        <v>1404.1</v>
      </c>
      <c r="FB27">
        <v>1404.1</v>
      </c>
      <c r="FC27">
        <v>2</v>
      </c>
      <c r="FD27">
        <v>508.38200000000001</v>
      </c>
      <c r="FE27">
        <v>451.62</v>
      </c>
      <c r="FF27">
        <v>23.737200000000001</v>
      </c>
      <c r="FG27">
        <v>33.86</v>
      </c>
      <c r="FH27">
        <v>30.0001</v>
      </c>
      <c r="FI27">
        <v>33.940399999999997</v>
      </c>
      <c r="FJ27">
        <v>33.9953</v>
      </c>
      <c r="FK27">
        <v>29.642800000000001</v>
      </c>
      <c r="FL27">
        <v>100</v>
      </c>
      <c r="FM27">
        <v>0</v>
      </c>
      <c r="FN27">
        <v>23.746200000000002</v>
      </c>
      <c r="FO27">
        <v>704.10699999999997</v>
      </c>
      <c r="FP27">
        <v>0</v>
      </c>
      <c r="FQ27">
        <v>97.897900000000007</v>
      </c>
      <c r="FR27">
        <v>101.996</v>
      </c>
    </row>
    <row r="28" spans="1:174" x14ac:dyDescent="0.25">
      <c r="A28">
        <v>12</v>
      </c>
      <c r="B28">
        <v>1607633100.5999999</v>
      </c>
      <c r="C28">
        <v>1038.0999999046301</v>
      </c>
      <c r="D28" t="s">
        <v>341</v>
      </c>
      <c r="E28" t="s">
        <v>342</v>
      </c>
      <c r="F28" t="s">
        <v>291</v>
      </c>
      <c r="G28" t="s">
        <v>292</v>
      </c>
      <c r="H28">
        <v>1607633092.8499999</v>
      </c>
      <c r="I28">
        <f t="shared" si="0"/>
        <v>3.3083094040950504E-4</v>
      </c>
      <c r="J28">
        <f t="shared" si="1"/>
        <v>0.33083094040950506</v>
      </c>
      <c r="K28">
        <f t="shared" si="2"/>
        <v>3.8680216117587776</v>
      </c>
      <c r="L28">
        <f t="shared" si="3"/>
        <v>799.18403333333299</v>
      </c>
      <c r="M28">
        <f t="shared" si="4"/>
        <v>68.975188997414335</v>
      </c>
      <c r="N28">
        <f t="shared" si="5"/>
        <v>7.0030283304499452</v>
      </c>
      <c r="O28">
        <f t="shared" si="6"/>
        <v>81.140892950454798</v>
      </c>
      <c r="P28">
        <f t="shared" si="7"/>
        <v>8.8025500336171014E-3</v>
      </c>
      <c r="Q28">
        <f t="shared" si="8"/>
        <v>2.9550536732488064</v>
      </c>
      <c r="R28">
        <f t="shared" si="9"/>
        <v>8.7880087187620359E-3</v>
      </c>
      <c r="S28">
        <f t="shared" si="10"/>
        <v>5.4938098995247677E-3</v>
      </c>
      <c r="T28">
        <f t="shared" si="11"/>
        <v>231.29007902482184</v>
      </c>
      <c r="U28">
        <f t="shared" si="12"/>
        <v>29.263019961537946</v>
      </c>
      <c r="V28">
        <f t="shared" si="13"/>
        <v>28.6733166666667</v>
      </c>
      <c r="W28">
        <f t="shared" si="14"/>
        <v>3.9463701190640803</v>
      </c>
      <c r="X28">
        <f t="shared" si="15"/>
        <v>5.3321475609810651</v>
      </c>
      <c r="Y28">
        <f t="shared" si="16"/>
        <v>0.2023021023080013</v>
      </c>
      <c r="Z28">
        <f t="shared" si="17"/>
        <v>3.7940079488494054</v>
      </c>
      <c r="AA28">
        <f t="shared" si="18"/>
        <v>3.7440680167560791</v>
      </c>
      <c r="AB28">
        <f t="shared" si="19"/>
        <v>-14.589644472059172</v>
      </c>
      <c r="AC28">
        <f t="shared" si="20"/>
        <v>-107.86701589444287</v>
      </c>
      <c r="AD28">
        <f t="shared" si="21"/>
        <v>-7.9833068405519345</v>
      </c>
      <c r="AE28">
        <f t="shared" si="22"/>
        <v>100.85011181776785</v>
      </c>
      <c r="AF28">
        <v>0</v>
      </c>
      <c r="AG28">
        <v>0</v>
      </c>
      <c r="AH28">
        <f t="shared" si="23"/>
        <v>1</v>
      </c>
      <c r="AI28">
        <f t="shared" si="24"/>
        <v>0</v>
      </c>
      <c r="AJ28">
        <f t="shared" si="25"/>
        <v>53471.523798468399</v>
      </c>
      <c r="AK28" t="s">
        <v>293</v>
      </c>
      <c r="AL28">
        <v>10143.9</v>
      </c>
      <c r="AM28">
        <v>715.47692307692296</v>
      </c>
      <c r="AN28">
        <v>3262.08</v>
      </c>
      <c r="AO28">
        <f t="shared" si="26"/>
        <v>0.78066849277855754</v>
      </c>
      <c r="AP28">
        <v>-0.57774747981622299</v>
      </c>
      <c r="AQ28" t="s">
        <v>343</v>
      </c>
      <c r="AR28">
        <v>15377.6</v>
      </c>
      <c r="AS28">
        <v>901.90704000000005</v>
      </c>
      <c r="AT28">
        <v>989.05</v>
      </c>
      <c r="AU28">
        <f t="shared" si="27"/>
        <v>8.8107739750265313E-2</v>
      </c>
      <c r="AV28">
        <v>0.5</v>
      </c>
      <c r="AW28">
        <f t="shared" si="28"/>
        <v>1180.1777295615382</v>
      </c>
      <c r="AX28">
        <f t="shared" si="29"/>
        <v>3.8680216117587776</v>
      </c>
      <c r="AY28">
        <f t="shared" si="30"/>
        <v>51.9913961276335</v>
      </c>
      <c r="AZ28">
        <f t="shared" si="31"/>
        <v>3.7670335409792054E-3</v>
      </c>
      <c r="BA28">
        <f t="shared" si="32"/>
        <v>2.2981952378545065</v>
      </c>
      <c r="BB28" t="s">
        <v>344</v>
      </c>
      <c r="BC28">
        <v>901.90704000000005</v>
      </c>
      <c r="BD28">
        <v>580.11</v>
      </c>
      <c r="BE28">
        <f t="shared" si="33"/>
        <v>0.41346746878317575</v>
      </c>
      <c r="BF28">
        <f t="shared" si="34"/>
        <v>0.21309473272362672</v>
      </c>
      <c r="BG28">
        <f t="shared" si="35"/>
        <v>0.84752253008050049</v>
      </c>
      <c r="BH28">
        <f t="shared" si="36"/>
        <v>0.31853631570807922</v>
      </c>
      <c r="BI28">
        <f t="shared" si="37"/>
        <v>0.89257333449324938</v>
      </c>
      <c r="BJ28">
        <f t="shared" si="38"/>
        <v>0.13706333348978303</v>
      </c>
      <c r="BK28">
        <f t="shared" si="39"/>
        <v>0.86293666651021694</v>
      </c>
      <c r="BL28">
        <f t="shared" si="40"/>
        <v>1399.991</v>
      </c>
      <c r="BM28">
        <f t="shared" si="41"/>
        <v>1180.1777295615382</v>
      </c>
      <c r="BN28">
        <f t="shared" si="42"/>
        <v>0.84298951176224579</v>
      </c>
      <c r="BO28">
        <f t="shared" si="43"/>
        <v>0.19597902352449165</v>
      </c>
      <c r="BP28">
        <v>6</v>
      </c>
      <c r="BQ28">
        <v>0.5</v>
      </c>
      <c r="BR28" t="s">
        <v>296</v>
      </c>
      <c r="BS28">
        <v>2</v>
      </c>
      <c r="BT28">
        <v>1607633092.8499999</v>
      </c>
      <c r="BU28">
        <v>799.18403333333299</v>
      </c>
      <c r="BV28">
        <v>804.14083333333303</v>
      </c>
      <c r="BW28">
        <v>1.99254166666667</v>
      </c>
      <c r="BX28">
        <v>1.5965033333333301</v>
      </c>
      <c r="BY28">
        <v>798.56636666666702</v>
      </c>
      <c r="BZ28">
        <v>1.94781933333333</v>
      </c>
      <c r="CA28">
        <v>500.21179999999998</v>
      </c>
      <c r="CB28">
        <v>101.4297</v>
      </c>
      <c r="CC28">
        <v>9.9972223333333304E-2</v>
      </c>
      <c r="CD28">
        <v>27.99624</v>
      </c>
      <c r="CE28">
        <v>28.6733166666667</v>
      </c>
      <c r="CF28">
        <v>999.9</v>
      </c>
      <c r="CG28">
        <v>0</v>
      </c>
      <c r="CH28">
        <v>0</v>
      </c>
      <c r="CI28">
        <v>10003.098</v>
      </c>
      <c r="CJ28">
        <v>0</v>
      </c>
      <c r="CK28">
        <v>233.90846666666701</v>
      </c>
      <c r="CL28">
        <v>1399.991</v>
      </c>
      <c r="CM28">
        <v>0.89999379999999995</v>
      </c>
      <c r="CN28">
        <v>0.100006233333333</v>
      </c>
      <c r="CO28">
        <v>0</v>
      </c>
      <c r="CP28">
        <v>901.88409999999999</v>
      </c>
      <c r="CQ28">
        <v>4.9994800000000001</v>
      </c>
      <c r="CR28">
        <v>13052.48</v>
      </c>
      <c r="CS28">
        <v>11417.5</v>
      </c>
      <c r="CT28">
        <v>49.049666666666702</v>
      </c>
      <c r="CU28">
        <v>51.112400000000001</v>
      </c>
      <c r="CV28">
        <v>50.153933333333299</v>
      </c>
      <c r="CW28">
        <v>50.541333333333299</v>
      </c>
      <c r="CX28">
        <v>50.778933333333299</v>
      </c>
      <c r="CY28">
        <v>1255.482</v>
      </c>
      <c r="CZ28">
        <v>139.50966666666699</v>
      </c>
      <c r="DA28">
        <v>0</v>
      </c>
      <c r="DB28">
        <v>89.400000095367403</v>
      </c>
      <c r="DC28">
        <v>0</v>
      </c>
      <c r="DD28">
        <v>901.90704000000005</v>
      </c>
      <c r="DE28">
        <v>1.58792306777504</v>
      </c>
      <c r="DF28">
        <v>55.6923075966005</v>
      </c>
      <c r="DG28">
        <v>13053.172</v>
      </c>
      <c r="DH28">
        <v>15</v>
      </c>
      <c r="DI28">
        <v>0</v>
      </c>
      <c r="DJ28" t="s">
        <v>297</v>
      </c>
      <c r="DK28">
        <v>1607548763</v>
      </c>
      <c r="DL28">
        <v>1607548763</v>
      </c>
      <c r="DM28">
        <v>0</v>
      </c>
      <c r="DN28">
        <v>-4.4999999999999998E-2</v>
      </c>
      <c r="DO28">
        <v>6.0000000000000001E-3</v>
      </c>
      <c r="DP28">
        <v>1.012</v>
      </c>
      <c r="DQ28">
        <v>6.6000000000000003E-2</v>
      </c>
      <c r="DR28">
        <v>400</v>
      </c>
      <c r="DS28">
        <v>0</v>
      </c>
      <c r="DT28">
        <v>0.22</v>
      </c>
      <c r="DU28">
        <v>0.08</v>
      </c>
      <c r="DV28">
        <v>3.8714514832745102</v>
      </c>
      <c r="DW28">
        <v>1.1032982712738599E-2</v>
      </c>
      <c r="DX28">
        <v>6.3663032437311806E-2</v>
      </c>
      <c r="DY28">
        <v>1</v>
      </c>
      <c r="DZ28">
        <v>-4.9645464516129003</v>
      </c>
      <c r="EA28">
        <v>-9.2372903225785397E-2</v>
      </c>
      <c r="EB28">
        <v>7.7499294005041797E-2</v>
      </c>
      <c r="EC28">
        <v>1</v>
      </c>
      <c r="ED28">
        <v>0.39606109677419399</v>
      </c>
      <c r="EE28">
        <v>-3.74225806451624E-3</v>
      </c>
      <c r="EF28">
        <v>4.7837145472871899E-4</v>
      </c>
      <c r="EG28">
        <v>1</v>
      </c>
      <c r="EH28">
        <v>3</v>
      </c>
      <c r="EI28">
        <v>3</v>
      </c>
      <c r="EJ28" t="s">
        <v>303</v>
      </c>
      <c r="EK28">
        <v>100</v>
      </c>
      <c r="EL28">
        <v>100</v>
      </c>
      <c r="EM28">
        <v>0.61799999999999999</v>
      </c>
      <c r="EN28">
        <v>4.4699999999999997E-2</v>
      </c>
      <c r="EO28">
        <v>1.1794943401787199</v>
      </c>
      <c r="EP28">
        <v>-1.6043650578588901E-5</v>
      </c>
      <c r="EQ28">
        <v>-1.15305589960158E-6</v>
      </c>
      <c r="ER28">
        <v>3.6581349982770798E-10</v>
      </c>
      <c r="ES28">
        <v>6.6000000000000003E-2</v>
      </c>
      <c r="ET28">
        <v>-1.48585495900011E-2</v>
      </c>
      <c r="EU28">
        <v>2.0620247853856302E-3</v>
      </c>
      <c r="EV28">
        <v>-2.1578943166311499E-5</v>
      </c>
      <c r="EW28">
        <v>18</v>
      </c>
      <c r="EX28">
        <v>2225</v>
      </c>
      <c r="EY28">
        <v>1</v>
      </c>
      <c r="EZ28">
        <v>25</v>
      </c>
      <c r="FA28">
        <v>1405.6</v>
      </c>
      <c r="FB28">
        <v>1405.6</v>
      </c>
      <c r="FC28">
        <v>2</v>
      </c>
      <c r="FD28">
        <v>508.428</v>
      </c>
      <c r="FE28">
        <v>451.91300000000001</v>
      </c>
      <c r="FF28">
        <v>23.7089</v>
      </c>
      <c r="FG28">
        <v>33.86</v>
      </c>
      <c r="FH28">
        <v>30.0002</v>
      </c>
      <c r="FI28">
        <v>33.9465</v>
      </c>
      <c r="FJ28">
        <v>34.001399999999997</v>
      </c>
      <c r="FK28">
        <v>33.109900000000003</v>
      </c>
      <c r="FL28">
        <v>100</v>
      </c>
      <c r="FM28">
        <v>0</v>
      </c>
      <c r="FN28">
        <v>23.7105</v>
      </c>
      <c r="FO28">
        <v>804.56399999999996</v>
      </c>
      <c r="FP28">
        <v>0</v>
      </c>
      <c r="FQ28">
        <v>97.896000000000001</v>
      </c>
      <c r="FR28">
        <v>101.995</v>
      </c>
    </row>
    <row r="29" spans="1:174" x14ac:dyDescent="0.25">
      <c r="A29">
        <v>13</v>
      </c>
      <c r="B29">
        <v>1607633197.5999999</v>
      </c>
      <c r="C29">
        <v>1135.0999999046301</v>
      </c>
      <c r="D29" t="s">
        <v>345</v>
      </c>
      <c r="E29" t="s">
        <v>346</v>
      </c>
      <c r="F29" t="s">
        <v>291</v>
      </c>
      <c r="G29" t="s">
        <v>292</v>
      </c>
      <c r="H29">
        <v>1607633189.8499999</v>
      </c>
      <c r="I29">
        <f t="shared" si="0"/>
        <v>3.2312836400196003E-4</v>
      </c>
      <c r="J29">
        <f t="shared" si="1"/>
        <v>0.32312836400196004</v>
      </c>
      <c r="K29">
        <f t="shared" si="2"/>
        <v>4.357087388427348</v>
      </c>
      <c r="L29">
        <f t="shared" si="3"/>
        <v>899.40549999999996</v>
      </c>
      <c r="M29">
        <f t="shared" si="4"/>
        <v>59.398723724639083</v>
      </c>
      <c r="N29">
        <f t="shared" si="5"/>
        <v>6.030758570302452</v>
      </c>
      <c r="O29">
        <f t="shared" si="6"/>
        <v>91.316733545441494</v>
      </c>
      <c r="P29">
        <f t="shared" si="7"/>
        <v>8.6061165761392808E-3</v>
      </c>
      <c r="Q29">
        <f t="shared" si="8"/>
        <v>2.9542543227606877</v>
      </c>
      <c r="R29">
        <f t="shared" si="9"/>
        <v>8.5922127061054104E-3</v>
      </c>
      <c r="S29">
        <f t="shared" si="10"/>
        <v>5.3713802506914965E-3</v>
      </c>
      <c r="T29">
        <f t="shared" si="11"/>
        <v>231.2886529179531</v>
      </c>
      <c r="U29">
        <f t="shared" si="12"/>
        <v>29.248258547388719</v>
      </c>
      <c r="V29">
        <f t="shared" si="13"/>
        <v>28.6618733333333</v>
      </c>
      <c r="W29">
        <f t="shared" si="14"/>
        <v>3.943751357280969</v>
      </c>
      <c r="X29">
        <f t="shared" si="15"/>
        <v>5.3685189801861251</v>
      </c>
      <c r="Y29">
        <f t="shared" si="16"/>
        <v>0.20347939104751001</v>
      </c>
      <c r="Z29">
        <f t="shared" si="17"/>
        <v>3.7902332430694958</v>
      </c>
      <c r="AA29">
        <f t="shared" si="18"/>
        <v>3.7402719662334589</v>
      </c>
      <c r="AB29">
        <f t="shared" si="19"/>
        <v>-14.249960852486437</v>
      </c>
      <c r="AC29">
        <f t="shared" si="20"/>
        <v>-108.734526300913</v>
      </c>
      <c r="AD29">
        <f t="shared" si="21"/>
        <v>-8.0485468618227944</v>
      </c>
      <c r="AE29">
        <f t="shared" si="22"/>
        <v>100.25561890273089</v>
      </c>
      <c r="AF29">
        <v>0</v>
      </c>
      <c r="AG29">
        <v>0</v>
      </c>
      <c r="AH29">
        <f t="shared" si="23"/>
        <v>1</v>
      </c>
      <c r="AI29">
        <f t="shared" si="24"/>
        <v>0</v>
      </c>
      <c r="AJ29">
        <f t="shared" si="25"/>
        <v>53451.303826196738</v>
      </c>
      <c r="AK29" t="s">
        <v>293</v>
      </c>
      <c r="AL29">
        <v>10143.9</v>
      </c>
      <c r="AM29">
        <v>715.47692307692296</v>
      </c>
      <c r="AN29">
        <v>3262.08</v>
      </c>
      <c r="AO29">
        <f t="shared" si="26"/>
        <v>0.78066849277855754</v>
      </c>
      <c r="AP29">
        <v>-0.57774747981622299</v>
      </c>
      <c r="AQ29" t="s">
        <v>347</v>
      </c>
      <c r="AR29">
        <v>15376.9</v>
      </c>
      <c r="AS29">
        <v>904.77139999999997</v>
      </c>
      <c r="AT29">
        <v>996.5</v>
      </c>
      <c r="AU29">
        <f t="shared" si="27"/>
        <v>9.2050777722027077E-2</v>
      </c>
      <c r="AV29">
        <v>0.5</v>
      </c>
      <c r="AW29">
        <f t="shared" si="28"/>
        <v>1180.1724405580114</v>
      </c>
      <c r="AX29">
        <f t="shared" si="29"/>
        <v>4.357087388427348</v>
      </c>
      <c r="AY29">
        <f t="shared" si="30"/>
        <v>54.317895499733865</v>
      </c>
      <c r="AZ29">
        <f t="shared" si="31"/>
        <v>4.1814523866616242E-3</v>
      </c>
      <c r="BA29">
        <f t="shared" si="32"/>
        <v>2.2735373808329151</v>
      </c>
      <c r="BB29" t="s">
        <v>348</v>
      </c>
      <c r="BC29">
        <v>904.77139999999997</v>
      </c>
      <c r="BD29">
        <v>580.13</v>
      </c>
      <c r="BE29">
        <f t="shared" si="33"/>
        <v>0.41783241344706468</v>
      </c>
      <c r="BF29">
        <f t="shared" si="34"/>
        <v>0.2203054975142302</v>
      </c>
      <c r="BG29">
        <f t="shared" si="35"/>
        <v>0.84475102071254127</v>
      </c>
      <c r="BH29">
        <f t="shared" si="36"/>
        <v>0.32640949278734294</v>
      </c>
      <c r="BI29">
        <f t="shared" si="37"/>
        <v>0.88964786877481428</v>
      </c>
      <c r="BJ29">
        <f t="shared" si="38"/>
        <v>0.1412575908930481</v>
      </c>
      <c r="BK29">
        <f t="shared" si="39"/>
        <v>0.85874240910695188</v>
      </c>
      <c r="BL29">
        <f t="shared" si="40"/>
        <v>1399.9849999999999</v>
      </c>
      <c r="BM29">
        <f t="shared" si="41"/>
        <v>1180.1724405580114</v>
      </c>
      <c r="BN29">
        <f t="shared" si="42"/>
        <v>0.84298934671300874</v>
      </c>
      <c r="BO29">
        <f t="shared" si="43"/>
        <v>0.19597869342601726</v>
      </c>
      <c r="BP29">
        <v>6</v>
      </c>
      <c r="BQ29">
        <v>0.5</v>
      </c>
      <c r="BR29" t="s">
        <v>296</v>
      </c>
      <c r="BS29">
        <v>2</v>
      </c>
      <c r="BT29">
        <v>1607633189.8499999</v>
      </c>
      <c r="BU29">
        <v>899.40549999999996</v>
      </c>
      <c r="BV29">
        <v>904.98040000000003</v>
      </c>
      <c r="BW29">
        <v>2.00412866666667</v>
      </c>
      <c r="BX29">
        <v>1.6173150000000001</v>
      </c>
      <c r="BY29">
        <v>898.90639999999996</v>
      </c>
      <c r="BZ29">
        <v>1.95948866666667</v>
      </c>
      <c r="CA29">
        <v>500.21103333333298</v>
      </c>
      <c r="CB29">
        <v>101.4301</v>
      </c>
      <c r="CC29">
        <v>0.100003546666667</v>
      </c>
      <c r="CD29">
        <v>27.9791666666667</v>
      </c>
      <c r="CE29">
        <v>28.6618733333333</v>
      </c>
      <c r="CF29">
        <v>999.9</v>
      </c>
      <c r="CG29">
        <v>0</v>
      </c>
      <c r="CH29">
        <v>0</v>
      </c>
      <c r="CI29">
        <v>9998.5216666666693</v>
      </c>
      <c r="CJ29">
        <v>0</v>
      </c>
      <c r="CK29">
        <v>232.932866666667</v>
      </c>
      <c r="CL29">
        <v>1399.9849999999999</v>
      </c>
      <c r="CM29">
        <v>0.89999600000000002</v>
      </c>
      <c r="CN29">
        <v>0.10000405</v>
      </c>
      <c r="CO29">
        <v>0</v>
      </c>
      <c r="CP29">
        <v>904.70540000000005</v>
      </c>
      <c r="CQ29">
        <v>4.9994800000000001</v>
      </c>
      <c r="CR29">
        <v>13094.926666666701</v>
      </c>
      <c r="CS29">
        <v>11417.4433333333</v>
      </c>
      <c r="CT29">
        <v>49.199666666666701</v>
      </c>
      <c r="CU29">
        <v>51.285133333333299</v>
      </c>
      <c r="CV29">
        <v>50.326700000000002</v>
      </c>
      <c r="CW29">
        <v>50.699599999999997</v>
      </c>
      <c r="CX29">
        <v>50.932933333333303</v>
      </c>
      <c r="CY29">
        <v>1255.4839999999999</v>
      </c>
      <c r="CZ29">
        <v>139.50133333333301</v>
      </c>
      <c r="DA29">
        <v>0</v>
      </c>
      <c r="DB29">
        <v>96.600000143051105</v>
      </c>
      <c r="DC29">
        <v>0</v>
      </c>
      <c r="DD29">
        <v>904.77139999999997</v>
      </c>
      <c r="DE29">
        <v>3.3119230710867398</v>
      </c>
      <c r="DF29">
        <v>35.584615340598098</v>
      </c>
      <c r="DG29">
        <v>13095.444</v>
      </c>
      <c r="DH29">
        <v>15</v>
      </c>
      <c r="DI29">
        <v>0</v>
      </c>
      <c r="DJ29" t="s">
        <v>297</v>
      </c>
      <c r="DK29">
        <v>1607548763</v>
      </c>
      <c r="DL29">
        <v>1607548763</v>
      </c>
      <c r="DM29">
        <v>0</v>
      </c>
      <c r="DN29">
        <v>-4.4999999999999998E-2</v>
      </c>
      <c r="DO29">
        <v>6.0000000000000001E-3</v>
      </c>
      <c r="DP29">
        <v>1.012</v>
      </c>
      <c r="DQ29">
        <v>6.6000000000000003E-2</v>
      </c>
      <c r="DR29">
        <v>400</v>
      </c>
      <c r="DS29">
        <v>0</v>
      </c>
      <c r="DT29">
        <v>0.22</v>
      </c>
      <c r="DU29">
        <v>0.08</v>
      </c>
      <c r="DV29">
        <v>4.3669297448430298</v>
      </c>
      <c r="DW29">
        <v>-7.2102704371177301E-2</v>
      </c>
      <c r="DX29">
        <v>5.3984584739678002E-2</v>
      </c>
      <c r="DY29">
        <v>1</v>
      </c>
      <c r="DZ29">
        <v>-5.5843445161290299</v>
      </c>
      <c r="EA29">
        <v>0.139331129032261</v>
      </c>
      <c r="EB29">
        <v>6.5082005383714697E-2</v>
      </c>
      <c r="EC29">
        <v>1</v>
      </c>
      <c r="ED29">
        <v>0.38691225806451601</v>
      </c>
      <c r="EE29">
        <v>-9.6840967741949092E-3</v>
      </c>
      <c r="EF29">
        <v>7.5901485249363202E-4</v>
      </c>
      <c r="EG29">
        <v>1</v>
      </c>
      <c r="EH29">
        <v>3</v>
      </c>
      <c r="EI29">
        <v>3</v>
      </c>
      <c r="EJ29" t="s">
        <v>303</v>
      </c>
      <c r="EK29">
        <v>100</v>
      </c>
      <c r="EL29">
        <v>100</v>
      </c>
      <c r="EM29">
        <v>0.499</v>
      </c>
      <c r="EN29">
        <v>4.4600000000000001E-2</v>
      </c>
      <c r="EO29">
        <v>1.1794943401787199</v>
      </c>
      <c r="EP29">
        <v>-1.6043650578588901E-5</v>
      </c>
      <c r="EQ29">
        <v>-1.15305589960158E-6</v>
      </c>
      <c r="ER29">
        <v>3.6581349982770798E-10</v>
      </c>
      <c r="ES29">
        <v>6.6000000000000003E-2</v>
      </c>
      <c r="ET29">
        <v>-1.48585495900011E-2</v>
      </c>
      <c r="EU29">
        <v>2.0620247853856302E-3</v>
      </c>
      <c r="EV29">
        <v>-2.1578943166311499E-5</v>
      </c>
      <c r="EW29">
        <v>18</v>
      </c>
      <c r="EX29">
        <v>2225</v>
      </c>
      <c r="EY29">
        <v>1</v>
      </c>
      <c r="EZ29">
        <v>25</v>
      </c>
      <c r="FA29">
        <v>1407.2</v>
      </c>
      <c r="FB29">
        <v>1407.2</v>
      </c>
      <c r="FC29">
        <v>2</v>
      </c>
      <c r="FD29">
        <v>508.49</v>
      </c>
      <c r="FE29">
        <v>452.32799999999997</v>
      </c>
      <c r="FF29">
        <v>23.706800000000001</v>
      </c>
      <c r="FG29">
        <v>33.853900000000003</v>
      </c>
      <c r="FH29">
        <v>29.9999</v>
      </c>
      <c r="FI29">
        <v>33.943600000000004</v>
      </c>
      <c r="FJ29">
        <v>33.999899999999997</v>
      </c>
      <c r="FK29">
        <v>36.487200000000001</v>
      </c>
      <c r="FL29">
        <v>100</v>
      </c>
      <c r="FM29">
        <v>0</v>
      </c>
      <c r="FN29">
        <v>23.710100000000001</v>
      </c>
      <c r="FO29">
        <v>905.202</v>
      </c>
      <c r="FP29">
        <v>0</v>
      </c>
      <c r="FQ29">
        <v>97.896000000000001</v>
      </c>
      <c r="FR29">
        <v>101.996</v>
      </c>
    </row>
    <row r="30" spans="1:174" x14ac:dyDescent="0.25">
      <c r="A30">
        <v>14</v>
      </c>
      <c r="B30">
        <v>1607633318.0999999</v>
      </c>
      <c r="C30">
        <v>1255.5999999046301</v>
      </c>
      <c r="D30" t="s">
        <v>349</v>
      </c>
      <c r="E30" t="s">
        <v>350</v>
      </c>
      <c r="F30" t="s">
        <v>291</v>
      </c>
      <c r="G30" t="s">
        <v>292</v>
      </c>
      <c r="H30">
        <v>1607633310.0999999</v>
      </c>
      <c r="I30">
        <f t="shared" si="0"/>
        <v>3.0618798048649422E-4</v>
      </c>
      <c r="J30">
        <f t="shared" si="1"/>
        <v>0.3061879804864942</v>
      </c>
      <c r="K30">
        <f t="shared" si="2"/>
        <v>5.3380999479099378</v>
      </c>
      <c r="L30">
        <f t="shared" si="3"/>
        <v>1199.5061290322601</v>
      </c>
      <c r="M30">
        <f t="shared" si="4"/>
        <v>111.3293876260735</v>
      </c>
      <c r="N30">
        <f t="shared" si="5"/>
        <v>11.303478827974871</v>
      </c>
      <c r="O30">
        <f t="shared" si="6"/>
        <v>121.78807790699466</v>
      </c>
      <c r="P30">
        <f t="shared" si="7"/>
        <v>8.1546366554936904E-3</v>
      </c>
      <c r="Q30">
        <f t="shared" si="8"/>
        <v>2.953956103456842</v>
      </c>
      <c r="R30">
        <f t="shared" si="9"/>
        <v>8.1421509237968263E-3</v>
      </c>
      <c r="S30">
        <f t="shared" si="10"/>
        <v>5.0899645038822369E-3</v>
      </c>
      <c r="T30">
        <f t="shared" si="11"/>
        <v>231.29392961449523</v>
      </c>
      <c r="U30">
        <f t="shared" si="12"/>
        <v>29.282094903202044</v>
      </c>
      <c r="V30">
        <f t="shared" si="13"/>
        <v>28.663238709677401</v>
      </c>
      <c r="W30">
        <f t="shared" si="14"/>
        <v>3.9440637386324644</v>
      </c>
      <c r="X30">
        <f t="shared" si="15"/>
        <v>5.3709931174660799</v>
      </c>
      <c r="Y30">
        <f t="shared" si="16"/>
        <v>0.20392171221550992</v>
      </c>
      <c r="Z30">
        <f t="shared" si="17"/>
        <v>3.7967226499019575</v>
      </c>
      <c r="AA30">
        <f t="shared" si="18"/>
        <v>3.7401420264169545</v>
      </c>
      <c r="AB30">
        <f t="shared" si="19"/>
        <v>-13.502889939454395</v>
      </c>
      <c r="AC30">
        <f t="shared" si="20"/>
        <v>-104.26800873899774</v>
      </c>
      <c r="AD30">
        <f t="shared" si="21"/>
        <v>-7.7198929115945454</v>
      </c>
      <c r="AE30">
        <f t="shared" si="22"/>
        <v>105.80313802444854</v>
      </c>
      <c r="AF30">
        <v>0</v>
      </c>
      <c r="AG30">
        <v>0</v>
      </c>
      <c r="AH30">
        <f t="shared" si="23"/>
        <v>1</v>
      </c>
      <c r="AI30">
        <f t="shared" si="24"/>
        <v>0</v>
      </c>
      <c r="AJ30">
        <f t="shared" si="25"/>
        <v>53437.454124078038</v>
      </c>
      <c r="AK30" t="s">
        <v>293</v>
      </c>
      <c r="AL30">
        <v>10143.9</v>
      </c>
      <c r="AM30">
        <v>715.47692307692296</v>
      </c>
      <c r="AN30">
        <v>3262.08</v>
      </c>
      <c r="AO30">
        <f t="shared" si="26"/>
        <v>0.78066849277855754</v>
      </c>
      <c r="AP30">
        <v>-0.57774747981622299</v>
      </c>
      <c r="AQ30" t="s">
        <v>351</v>
      </c>
      <c r="AR30">
        <v>15376.5</v>
      </c>
      <c r="AS30">
        <v>922.19119230769195</v>
      </c>
      <c r="AT30">
        <v>1025.73</v>
      </c>
      <c r="AU30">
        <f t="shared" si="27"/>
        <v>0.10094158081786442</v>
      </c>
      <c r="AV30">
        <v>0.5</v>
      </c>
      <c r="AW30">
        <f t="shared" si="28"/>
        <v>1180.1987531673917</v>
      </c>
      <c r="AX30">
        <f t="shared" si="29"/>
        <v>5.3380999479099378</v>
      </c>
      <c r="AY30">
        <f t="shared" si="30"/>
        <v>59.565563911994545</v>
      </c>
      <c r="AZ30">
        <f t="shared" si="31"/>
        <v>5.0125857291827653E-3</v>
      </c>
      <c r="BA30">
        <f t="shared" si="32"/>
        <v>2.1802521131291859</v>
      </c>
      <c r="BB30" t="s">
        <v>352</v>
      </c>
      <c r="BC30">
        <v>922.19119230769195</v>
      </c>
      <c r="BD30">
        <v>584.96</v>
      </c>
      <c r="BE30">
        <f t="shared" si="33"/>
        <v>0.42971347235627311</v>
      </c>
      <c r="BF30">
        <f t="shared" si="34"/>
        <v>0.23490438934661631</v>
      </c>
      <c r="BG30">
        <f t="shared" si="35"/>
        <v>0.83535665192445618</v>
      </c>
      <c r="BH30">
        <f t="shared" si="36"/>
        <v>0.33372370942828417</v>
      </c>
      <c r="BI30">
        <f t="shared" si="37"/>
        <v>0.87816983347953104</v>
      </c>
      <c r="BJ30">
        <f t="shared" si="38"/>
        <v>0.14900345257944028</v>
      </c>
      <c r="BK30">
        <f t="shared" si="39"/>
        <v>0.85099654742055975</v>
      </c>
      <c r="BL30">
        <f t="shared" si="40"/>
        <v>1400.0161290322601</v>
      </c>
      <c r="BM30">
        <f t="shared" si="41"/>
        <v>1180.1987531673917</v>
      </c>
      <c r="BN30">
        <f t="shared" si="42"/>
        <v>0.84298939754585978</v>
      </c>
      <c r="BO30">
        <f t="shared" si="43"/>
        <v>0.19597879509171962</v>
      </c>
      <c r="BP30">
        <v>6</v>
      </c>
      <c r="BQ30">
        <v>0.5</v>
      </c>
      <c r="BR30" t="s">
        <v>296</v>
      </c>
      <c r="BS30">
        <v>2</v>
      </c>
      <c r="BT30">
        <v>1607633310.0999999</v>
      </c>
      <c r="BU30">
        <v>1199.5061290322601</v>
      </c>
      <c r="BV30">
        <v>1206.34967741935</v>
      </c>
      <c r="BW30">
        <v>2.00845064516129</v>
      </c>
      <c r="BX30">
        <v>1.64191838709677</v>
      </c>
      <c r="BY30">
        <v>1199.3741935483899</v>
      </c>
      <c r="BZ30">
        <v>1.96384032258065</v>
      </c>
      <c r="CA30">
        <v>500.211935483871</v>
      </c>
      <c r="CB30">
        <v>101.431838709677</v>
      </c>
      <c r="CC30">
        <v>0.100012574193548</v>
      </c>
      <c r="CD30">
        <v>28.008509677419401</v>
      </c>
      <c r="CE30">
        <v>28.663238709677401</v>
      </c>
      <c r="CF30">
        <v>999.9</v>
      </c>
      <c r="CG30">
        <v>0</v>
      </c>
      <c r="CH30">
        <v>0</v>
      </c>
      <c r="CI30">
        <v>9996.6580645161303</v>
      </c>
      <c r="CJ30">
        <v>0</v>
      </c>
      <c r="CK30">
        <v>231.77970967741899</v>
      </c>
      <c r="CL30">
        <v>1400.0161290322601</v>
      </c>
      <c r="CM30">
        <v>0.89999564516129005</v>
      </c>
      <c r="CN30">
        <v>0.100004403225806</v>
      </c>
      <c r="CO30">
        <v>0</v>
      </c>
      <c r="CP30">
        <v>922.15703225806396</v>
      </c>
      <c r="CQ30">
        <v>4.9994800000000001</v>
      </c>
      <c r="CR30">
        <v>13358.674193548401</v>
      </c>
      <c r="CS30">
        <v>11417.6935483871</v>
      </c>
      <c r="CT30">
        <v>49.308064516129001</v>
      </c>
      <c r="CU30">
        <v>51.401000000000003</v>
      </c>
      <c r="CV30">
        <v>50.455290322580602</v>
      </c>
      <c r="CW30">
        <v>50.811999999999998</v>
      </c>
      <c r="CX30">
        <v>51.042000000000002</v>
      </c>
      <c r="CY30">
        <v>1255.5093548387099</v>
      </c>
      <c r="CZ30">
        <v>139.50677419354801</v>
      </c>
      <c r="DA30">
        <v>0</v>
      </c>
      <c r="DB30">
        <v>119.60000014305101</v>
      </c>
      <c r="DC30">
        <v>0</v>
      </c>
      <c r="DD30">
        <v>922.19119230769195</v>
      </c>
      <c r="DE30">
        <v>3.7716581236349098</v>
      </c>
      <c r="DF30">
        <v>63.558974414331502</v>
      </c>
      <c r="DG30">
        <v>13359.0961538462</v>
      </c>
      <c r="DH30">
        <v>15</v>
      </c>
      <c r="DI30">
        <v>0</v>
      </c>
      <c r="DJ30" t="s">
        <v>297</v>
      </c>
      <c r="DK30">
        <v>1607548763</v>
      </c>
      <c r="DL30">
        <v>1607548763</v>
      </c>
      <c r="DM30">
        <v>0</v>
      </c>
      <c r="DN30">
        <v>-4.4999999999999998E-2</v>
      </c>
      <c r="DO30">
        <v>6.0000000000000001E-3</v>
      </c>
      <c r="DP30">
        <v>1.012</v>
      </c>
      <c r="DQ30">
        <v>6.6000000000000003E-2</v>
      </c>
      <c r="DR30">
        <v>400</v>
      </c>
      <c r="DS30">
        <v>0</v>
      </c>
      <c r="DT30">
        <v>0.22</v>
      </c>
      <c r="DU30">
        <v>0.08</v>
      </c>
      <c r="DV30">
        <v>5.3370367315340701</v>
      </c>
      <c r="DW30">
        <v>-0.26723983730107598</v>
      </c>
      <c r="DX30">
        <v>7.6309366613150104E-2</v>
      </c>
      <c r="DY30">
        <v>1</v>
      </c>
      <c r="DZ30">
        <v>-6.8439667741935502</v>
      </c>
      <c r="EA30">
        <v>0.258823064516159</v>
      </c>
      <c r="EB30">
        <v>8.9928798157104597E-2</v>
      </c>
      <c r="EC30">
        <v>0</v>
      </c>
      <c r="ED30">
        <v>0.366532935483871</v>
      </c>
      <c r="EE30">
        <v>-1.11138870967754E-2</v>
      </c>
      <c r="EF30">
        <v>9.2387612406202402E-4</v>
      </c>
      <c r="EG30">
        <v>1</v>
      </c>
      <c r="EH30">
        <v>2</v>
      </c>
      <c r="EI30">
        <v>3</v>
      </c>
      <c r="EJ30" t="s">
        <v>328</v>
      </c>
      <c r="EK30">
        <v>100</v>
      </c>
      <c r="EL30">
        <v>100</v>
      </c>
      <c r="EM30">
        <v>0.13</v>
      </c>
      <c r="EN30">
        <v>4.4600000000000001E-2</v>
      </c>
      <c r="EO30">
        <v>1.1794943401787199</v>
      </c>
      <c r="EP30">
        <v>-1.6043650578588901E-5</v>
      </c>
      <c r="EQ30">
        <v>-1.15305589960158E-6</v>
      </c>
      <c r="ER30">
        <v>3.6581349982770798E-10</v>
      </c>
      <c r="ES30">
        <v>6.6000000000000003E-2</v>
      </c>
      <c r="ET30">
        <v>-1.48585495900011E-2</v>
      </c>
      <c r="EU30">
        <v>2.0620247853856302E-3</v>
      </c>
      <c r="EV30">
        <v>-2.1578943166311499E-5</v>
      </c>
      <c r="EW30">
        <v>18</v>
      </c>
      <c r="EX30">
        <v>2225</v>
      </c>
      <c r="EY30">
        <v>1</v>
      </c>
      <c r="EZ30">
        <v>25</v>
      </c>
      <c r="FA30">
        <v>1409.3</v>
      </c>
      <c r="FB30">
        <v>1409.3</v>
      </c>
      <c r="FC30">
        <v>2</v>
      </c>
      <c r="FD30">
        <v>508.61500000000001</v>
      </c>
      <c r="FE30">
        <v>453.14</v>
      </c>
      <c r="FF30">
        <v>23.6569</v>
      </c>
      <c r="FG30">
        <v>33.811199999999999</v>
      </c>
      <c r="FH30">
        <v>30</v>
      </c>
      <c r="FI30">
        <v>33.915999999999997</v>
      </c>
      <c r="FJ30">
        <v>33.9724</v>
      </c>
      <c r="FK30">
        <v>46.231699999999996</v>
      </c>
      <c r="FL30">
        <v>100</v>
      </c>
      <c r="FM30">
        <v>0</v>
      </c>
      <c r="FN30">
        <v>23.646899999999999</v>
      </c>
      <c r="FO30">
        <v>1206.5</v>
      </c>
      <c r="FP30">
        <v>0</v>
      </c>
      <c r="FQ30">
        <v>97.906899999999993</v>
      </c>
      <c r="FR30">
        <v>102.004</v>
      </c>
    </row>
    <row r="31" spans="1:174" x14ac:dyDescent="0.25">
      <c r="A31">
        <v>15</v>
      </c>
      <c r="B31">
        <v>1607633438.5999999</v>
      </c>
      <c r="C31">
        <v>1376.0999999046301</v>
      </c>
      <c r="D31" t="s">
        <v>353</v>
      </c>
      <c r="E31" t="s">
        <v>354</v>
      </c>
      <c r="F31" t="s">
        <v>291</v>
      </c>
      <c r="G31" t="s">
        <v>292</v>
      </c>
      <c r="H31">
        <v>1607633430.5999999</v>
      </c>
      <c r="I31">
        <f t="shared" si="0"/>
        <v>2.8631011704279783E-4</v>
      </c>
      <c r="J31">
        <f t="shared" si="1"/>
        <v>0.28631011704279785</v>
      </c>
      <c r="K31">
        <f t="shared" si="2"/>
        <v>5.826353390824841</v>
      </c>
      <c r="L31">
        <f t="shared" si="3"/>
        <v>1399.6687096774201</v>
      </c>
      <c r="M31">
        <f t="shared" si="4"/>
        <v>129.87548869723355</v>
      </c>
      <c r="N31">
        <f t="shared" si="5"/>
        <v>13.186179377576888</v>
      </c>
      <c r="O31">
        <f t="shared" si="6"/>
        <v>142.1075128195547</v>
      </c>
      <c r="P31">
        <f t="shared" si="7"/>
        <v>7.6267367637191967E-3</v>
      </c>
      <c r="Q31">
        <f t="shared" si="8"/>
        <v>2.9550506273514858</v>
      </c>
      <c r="R31">
        <f t="shared" si="9"/>
        <v>7.6158181342524988E-3</v>
      </c>
      <c r="S31">
        <f t="shared" si="10"/>
        <v>4.7608660057168149E-3</v>
      </c>
      <c r="T31">
        <f t="shared" si="11"/>
        <v>231.29030537604916</v>
      </c>
      <c r="U31">
        <f t="shared" si="12"/>
        <v>29.260655900086704</v>
      </c>
      <c r="V31">
        <f t="shared" si="13"/>
        <v>28.6606709677419</v>
      </c>
      <c r="W31">
        <f t="shared" si="14"/>
        <v>3.943476288656913</v>
      </c>
      <c r="X31">
        <f t="shared" si="15"/>
        <v>5.3954056652474334</v>
      </c>
      <c r="Y31">
        <f t="shared" si="16"/>
        <v>0.2045368222911898</v>
      </c>
      <c r="Z31">
        <f t="shared" si="17"/>
        <v>3.7909442770659534</v>
      </c>
      <c r="AA31">
        <f t="shared" si="18"/>
        <v>3.7389394663657232</v>
      </c>
      <c r="AB31">
        <f t="shared" si="19"/>
        <v>-12.626276161587384</v>
      </c>
      <c r="AC31">
        <f t="shared" si="20"/>
        <v>-108.05974158718476</v>
      </c>
      <c r="AD31">
        <f t="shared" si="21"/>
        <v>-7.9965238611237348</v>
      </c>
      <c r="AE31">
        <f t="shared" si="22"/>
        <v>102.60776376615328</v>
      </c>
      <c r="AF31">
        <v>0</v>
      </c>
      <c r="AG31">
        <v>0</v>
      </c>
      <c r="AH31">
        <f t="shared" si="23"/>
        <v>1</v>
      </c>
      <c r="AI31">
        <f t="shared" si="24"/>
        <v>0</v>
      </c>
      <c r="AJ31">
        <f t="shared" si="25"/>
        <v>53473.890728120401</v>
      </c>
      <c r="AK31" t="s">
        <v>293</v>
      </c>
      <c r="AL31">
        <v>10143.9</v>
      </c>
      <c r="AM31">
        <v>715.47692307692296</v>
      </c>
      <c r="AN31">
        <v>3262.08</v>
      </c>
      <c r="AO31">
        <f t="shared" si="26"/>
        <v>0.78066849277855754</v>
      </c>
      <c r="AP31">
        <v>-0.57774747981622299</v>
      </c>
      <c r="AQ31" t="s">
        <v>355</v>
      </c>
      <c r="AR31">
        <v>15376.1</v>
      </c>
      <c r="AS31">
        <v>928.69349999999997</v>
      </c>
      <c r="AT31">
        <v>1040.06</v>
      </c>
      <c r="AU31">
        <f t="shared" si="27"/>
        <v>0.10707699555794858</v>
      </c>
      <c r="AV31">
        <v>0.5</v>
      </c>
      <c r="AW31">
        <f t="shared" si="28"/>
        <v>1180.1812360740219</v>
      </c>
      <c r="AX31">
        <f t="shared" si="29"/>
        <v>5.826353390824841</v>
      </c>
      <c r="AY31">
        <f t="shared" si="30"/>
        <v>63.185130486336156</v>
      </c>
      <c r="AZ31">
        <f t="shared" si="31"/>
        <v>5.4263706919666652E-3</v>
      </c>
      <c r="BA31">
        <f t="shared" si="32"/>
        <v>2.1364344364748189</v>
      </c>
      <c r="BB31" t="s">
        <v>356</v>
      </c>
      <c r="BC31">
        <v>928.69349999999997</v>
      </c>
      <c r="BD31">
        <v>588.47</v>
      </c>
      <c r="BE31">
        <f t="shared" si="33"/>
        <v>0.43419610407091891</v>
      </c>
      <c r="BF31">
        <f t="shared" si="34"/>
        <v>0.24660975663765805</v>
      </c>
      <c r="BG31">
        <f t="shared" si="35"/>
        <v>0.83109354019471815</v>
      </c>
      <c r="BH31">
        <f t="shared" si="36"/>
        <v>0.34310630441892304</v>
      </c>
      <c r="BI31">
        <f t="shared" si="37"/>
        <v>0.87254272962111823</v>
      </c>
      <c r="BJ31">
        <f t="shared" si="38"/>
        <v>0.15626516551323194</v>
      </c>
      <c r="BK31">
        <f t="shared" si="39"/>
        <v>0.84373483448676811</v>
      </c>
      <c r="BL31">
        <f t="shared" si="40"/>
        <v>1399.99548387097</v>
      </c>
      <c r="BM31">
        <f t="shared" si="41"/>
        <v>1180.1812360740219</v>
      </c>
      <c r="BN31">
        <f t="shared" si="42"/>
        <v>0.84298931651610431</v>
      </c>
      <c r="BO31">
        <f t="shared" si="43"/>
        <v>0.19597863303220867</v>
      </c>
      <c r="BP31">
        <v>6</v>
      </c>
      <c r="BQ31">
        <v>0.5</v>
      </c>
      <c r="BR31" t="s">
        <v>296</v>
      </c>
      <c r="BS31">
        <v>2</v>
      </c>
      <c r="BT31">
        <v>1607633430.5999999</v>
      </c>
      <c r="BU31">
        <v>1399.6687096774201</v>
      </c>
      <c r="BV31">
        <v>1407.13806451613</v>
      </c>
      <c r="BW31">
        <v>2.0145577419354801</v>
      </c>
      <c r="BX31">
        <v>1.6718225806451601</v>
      </c>
      <c r="BY31">
        <v>1399.7670967741899</v>
      </c>
      <c r="BZ31">
        <v>1.96999129032258</v>
      </c>
      <c r="CA31">
        <v>500.21129032258102</v>
      </c>
      <c r="CB31">
        <v>101.429419354839</v>
      </c>
      <c r="CC31">
        <v>9.9972448387096804E-2</v>
      </c>
      <c r="CD31">
        <v>27.982383870967698</v>
      </c>
      <c r="CE31">
        <v>28.6606709677419</v>
      </c>
      <c r="CF31">
        <v>999.9</v>
      </c>
      <c r="CG31">
        <v>0</v>
      </c>
      <c r="CH31">
        <v>0</v>
      </c>
      <c r="CI31">
        <v>10003.1083870968</v>
      </c>
      <c r="CJ31">
        <v>0</v>
      </c>
      <c r="CK31">
        <v>231.60145161290299</v>
      </c>
      <c r="CL31">
        <v>1399.99548387097</v>
      </c>
      <c r="CM31">
        <v>0.90000132258064502</v>
      </c>
      <c r="CN31">
        <v>9.9998751612903197E-2</v>
      </c>
      <c r="CO31">
        <v>0</v>
      </c>
      <c r="CP31">
        <v>928.67274193548405</v>
      </c>
      <c r="CQ31">
        <v>4.9994800000000001</v>
      </c>
      <c r="CR31">
        <v>13459.735483871</v>
      </c>
      <c r="CS31">
        <v>11417.5483870968</v>
      </c>
      <c r="CT31">
        <v>49.445129032258002</v>
      </c>
      <c r="CU31">
        <v>51.533999999999999</v>
      </c>
      <c r="CV31">
        <v>50.600612903225802</v>
      </c>
      <c r="CW31">
        <v>50.947193548387098</v>
      </c>
      <c r="CX31">
        <v>51.165064516129</v>
      </c>
      <c r="CY31">
        <v>1255.4948387096799</v>
      </c>
      <c r="CZ31">
        <v>139.500967741935</v>
      </c>
      <c r="DA31">
        <v>0</v>
      </c>
      <c r="DB31">
        <v>119.80000019073501</v>
      </c>
      <c r="DC31">
        <v>0</v>
      </c>
      <c r="DD31">
        <v>928.69349999999997</v>
      </c>
      <c r="DE31">
        <v>2.5871111051990101</v>
      </c>
      <c r="DF31">
        <v>18.157264973281901</v>
      </c>
      <c r="DG31">
        <v>13459.9807692308</v>
      </c>
      <c r="DH31">
        <v>15</v>
      </c>
      <c r="DI31">
        <v>0</v>
      </c>
      <c r="DJ31" t="s">
        <v>297</v>
      </c>
      <c r="DK31">
        <v>1607548763</v>
      </c>
      <c r="DL31">
        <v>1607548763</v>
      </c>
      <c r="DM31">
        <v>0</v>
      </c>
      <c r="DN31">
        <v>-4.4999999999999998E-2</v>
      </c>
      <c r="DO31">
        <v>6.0000000000000001E-3</v>
      </c>
      <c r="DP31">
        <v>1.012</v>
      </c>
      <c r="DQ31">
        <v>6.6000000000000003E-2</v>
      </c>
      <c r="DR31">
        <v>400</v>
      </c>
      <c r="DS31">
        <v>0</v>
      </c>
      <c r="DT31">
        <v>0.22</v>
      </c>
      <c r="DU31">
        <v>0.08</v>
      </c>
      <c r="DV31">
        <v>5.8339483820251798</v>
      </c>
      <c r="DW31">
        <v>-0.43438683755649599</v>
      </c>
      <c r="DX31">
        <v>8.6870251802837195E-2</v>
      </c>
      <c r="DY31">
        <v>1</v>
      </c>
      <c r="DZ31">
        <v>-7.4761687096774203</v>
      </c>
      <c r="EA31">
        <v>0.57364887096774497</v>
      </c>
      <c r="EB31">
        <v>0.105435795774458</v>
      </c>
      <c r="EC31">
        <v>0</v>
      </c>
      <c r="ED31">
        <v>0.34284161290322601</v>
      </c>
      <c r="EE31">
        <v>-1.2722322580645699E-2</v>
      </c>
      <c r="EF31">
        <v>9.6911365149343295E-4</v>
      </c>
      <c r="EG31">
        <v>1</v>
      </c>
      <c r="EH31">
        <v>2</v>
      </c>
      <c r="EI31">
        <v>3</v>
      </c>
      <c r="EJ31" t="s">
        <v>328</v>
      </c>
      <c r="EK31">
        <v>100</v>
      </c>
      <c r="EL31">
        <v>100</v>
      </c>
      <c r="EM31">
        <v>-0.1</v>
      </c>
      <c r="EN31">
        <v>4.4600000000000001E-2</v>
      </c>
      <c r="EO31">
        <v>1.1794943401787199</v>
      </c>
      <c r="EP31">
        <v>-1.6043650578588901E-5</v>
      </c>
      <c r="EQ31">
        <v>-1.15305589960158E-6</v>
      </c>
      <c r="ER31">
        <v>3.6581349982770798E-10</v>
      </c>
      <c r="ES31">
        <v>6.6000000000000003E-2</v>
      </c>
      <c r="ET31">
        <v>-1.48585495900011E-2</v>
      </c>
      <c r="EU31">
        <v>2.0620247853856302E-3</v>
      </c>
      <c r="EV31">
        <v>-2.1578943166311499E-5</v>
      </c>
      <c r="EW31">
        <v>18</v>
      </c>
      <c r="EX31">
        <v>2225</v>
      </c>
      <c r="EY31">
        <v>1</v>
      </c>
      <c r="EZ31">
        <v>25</v>
      </c>
      <c r="FA31">
        <v>1411.3</v>
      </c>
      <c r="FB31">
        <v>1411.3</v>
      </c>
      <c r="FC31">
        <v>2</v>
      </c>
      <c r="FD31">
        <v>508.52699999999999</v>
      </c>
      <c r="FE31">
        <v>453.80500000000001</v>
      </c>
      <c r="FF31">
        <v>23.744499999999999</v>
      </c>
      <c r="FG31">
        <v>33.790199999999999</v>
      </c>
      <c r="FH31">
        <v>30</v>
      </c>
      <c r="FI31">
        <v>33.8977</v>
      </c>
      <c r="FJ31">
        <v>33.954000000000001</v>
      </c>
      <c r="FK31">
        <v>52.447499999999998</v>
      </c>
      <c r="FL31">
        <v>100</v>
      </c>
      <c r="FM31">
        <v>0</v>
      </c>
      <c r="FN31">
        <v>23.7559</v>
      </c>
      <c r="FO31">
        <v>1407.43</v>
      </c>
      <c r="FP31">
        <v>0</v>
      </c>
      <c r="FQ31">
        <v>97.906599999999997</v>
      </c>
      <c r="FR31">
        <v>102.004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2020-12-10T14:57:06Z</dcterms:created>
  <dcterms:modified xsi:type="dcterms:W3CDTF">2021-05-04T23:11:07Z</dcterms:modified>
</cp:coreProperties>
</file>