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4B2F0B8A-E20B-41F5-B15D-902F8632AB1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K31" i="1" s="1"/>
  <c r="AX31" i="1" s="1"/>
  <c r="Z31" i="1"/>
  <c r="Y31" i="1"/>
  <c r="X31" i="1" s="1"/>
  <c r="Q31" i="1"/>
  <c r="O31" i="1"/>
  <c r="L31" i="1"/>
  <c r="BO30" i="1"/>
  <c r="BN30" i="1"/>
  <c r="BM30" i="1" s="1"/>
  <c r="BL30" i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/>
  <c r="O30" i="1" s="1"/>
  <c r="Z30" i="1"/>
  <c r="Y30" i="1"/>
  <c r="X30" i="1"/>
  <c r="Q30" i="1"/>
  <c r="BO29" i="1"/>
  <c r="BN29" i="1"/>
  <c r="BL29" i="1"/>
  <c r="BM29" i="1" s="1"/>
  <c r="BJ29" i="1"/>
  <c r="BK29" i="1" s="1"/>
  <c r="BI29" i="1"/>
  <c r="BH29" i="1"/>
  <c r="BG29" i="1"/>
  <c r="BF29" i="1"/>
  <c r="BE29" i="1"/>
  <c r="BA29" i="1"/>
  <c r="AU29" i="1"/>
  <c r="AO29" i="1"/>
  <c r="AJ29" i="1"/>
  <c r="AI29" i="1"/>
  <c r="AH29" i="1"/>
  <c r="K29" i="1" s="1"/>
  <c r="AX29" i="1" s="1"/>
  <c r="Z29" i="1"/>
  <c r="Y29" i="1"/>
  <c r="X29" i="1" s="1"/>
  <c r="Q29" i="1"/>
  <c r="O29" i="1"/>
  <c r="L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/>
  <c r="O28" i="1" s="1"/>
  <c r="Z28" i="1"/>
  <c r="Y28" i="1"/>
  <c r="X28" i="1"/>
  <c r="Q28" i="1"/>
  <c r="BO27" i="1"/>
  <c r="BN27" i="1"/>
  <c r="BL27" i="1"/>
  <c r="BM27" i="1" s="1"/>
  <c r="BJ27" i="1"/>
  <c r="BK27" i="1" s="1"/>
  <c r="BI27" i="1"/>
  <c r="BH27" i="1"/>
  <c r="BG27" i="1"/>
  <c r="BF27" i="1"/>
  <c r="BE27" i="1"/>
  <c r="BA27" i="1"/>
  <c r="AU27" i="1"/>
  <c r="AO27" i="1"/>
  <c r="AJ27" i="1"/>
  <c r="AI27" i="1"/>
  <c r="AH27" i="1"/>
  <c r="K27" i="1" s="1"/>
  <c r="AX27" i="1" s="1"/>
  <c r="Z27" i="1"/>
  <c r="Y27" i="1"/>
  <c r="X27" i="1" s="1"/>
  <c r="Q27" i="1"/>
  <c r="O27" i="1"/>
  <c r="L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/>
  <c r="O26" i="1" s="1"/>
  <c r="Z26" i="1"/>
  <c r="Y26" i="1"/>
  <c r="X26" i="1"/>
  <c r="Q26" i="1"/>
  <c r="BO25" i="1"/>
  <c r="BN25" i="1"/>
  <c r="BL25" i="1"/>
  <c r="BM25" i="1" s="1"/>
  <c r="BJ25" i="1"/>
  <c r="BK25" i="1" s="1"/>
  <c r="BI25" i="1"/>
  <c r="BH25" i="1"/>
  <c r="BG25" i="1"/>
  <c r="BF25" i="1"/>
  <c r="BE25" i="1"/>
  <c r="BA25" i="1"/>
  <c r="AU25" i="1"/>
  <c r="AO25" i="1"/>
  <c r="AJ25" i="1"/>
  <c r="AI25" i="1"/>
  <c r="AH25" i="1"/>
  <c r="K25" i="1" s="1"/>
  <c r="AX25" i="1" s="1"/>
  <c r="Z25" i="1"/>
  <c r="Y25" i="1"/>
  <c r="X25" i="1" s="1"/>
  <c r="Q25" i="1"/>
  <c r="O25" i="1"/>
  <c r="L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/>
  <c r="O24" i="1" s="1"/>
  <c r="Z24" i="1"/>
  <c r="Y24" i="1"/>
  <c r="X24" i="1"/>
  <c r="Q24" i="1"/>
  <c r="BO23" i="1"/>
  <c r="BN23" i="1"/>
  <c r="BL23" i="1"/>
  <c r="BM23" i="1" s="1"/>
  <c r="BJ23" i="1"/>
  <c r="BK23" i="1" s="1"/>
  <c r="BI23" i="1"/>
  <c r="BH23" i="1"/>
  <c r="BG23" i="1"/>
  <c r="BF23" i="1"/>
  <c r="BE23" i="1"/>
  <c r="BA23" i="1"/>
  <c r="AU23" i="1"/>
  <c r="AO23" i="1"/>
  <c r="AJ23" i="1"/>
  <c r="AI23" i="1"/>
  <c r="AH23" i="1"/>
  <c r="K23" i="1" s="1"/>
  <c r="AX23" i="1" s="1"/>
  <c r="Z23" i="1"/>
  <c r="Y23" i="1"/>
  <c r="X23" i="1" s="1"/>
  <c r="Q23" i="1"/>
  <c r="O23" i="1"/>
  <c r="L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/>
  <c r="Z22" i="1"/>
  <c r="Y22" i="1"/>
  <c r="X22" i="1"/>
  <c r="Q22" i="1"/>
  <c r="BO21" i="1"/>
  <c r="BN21" i="1"/>
  <c r="BL21" i="1"/>
  <c r="BM21" i="1" s="1"/>
  <c r="AW21" i="1" s="1"/>
  <c r="BJ21" i="1"/>
  <c r="BK21" i="1" s="1"/>
  <c r="BI21" i="1"/>
  <c r="BH21" i="1"/>
  <c r="BG21" i="1"/>
  <c r="BF21" i="1"/>
  <c r="BE21" i="1"/>
  <c r="BA21" i="1"/>
  <c r="AU21" i="1"/>
  <c r="AY21" i="1" s="1"/>
  <c r="AO21" i="1"/>
  <c r="AJ21" i="1"/>
  <c r="AH21" i="1" s="1"/>
  <c r="Z21" i="1"/>
  <c r="Y21" i="1"/>
  <c r="X21" i="1" s="1"/>
  <c r="Q21" i="1"/>
  <c r="L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/>
  <c r="Z20" i="1"/>
  <c r="Y20" i="1"/>
  <c r="X20" i="1"/>
  <c r="Q20" i="1"/>
  <c r="BO19" i="1"/>
  <c r="BN19" i="1"/>
  <c r="BL19" i="1"/>
  <c r="BM19" i="1" s="1"/>
  <c r="AW19" i="1" s="1"/>
  <c r="BJ19" i="1"/>
  <c r="BK19" i="1" s="1"/>
  <c r="BI19" i="1"/>
  <c r="BH19" i="1"/>
  <c r="BG19" i="1"/>
  <c r="BF19" i="1"/>
  <c r="BE19" i="1"/>
  <c r="BA19" i="1"/>
  <c r="AU19" i="1"/>
  <c r="AY19" i="1" s="1"/>
  <c r="AO19" i="1"/>
  <c r="AJ19" i="1"/>
  <c r="AI19" i="1"/>
  <c r="AH19" i="1"/>
  <c r="K19" i="1" s="1"/>
  <c r="AX19" i="1" s="1"/>
  <c r="AZ19" i="1" s="1"/>
  <c r="Z19" i="1"/>
  <c r="Y19" i="1"/>
  <c r="X19" i="1" s="1"/>
  <c r="Q19" i="1"/>
  <c r="O19" i="1"/>
  <c r="L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/>
  <c r="Z18" i="1"/>
  <c r="Y18" i="1"/>
  <c r="X18" i="1"/>
  <c r="Q18" i="1"/>
  <c r="BO17" i="1"/>
  <c r="BN17" i="1"/>
  <c r="BL17" i="1"/>
  <c r="BM17" i="1" s="1"/>
  <c r="AW17" i="1" s="1"/>
  <c r="BJ17" i="1"/>
  <c r="BK17" i="1" s="1"/>
  <c r="BI17" i="1"/>
  <c r="BH17" i="1"/>
  <c r="BG17" i="1"/>
  <c r="BF17" i="1"/>
  <c r="BE17" i="1"/>
  <c r="BA17" i="1"/>
  <c r="AU17" i="1"/>
  <c r="AY17" i="1" s="1"/>
  <c r="AO17" i="1"/>
  <c r="AJ17" i="1"/>
  <c r="AI17" i="1"/>
  <c r="AH17" i="1"/>
  <c r="K17" i="1" s="1"/>
  <c r="AX17" i="1" s="1"/>
  <c r="AZ17" i="1" s="1"/>
  <c r="Z17" i="1"/>
  <c r="Y17" i="1"/>
  <c r="X17" i="1" s="1"/>
  <c r="Q17" i="1"/>
  <c r="O17" i="1"/>
  <c r="L17" i="1"/>
  <c r="AW20" i="1" l="1"/>
  <c r="T20" i="1"/>
  <c r="T25" i="1"/>
  <c r="AW25" i="1"/>
  <c r="AZ25" i="1" s="1"/>
  <c r="K21" i="1"/>
  <c r="AX21" i="1" s="1"/>
  <c r="AZ21" i="1" s="1"/>
  <c r="J21" i="1"/>
  <c r="I21" i="1" s="1"/>
  <c r="O21" i="1"/>
  <c r="AI21" i="1"/>
  <c r="AW26" i="1"/>
  <c r="AY26" i="1" s="1"/>
  <c r="T26" i="1"/>
  <c r="AZ27" i="1"/>
  <c r="AW18" i="1"/>
  <c r="AY18" i="1" s="1"/>
  <c r="T18" i="1"/>
  <c r="T29" i="1"/>
  <c r="AW29" i="1"/>
  <c r="AY29" i="1" s="1"/>
  <c r="O18" i="1"/>
  <c r="L18" i="1"/>
  <c r="J18" i="1"/>
  <c r="I18" i="1" s="1"/>
  <c r="AI18" i="1"/>
  <c r="K18" i="1"/>
  <c r="AX18" i="1" s="1"/>
  <c r="O20" i="1"/>
  <c r="L20" i="1"/>
  <c r="J20" i="1"/>
  <c r="I20" i="1" s="1"/>
  <c r="AI20" i="1"/>
  <c r="AW24" i="1"/>
  <c r="T24" i="1"/>
  <c r="T21" i="1"/>
  <c r="AY24" i="1"/>
  <c r="AW27" i="1"/>
  <c r="AY27" i="1" s="1"/>
  <c r="T27" i="1"/>
  <c r="T31" i="1"/>
  <c r="AW31" i="1"/>
  <c r="AY31" i="1" s="1"/>
  <c r="O22" i="1"/>
  <c r="K22" i="1"/>
  <c r="AX22" i="1" s="1"/>
  <c r="AZ22" i="1" s="1"/>
  <c r="L22" i="1"/>
  <c r="J22" i="1"/>
  <c r="I22" i="1" s="1"/>
  <c r="AI22" i="1"/>
  <c r="K20" i="1"/>
  <c r="AX20" i="1" s="1"/>
  <c r="AZ20" i="1" s="1"/>
  <c r="AY30" i="1"/>
  <c r="T17" i="1"/>
  <c r="T19" i="1"/>
  <c r="AY22" i="1"/>
  <c r="AW28" i="1"/>
  <c r="T28" i="1"/>
  <c r="T23" i="1"/>
  <c r="AW23" i="1"/>
  <c r="AY23" i="1" s="1"/>
  <c r="AW30" i="1"/>
  <c r="T30" i="1"/>
  <c r="AY20" i="1"/>
  <c r="AW22" i="1"/>
  <c r="T22" i="1"/>
  <c r="AZ23" i="1"/>
  <c r="AY28" i="1"/>
  <c r="AI24" i="1"/>
  <c r="AI26" i="1"/>
  <c r="AI28" i="1"/>
  <c r="AI30" i="1"/>
  <c r="J24" i="1"/>
  <c r="I24" i="1" s="1"/>
  <c r="J26" i="1"/>
  <c r="I26" i="1" s="1"/>
  <c r="J28" i="1"/>
  <c r="I28" i="1" s="1"/>
  <c r="J30" i="1"/>
  <c r="I30" i="1" s="1"/>
  <c r="K24" i="1"/>
  <c r="AX24" i="1" s="1"/>
  <c r="K26" i="1"/>
  <c r="AX26" i="1" s="1"/>
  <c r="AZ26" i="1" s="1"/>
  <c r="K28" i="1"/>
  <c r="AX28" i="1" s="1"/>
  <c r="AZ28" i="1" s="1"/>
  <c r="K30" i="1"/>
  <c r="AX30" i="1" s="1"/>
  <c r="L24" i="1"/>
  <c r="L26" i="1"/>
  <c r="L28" i="1"/>
  <c r="L30" i="1"/>
  <c r="AI31" i="1"/>
  <c r="J23" i="1"/>
  <c r="I23" i="1" s="1"/>
  <c r="J25" i="1"/>
  <c r="I25" i="1" s="1"/>
  <c r="J27" i="1"/>
  <c r="I27" i="1" s="1"/>
  <c r="J29" i="1"/>
  <c r="I29" i="1" s="1"/>
  <c r="J31" i="1"/>
  <c r="I31" i="1" s="1"/>
  <c r="J17" i="1"/>
  <c r="I17" i="1" s="1"/>
  <c r="J19" i="1"/>
  <c r="I19" i="1" s="1"/>
  <c r="AB23" i="1" l="1"/>
  <c r="U27" i="1"/>
  <c r="V27" i="1" s="1"/>
  <c r="AZ24" i="1"/>
  <c r="AB18" i="1"/>
  <c r="AY25" i="1"/>
  <c r="U30" i="1"/>
  <c r="V30" i="1" s="1"/>
  <c r="R30" i="1" s="1"/>
  <c r="P30" i="1" s="1"/>
  <c r="S30" i="1" s="1"/>
  <c r="M30" i="1" s="1"/>
  <c r="N30" i="1" s="1"/>
  <c r="AB19" i="1"/>
  <c r="AB30" i="1"/>
  <c r="U19" i="1"/>
  <c r="V19" i="1" s="1"/>
  <c r="AB22" i="1"/>
  <c r="U18" i="1"/>
  <c r="V18" i="1" s="1"/>
  <c r="R18" i="1" s="1"/>
  <c r="P18" i="1" s="1"/>
  <c r="S18" i="1" s="1"/>
  <c r="M18" i="1" s="1"/>
  <c r="N18" i="1" s="1"/>
  <c r="AB21" i="1"/>
  <c r="AB28" i="1"/>
  <c r="U23" i="1"/>
  <c r="V23" i="1" s="1"/>
  <c r="AB20" i="1"/>
  <c r="R20" i="1"/>
  <c r="P20" i="1" s="1"/>
  <c r="S20" i="1" s="1"/>
  <c r="M20" i="1" s="1"/>
  <c r="N20" i="1" s="1"/>
  <c r="AB31" i="1"/>
  <c r="U22" i="1"/>
  <c r="V22" i="1" s="1"/>
  <c r="AB29" i="1"/>
  <c r="AB24" i="1"/>
  <c r="AZ29" i="1"/>
  <c r="U29" i="1"/>
  <c r="V29" i="1" s="1"/>
  <c r="U26" i="1"/>
  <c r="V26" i="1" s="1"/>
  <c r="U25" i="1"/>
  <c r="V25" i="1" s="1"/>
  <c r="U21" i="1"/>
  <c r="V21" i="1" s="1"/>
  <c r="AZ30" i="1"/>
  <c r="U28" i="1"/>
  <c r="V28" i="1" s="1"/>
  <c r="AZ18" i="1"/>
  <c r="U20" i="1"/>
  <c r="V20" i="1" s="1"/>
  <c r="R17" i="1"/>
  <c r="P17" i="1" s="1"/>
  <c r="S17" i="1" s="1"/>
  <c r="M17" i="1" s="1"/>
  <c r="N17" i="1" s="1"/>
  <c r="AB17" i="1"/>
  <c r="U17" i="1"/>
  <c r="V17" i="1" s="1"/>
  <c r="AB26" i="1"/>
  <c r="R26" i="1"/>
  <c r="P26" i="1" s="1"/>
  <c r="S26" i="1" s="1"/>
  <c r="M26" i="1" s="1"/>
  <c r="N26" i="1" s="1"/>
  <c r="R27" i="1"/>
  <c r="P27" i="1" s="1"/>
  <c r="S27" i="1" s="1"/>
  <c r="M27" i="1" s="1"/>
  <c r="N27" i="1" s="1"/>
  <c r="AB27" i="1"/>
  <c r="R25" i="1"/>
  <c r="P25" i="1" s="1"/>
  <c r="S25" i="1" s="1"/>
  <c r="M25" i="1" s="1"/>
  <c r="N25" i="1" s="1"/>
  <c r="AB25" i="1"/>
  <c r="U31" i="1"/>
  <c r="V31" i="1" s="1"/>
  <c r="U24" i="1"/>
  <c r="V24" i="1" s="1"/>
  <c r="AZ31" i="1"/>
  <c r="W28" i="1" l="1"/>
  <c r="AA28" i="1" s="1"/>
  <c r="AD28" i="1"/>
  <c r="AE28" i="1" s="1"/>
  <c r="AC28" i="1"/>
  <c r="W29" i="1"/>
  <c r="AA29" i="1" s="1"/>
  <c r="AD29" i="1"/>
  <c r="AE29" i="1" s="1"/>
  <c r="AC29" i="1"/>
  <c r="AD19" i="1"/>
  <c r="AE19" i="1" s="1"/>
  <c r="W19" i="1"/>
  <c r="AA19" i="1" s="1"/>
  <c r="AC19" i="1"/>
  <c r="W21" i="1"/>
  <c r="AA21" i="1" s="1"/>
  <c r="AD21" i="1"/>
  <c r="AC21" i="1"/>
  <c r="R21" i="1"/>
  <c r="P21" i="1" s="1"/>
  <c r="S21" i="1" s="1"/>
  <c r="M21" i="1" s="1"/>
  <c r="N21" i="1" s="1"/>
  <c r="W24" i="1"/>
  <c r="AA24" i="1" s="1"/>
  <c r="AD24" i="1"/>
  <c r="AC24" i="1"/>
  <c r="W22" i="1"/>
  <c r="AA22" i="1" s="1"/>
  <c r="AD22" i="1"/>
  <c r="AE22" i="1" s="1"/>
  <c r="AC22" i="1"/>
  <c r="R28" i="1"/>
  <c r="P28" i="1" s="1"/>
  <c r="S28" i="1" s="1"/>
  <c r="M28" i="1" s="1"/>
  <c r="N28" i="1" s="1"/>
  <c r="W31" i="1"/>
  <c r="AA31" i="1" s="1"/>
  <c r="AD31" i="1"/>
  <c r="AC31" i="1"/>
  <c r="AD17" i="1"/>
  <c r="AE17" i="1" s="1"/>
  <c r="W17" i="1"/>
  <c r="AA17" i="1" s="1"/>
  <c r="AC17" i="1"/>
  <c r="R31" i="1"/>
  <c r="P31" i="1" s="1"/>
  <c r="S31" i="1" s="1"/>
  <c r="M31" i="1" s="1"/>
  <c r="N31" i="1" s="1"/>
  <c r="R24" i="1"/>
  <c r="P24" i="1" s="1"/>
  <c r="S24" i="1" s="1"/>
  <c r="M24" i="1" s="1"/>
  <c r="N24" i="1" s="1"/>
  <c r="W18" i="1"/>
  <c r="AA18" i="1" s="1"/>
  <c r="AD18" i="1"/>
  <c r="AC18" i="1"/>
  <c r="W27" i="1"/>
  <c r="AA27" i="1" s="1"/>
  <c r="AD27" i="1"/>
  <c r="AE27" i="1" s="1"/>
  <c r="AC27" i="1"/>
  <c r="W20" i="1"/>
  <c r="AA20" i="1" s="1"/>
  <c r="AD20" i="1"/>
  <c r="AC20" i="1"/>
  <c r="W25" i="1"/>
  <c r="AA25" i="1" s="1"/>
  <c r="AD25" i="1"/>
  <c r="AC25" i="1"/>
  <c r="R19" i="1"/>
  <c r="P19" i="1" s="1"/>
  <c r="S19" i="1" s="1"/>
  <c r="M19" i="1" s="1"/>
  <c r="N19" i="1" s="1"/>
  <c r="W23" i="1"/>
  <c r="AA23" i="1" s="1"/>
  <c r="AD23" i="1"/>
  <c r="AC23" i="1"/>
  <c r="R22" i="1"/>
  <c r="P22" i="1" s="1"/>
  <c r="S22" i="1" s="1"/>
  <c r="M22" i="1" s="1"/>
  <c r="N22" i="1" s="1"/>
  <c r="W30" i="1"/>
  <c r="AA30" i="1" s="1"/>
  <c r="AD30" i="1"/>
  <c r="AC30" i="1"/>
  <c r="W26" i="1"/>
  <c r="AA26" i="1" s="1"/>
  <c r="AD26" i="1"/>
  <c r="AC26" i="1"/>
  <c r="R29" i="1"/>
  <c r="P29" i="1" s="1"/>
  <c r="S29" i="1" s="1"/>
  <c r="M29" i="1" s="1"/>
  <c r="N29" i="1" s="1"/>
  <c r="R23" i="1"/>
  <c r="P23" i="1" s="1"/>
  <c r="S23" i="1" s="1"/>
  <c r="M23" i="1" s="1"/>
  <c r="N23" i="1" s="1"/>
  <c r="AE30" i="1" l="1"/>
  <c r="AE25" i="1"/>
  <c r="AE24" i="1"/>
  <c r="AE18" i="1"/>
  <c r="AE31" i="1"/>
  <c r="AE20" i="1"/>
  <c r="AE21" i="1"/>
  <c r="AE23" i="1"/>
  <c r="AE26" i="1"/>
</calcChain>
</file>

<file path=xl/sharedStrings.xml><?xml version="1.0" encoding="utf-8"?>
<sst xmlns="http://schemas.openxmlformats.org/spreadsheetml/2006/main" count="702" uniqueCount="357">
  <si>
    <t>File opened</t>
  </si>
  <si>
    <t>2020-12-10 14:57:14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</si>
  <si>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</si>
  <si>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</si>
  <si>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</si>
  <si>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</si>
  <si>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</si>
  <si>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</si>
  <si>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</si>
  <si>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</si>
  <si>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</si>
  <si>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</si>
  <si>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</si>
  <si>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</si>
  <si>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</si>
  <si>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</si>
  <si>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</si>
  <si>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</si>
  <si>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</si>
  <si>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</si>
  <si>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</si>
  <si>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</si>
  <si>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</si>
  <si>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</si>
  <si>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14:57:14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</si>
  <si>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</si>
  <si>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</si>
  <si>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</si>
  <si>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</si>
  <si>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</si>
  <si>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</si>
  <si>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</si>
  <si>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</si>
  <si>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</si>
  <si>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</si>
  <si>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</si>
  <si>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</si>
  <si>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</si>
  <si>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</si>
  <si>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</si>
  <si>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</si>
  <si>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</si>
  <si>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</si>
  <si>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</si>
  <si>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</si>
  <si>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</si>
  <si>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</si>
  <si>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</si>
  <si>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</si>
  <si>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</si>
  <si>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</si>
  <si>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</si>
  <si>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</si>
  <si>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</si>
  <si>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</si>
  <si>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</si>
  <si>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</si>
  <si>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</si>
  <si>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</si>
  <si>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</si>
  <si>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</si>
  <si>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</si>
  <si>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</si>
  <si>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</si>
  <si>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</si>
  <si>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</si>
  <si>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</si>
  <si>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</si>
  <si>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</si>
  <si>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</si>
  <si>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</si>
  <si>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</si>
  <si>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</si>
  <si>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</si>
  <si>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</si>
  <si>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</si>
  <si>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</si>
  <si>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</si>
  <si>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</si>
  <si>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</si>
  <si>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</si>
  <si>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</si>
  <si>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</si>
  <si>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</si>
  <si>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</si>
  <si>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</si>
  <si>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</si>
  <si>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</si>
  <si>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</si>
  <si>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</si>
  <si>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</si>
  <si>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</si>
  <si>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</si>
  <si>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</si>
  <si>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</si>
  <si>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</si>
  <si>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</si>
  <si>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</si>
  <si>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</si>
  <si>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</si>
  <si>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</si>
  <si>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</si>
  <si>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</si>
  <si>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</si>
  <si>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</si>
  <si>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</si>
  <si>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</si>
  <si>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</si>
  <si>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</si>
  <si>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</si>
  <si>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</si>
  <si>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</si>
  <si>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</si>
  <si>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</si>
  <si>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</si>
  <si>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</si>
  <si>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</si>
  <si>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</si>
  <si>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</si>
  <si>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</si>
  <si>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</si>
  <si>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</si>
  <si>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</si>
  <si>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</si>
  <si>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</si>
  <si>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</si>
  <si>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</si>
  <si>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</si>
  <si>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</si>
  <si>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</si>
  <si>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</si>
  <si>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</si>
  <si>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</si>
  <si>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</si>
  <si>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</si>
  <si>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</si>
  <si>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</si>
  <si>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</si>
  <si>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</si>
  <si>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</si>
  <si>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</si>
  <si>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</si>
  <si>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</si>
  <si>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</si>
  <si>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</si>
  <si>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</si>
  <si>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</si>
  <si>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</si>
  <si>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</si>
  <si>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</si>
  <si>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</si>
  <si>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</si>
  <si>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</si>
  <si>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</si>
  <si>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</si>
  <si>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</si>
  <si>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</si>
  <si>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</si>
  <si>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</si>
  <si>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</si>
  <si>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</si>
  <si>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</si>
  <si>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</si>
  <si>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</si>
  <si>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</si>
  <si>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</si>
  <si>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</si>
  <si>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</si>
  <si>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</si>
  <si>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</si>
  <si>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</si>
  <si>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</si>
  <si>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</si>
  <si>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</si>
  <si>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</si>
  <si>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</si>
  <si>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</si>
  <si>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</si>
  <si>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</si>
  <si>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</si>
  <si>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</si>
  <si>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</si>
  <si>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</si>
  <si>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</si>
  <si>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</si>
  <si>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</si>
  <si>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</si>
  <si>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</si>
  <si>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</si>
  <si>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</si>
  <si>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</si>
  <si>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</si>
  <si>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</si>
  <si>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</si>
  <si>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</si>
  <si>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</si>
  <si>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</si>
  <si>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</si>
  <si>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</si>
  <si>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</si>
  <si>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</si>
  <si>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</si>
  <si>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</si>
  <si>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</si>
  <si>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</si>
  <si>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</si>
  <si>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</si>
  <si>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</si>
  <si>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</si>
  <si>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</si>
  <si>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</si>
  <si>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</si>
  <si>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</si>
  <si>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</si>
  <si>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</si>
  <si>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</si>
  <si>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</si>
  <si>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</si>
  <si>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</si>
  <si>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</si>
  <si>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</si>
  <si>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</si>
  <si>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</si>
  <si>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</si>
  <si>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</si>
  <si>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</si>
  <si>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</si>
  <si>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</si>
  <si>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</si>
  <si>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</si>
  <si>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</si>
  <si>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</si>
  <si>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</si>
  <si>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</si>
  <si>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</si>
  <si>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</si>
  <si>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</si>
  <si>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</si>
  <si>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</si>
  <si>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</si>
  <si>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</si>
  <si>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</si>
  <si>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</si>
  <si>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</si>
  <si>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</si>
  <si>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</si>
  <si>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</si>
  <si>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</si>
  <si>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</si>
  <si>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</si>
  <si>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</si>
  <si>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</si>
  <si>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</si>
  <si>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</si>
  <si>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</si>
  <si>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</si>
  <si>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</si>
  <si>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</si>
  <si>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</si>
  <si>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</si>
  <si>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</si>
  <si>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</si>
  <si>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</si>
  <si>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</si>
  <si>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</si>
  <si>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</si>
  <si>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</si>
  <si>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</si>
  <si>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</si>
  <si>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</si>
  <si>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</si>
  <si>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</si>
  <si>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</si>
  <si>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</si>
  <si>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</si>
  <si>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</si>
  <si>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</si>
  <si>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</si>
  <si>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</si>
  <si>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</si>
  <si>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</si>
  <si>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</si>
  <si>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</si>
  <si>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</si>
  <si>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</si>
  <si>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</si>
  <si>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</si>
  <si>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</si>
  <si>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</si>
  <si>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14:59:18</t>
  </si>
  <si>
    <t>14:59:18</t>
  </si>
  <si>
    <t>1149</t>
  </si>
  <si>
    <t>_1</t>
  </si>
  <si>
    <t>RECT-4143-20200907-06_33_50</t>
  </si>
  <si>
    <t>RECT-1770-20201210-14_59_20</t>
  </si>
  <si>
    <t>DARK-1771-20201210-14_59_28</t>
  </si>
  <si>
    <t>0: Broadleaf</t>
  </si>
  <si>
    <t>--:--:--</t>
  </si>
  <si>
    <t>1/3</t>
  </si>
  <si>
    <t>20201210 15:01:06</t>
  </si>
  <si>
    <t>15:01:06</t>
  </si>
  <si>
    <t>RECT-1772-20201210-15_01_08</t>
  </si>
  <si>
    <t>DARK-1773-20201210-15_01_16</t>
  </si>
  <si>
    <t>3/3</t>
  </si>
  <si>
    <t>20201210 15:02:21</t>
  </si>
  <si>
    <t>15:02:21</t>
  </si>
  <si>
    <t>RECT-1774-20201210-15_02_23</t>
  </si>
  <si>
    <t>DARK-1775-20201210-15_02_31</t>
  </si>
  <si>
    <t>20201210 15:03:30</t>
  </si>
  <si>
    <t>15:03:30</t>
  </si>
  <si>
    <t>RECT-1776-20201210-15_03_32</t>
  </si>
  <si>
    <t>DARK-1777-20201210-15_03_40</t>
  </si>
  <si>
    <t>20201210 15:04:40</t>
  </si>
  <si>
    <t>15:04:40</t>
  </si>
  <si>
    <t>RECT-1778-20201210-15_04_42</t>
  </si>
  <si>
    <t>DARK-1779-20201210-15_04_50</t>
  </si>
  <si>
    <t>20201210 15:06:18</t>
  </si>
  <si>
    <t>15:06:18</t>
  </si>
  <si>
    <t>RECT-1780-20201210-15_06_20</t>
  </si>
  <si>
    <t>DARK-1781-20201210-15_06_28</t>
  </si>
  <si>
    <t>20201210 15:08:05</t>
  </si>
  <si>
    <t>15:08:05</t>
  </si>
  <si>
    <t>RECT-1782-20201210-15_08_07</t>
  </si>
  <si>
    <t>DARK-1783-20201210-15_08_15</t>
  </si>
  <si>
    <t>20201210 15:10:06</t>
  </si>
  <si>
    <t>15:10:06</t>
  </si>
  <si>
    <t>RECT-1784-20201210-15_10_08</t>
  </si>
  <si>
    <t>DARK-1785-20201210-15_10_15</t>
  </si>
  <si>
    <t>2/3</t>
  </si>
  <si>
    <t>20201210 15:12:05</t>
  </si>
  <si>
    <t>15:12:05</t>
  </si>
  <si>
    <t>RECT-1786-20201210-15_12_07</t>
  </si>
  <si>
    <t>DARK-1787-20201210-15_12_15</t>
  </si>
  <si>
    <t>20201210 15:13:46</t>
  </si>
  <si>
    <t>15:13:46</t>
  </si>
  <si>
    <t>RECT-1788-20201210-15_13_48</t>
  </si>
  <si>
    <t>DARK-1789-20201210-15_13_56</t>
  </si>
  <si>
    <t>20201210 15:15:21</t>
  </si>
  <si>
    <t>15:15:21</t>
  </si>
  <si>
    <t>RECT-1790-20201210-15_15_23</t>
  </si>
  <si>
    <t>DARK-1791-20201210-15_15_31</t>
  </si>
  <si>
    <t>20201210 15:17:11</t>
  </si>
  <si>
    <t>15:17:11</t>
  </si>
  <si>
    <t>RECT-1792-20201210-15_17_13</t>
  </si>
  <si>
    <t>DARK-1793-20201210-15_17_21</t>
  </si>
  <si>
    <t>20201210 15:18:35</t>
  </si>
  <si>
    <t>15:18:35</t>
  </si>
  <si>
    <t>RECT-1794-20201210-15_18_37</t>
  </si>
  <si>
    <t>DARK-1795-20201210-15_18_45</t>
  </si>
  <si>
    <t>20201210 15:20:36</t>
  </si>
  <si>
    <t>15:20:36</t>
  </si>
  <si>
    <t>RECT-1796-20201210-15_20_38</t>
  </si>
  <si>
    <t>DARK-1797-20201210-15_20_45</t>
  </si>
  <si>
    <t>20201210 15:22:36</t>
  </si>
  <si>
    <t>15:22:36</t>
  </si>
  <si>
    <t>RECT-1798-20201210-15_22_38</t>
  </si>
  <si>
    <t>DARK-1799-20201210-15_22_46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</si>
</sst>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1607633958.5999999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1607633950.5999999</v>
      </c>
      <c r="I17">
        <f t="shared" ref="I17:I31" si="0">(J17)/1000</f>
        <v>2.0717895814390298E-4</v>
      </c>
      <c r="J17">
        <f t="shared" ref="J17:J31" si="1">1000*CA17*AH17*(BW17-BX17)/(100*BP17*(1000-AH17*BW17))</f>
        <v>0.20717895814390297</v>
      </c>
      <c r="K17">
        <f t="shared" ref="K17:K31" si="2">CA17*AH17*(BV17-BU17*(1000-AH17*BX17)/(1000-AH17*BW17))/(100*BP17)</f>
        <v>-0.39358355700802966</v>
      </c>
      <c r="L17">
        <f t="shared" ref="L17:L31" si="3">BU17 - IF(AH17&gt;1, K17*BP17*100/(AJ17*CI17), 0)</f>
        <v>401.77803225806502</v>
      </c>
      <c r="M17">
        <f t="shared" ref="M17:M31" si="4">((S17-I17/2)*L17-K17)/(S17+I17/2)</f>
        <v>489.50312271161738</v>
      </c>
      <c r="N17">
        <f t="shared" ref="N17:N31" si="5">M17*(CB17+CC17)/1000</f>
        <v>49.697170642156749</v>
      </c>
      <c r="O17">
        <f t="shared" ref="O17:O31" si="6">(BU17 - IF(AH17&gt;1, K17*BP17*100/(AJ17*CI17), 0))*(CB17+CC17)/1000</f>
        <v>40.790815222566778</v>
      </c>
      <c r="P17">
        <f t="shared" ref="P17:P31" si="7">2/((1/R17-1/Q17)+SIGN(R17)*SQRT((1/R17-1/Q17)*(1/R17-1/Q17) + 4*BQ17/((BQ17+1)*(BQ17+1))*(2*1/R17*1/Q17-1/Q17*1/Q17)))</f>
        <v>5.4994153211992969E-3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2.9544026767133622</v>
      </c>
      <c r="R17">
        <f t="shared" ref="R17:R31" si="9">I17*(1000-(1000*0.61365*EXP(17.502*V17/(240.97+V17))/(CB17+CC17)+BW17)/2)/(1000*0.61365*EXP(17.502*V17/(240.97+V17))/(CB17+CC17)-BW17)</f>
        <v>5.4937345657039768E-3</v>
      </c>
      <c r="S17">
        <f t="shared" ref="S17:S31" si="10">1/((BQ17+1)/(P17/1.6)+1/(Q17/1.37)) + BQ17/((BQ17+1)/(P17/1.6) + BQ17/(Q17/1.37))</f>
        <v>3.4340939963758543E-3</v>
      </c>
      <c r="T17">
        <f t="shared" ref="T17:T31" si="11">(BM17*BO17)</f>
        <v>231.29150832873978</v>
      </c>
      <c r="U17">
        <f t="shared" ref="U17:U31" si="12">(CD17+(T17+2*0.95*0.0000000567*(((CD17+$B$7)+273)^4-(CD17+273)^4)-44100*I17)/(1.84*29.3*Q17+8*0.95*0.0000000567*(CD17+273)^3))</f>
        <v>29.296727469731255</v>
      </c>
      <c r="V17">
        <f t="shared" ref="V17:V31" si="13">($C$7*CE17+$D$7*CF17+$E$7*U17)</f>
        <v>28.698319354838699</v>
      </c>
      <c r="W17">
        <f t="shared" ref="W17:W31" si="14">0.61365*EXP(17.502*V17/(240.97+V17))</f>
        <v>3.9520971631263371</v>
      </c>
      <c r="X17">
        <f t="shared" ref="X17:X31" si="15">(Y17/Z17*100)</f>
        <v>5.315685435381897</v>
      </c>
      <c r="Y17">
        <f t="shared" ref="Y17:Y31" si="16">BW17*(CB17+CC17)/1000</f>
        <v>0.20169583235181482</v>
      </c>
      <c r="Z17">
        <f t="shared" ref="Z17:Z31" si="17">0.61365*EXP(17.502*CD17/(240.97+CD17))</f>
        <v>3.7943522957415987</v>
      </c>
      <c r="AA17">
        <f t="shared" ref="AA17:AA31" si="18">(W17-BW17*(CB17+CC17)/1000)</f>
        <v>3.7504013307745221</v>
      </c>
      <c r="AB17">
        <f t="shared" ref="AB17:AB31" si="19">(-I17*44100)</f>
        <v>-9.1365920541461207</v>
      </c>
      <c r="AC17">
        <f t="shared" ref="AC17:AC31" si="20">2*29.3*Q17*0.92*(CD17-V17)</f>
        <v>-111.57766544793851</v>
      </c>
      <c r="AD17">
        <f t="shared" ref="AD17:AD31" si="21">2*0.95*0.0000000567*(((CD17+$B$7)+273)^4-(V17+273)^4)</f>
        <v>-8.2608468024501125</v>
      </c>
      <c r="AE17">
        <f t="shared" ref="AE17:AE31" si="22">T17+AD17+AB17+AC17</f>
        <v>102.31640402420503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53452.218281088084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15374.7</v>
      </c>
      <c r="AS17">
        <v>773.791807692308</v>
      </c>
      <c r="AT17">
        <v>806.98</v>
      </c>
      <c r="AU17">
        <f t="shared" ref="AU17:AU31" si="27">1-AS17/AT17</f>
        <v>4.1126412436109927E-2</v>
      </c>
      <c r="AV17">
        <v>0.5</v>
      </c>
      <c r="AW17">
        <f t="shared" ref="AW17:AW31" si="28">BM17</f>
        <v>1180.1860167192076</v>
      </c>
      <c r="AX17">
        <f t="shared" ref="AX17:AX31" si="29">K17</f>
        <v>-0.39358355700802966</v>
      </c>
      <c r="AY17">
        <f t="shared" ref="AY17:AY31" si="30">AU17*AV17*AW17</f>
        <v>24.268408437461929</v>
      </c>
      <c r="AZ17">
        <f t="shared" ref="AZ17:AZ31" si="31">(AX17-AP17)/AW17</f>
        <v>1.5604652164931556E-4</v>
      </c>
      <c r="BA17">
        <f t="shared" ref="BA17:BA31" si="32">(AN17-AT17)/AT17</f>
        <v>3.0423306649483255</v>
      </c>
      <c r="BB17" t="s">
        <v>295</v>
      </c>
      <c r="BC17">
        <v>773.791807692308</v>
      </c>
      <c r="BD17">
        <v>568.54</v>
      </c>
      <c r="BE17">
        <f t="shared" ref="BE17:BE31" si="33">1-BD17/AT17</f>
        <v>0.29547200674118324</v>
      </c>
      <c r="BF17">
        <f t="shared" ref="BF17:BF31" si="34">(AT17-BC17)/(AT17-BD17)</f>
        <v>0.13918886221981216</v>
      </c>
      <c r="BG17">
        <f t="shared" ref="BG17:BG31" si="35">(AN17-AT17)/(AN17-BD17)</f>
        <v>0.91147708962926111</v>
      </c>
      <c r="BH17">
        <f t="shared" ref="BH17:BH31" si="36">(AT17-BC17)/(AT17-AM17)</f>
        <v>0.36270028750609112</v>
      </c>
      <c r="BI17">
        <f t="shared" ref="BI17:BI31" si="37">(AN17-AT17)/(AN17-AM17)</f>
        <v>0.96406857521210754</v>
      </c>
      <c r="BJ17">
        <f t="shared" ref="BJ17:BJ31" si="38">(BF17*BD17/BC17)</f>
        <v>0.10226838141703247</v>
      </c>
      <c r="BK17">
        <f t="shared" ref="BK17:BK31" si="39">(1-BJ17)</f>
        <v>0.89773161858296757</v>
      </c>
      <c r="BL17">
        <f t="shared" ref="BL17:BL31" si="40">$B$11*CJ17+$C$11*CK17+$F$11*CL17*(1-CO17)</f>
        <v>1400.00096774194</v>
      </c>
      <c r="BM17">
        <f t="shared" ref="BM17:BM31" si="41">BL17*BN17</f>
        <v>1180.1860167192076</v>
      </c>
      <c r="BN17">
        <f t="shared" ref="BN17:BN31" si="42">($B$11*$D$9+$C$11*$D$9+$F$11*((CY17+CQ17)/MAX(CY17+CQ17+CZ17, 0.1)*$I$9+CZ17/MAX(CY17+CQ17+CZ17, 0.1)*$J$9))/($B$11+$C$11+$F$11)</f>
        <v>0.8429894292307013</v>
      </c>
      <c r="BO17">
        <f t="shared" ref="BO17:BO31" si="43">($B$11*$K$9+$C$11*$K$9+$F$11*((CY17+CQ17)/MAX(CY17+CQ17+CZ17, 0.1)*$P$9+CZ17/MAX(CY17+CQ17+CZ17, 0.1)*$Q$9))/($B$11+$C$11+$F$11)</f>
        <v>0.19597885846140231</v>
      </c>
      <c r="BP17">
        <v>6</v>
      </c>
      <c r="BQ17">
        <v>0.5</v>
      </c>
      <c r="BR17" t="s">
        <v>296</v>
      </c>
      <c r="BS17">
        <v>2</v>
      </c>
      <c r="BT17">
        <v>1607633950.5999999</v>
      </c>
      <c r="BU17">
        <v>401.77803225806502</v>
      </c>
      <c r="BV17">
        <v>401.40577419354798</v>
      </c>
      <c r="BW17">
        <v>1.98664709677419</v>
      </c>
      <c r="BX17">
        <v>1.73862903225806</v>
      </c>
      <c r="BY17">
        <v>400.76661290322602</v>
      </c>
      <c r="BZ17">
        <v>1.9418822580645201</v>
      </c>
      <c r="CA17">
        <v>500.20719354838701</v>
      </c>
      <c r="CB17">
        <v>101.425741935484</v>
      </c>
      <c r="CC17">
        <v>0.100005983870968</v>
      </c>
      <c r="CD17">
        <v>27.997796774193599</v>
      </c>
      <c r="CE17">
        <v>28.698319354838699</v>
      </c>
      <c r="CF17">
        <v>999.9</v>
      </c>
      <c r="CG17">
        <v>0</v>
      </c>
      <c r="CH17">
        <v>0</v>
      </c>
      <c r="CI17">
        <v>9999.7932258064502</v>
      </c>
      <c r="CJ17">
        <v>0</v>
      </c>
      <c r="CK17">
        <v>233.80864516129</v>
      </c>
      <c r="CL17">
        <v>1400.00096774194</v>
      </c>
      <c r="CM17">
        <v>0.89999438709677404</v>
      </c>
      <c r="CN17">
        <v>0.100005619354839</v>
      </c>
      <c r="CO17">
        <v>0</v>
      </c>
      <c r="CP17">
        <v>773.80964516128995</v>
      </c>
      <c r="CQ17">
        <v>4.9994800000000001</v>
      </c>
      <c r="CR17">
        <v>11163.441935483899</v>
      </c>
      <c r="CS17">
        <v>11417.561290322599</v>
      </c>
      <c r="CT17">
        <v>49.628999999999998</v>
      </c>
      <c r="CU17">
        <v>51.639000000000003</v>
      </c>
      <c r="CV17">
        <v>50.78</v>
      </c>
      <c r="CW17">
        <v>51.170999999999999</v>
      </c>
      <c r="CX17">
        <v>51.382935483871002</v>
      </c>
      <c r="CY17">
        <v>1255.49451612903</v>
      </c>
      <c r="CZ17">
        <v>139.50677419354801</v>
      </c>
      <c r="DA17">
        <v>0</v>
      </c>
      <c r="DB17">
        <v>519.20000004768394</v>
      </c>
      <c r="DC17">
        <v>0</v>
      </c>
      <c r="DD17">
        <v>773.791807692308</v>
      </c>
      <c r="DE17">
        <v>-5.0013333434513703</v>
      </c>
      <c r="DF17">
        <v>-91.558974417761803</v>
      </c>
      <c r="DG17">
        <v>11162.7807692308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-0.41268252048083298</v>
      </c>
      <c r="DW17">
        <v>1.6142793066718299</v>
      </c>
      <c r="DX17">
        <v>0.118090835574913</v>
      </c>
      <c r="DY17">
        <v>0</v>
      </c>
      <c r="DZ17">
        <v>0.38661841935483898</v>
      </c>
      <c r="EA17">
        <v>-1.9308277258064499</v>
      </c>
      <c r="EB17">
        <v>0.145801609715831</v>
      </c>
      <c r="EC17">
        <v>0</v>
      </c>
      <c r="ED17">
        <v>0.24828112903225799</v>
      </c>
      <c r="EE17">
        <v>-3.3607451612903599E-2</v>
      </c>
      <c r="EF17">
        <v>2.5411697933893601E-3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4.48E-2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1419.9</v>
      </c>
      <c r="FB17">
        <v>1419.9</v>
      </c>
      <c r="FC17">
        <v>2</v>
      </c>
      <c r="FD17">
        <v>508.63200000000001</v>
      </c>
      <c r="FE17">
        <v>452.49299999999999</v>
      </c>
      <c r="FF17">
        <v>23.5152</v>
      </c>
      <c r="FG17">
        <v>33.759599999999999</v>
      </c>
      <c r="FH17">
        <v>30.0001</v>
      </c>
      <c r="FI17">
        <v>33.845300000000002</v>
      </c>
      <c r="FJ17">
        <v>33.899099999999997</v>
      </c>
      <c r="FK17">
        <v>18.656199999999998</v>
      </c>
      <c r="FL17">
        <v>100</v>
      </c>
      <c r="FM17">
        <v>0</v>
      </c>
      <c r="FN17">
        <v>23.518799999999999</v>
      </c>
      <c r="FO17">
        <v>400.79399999999998</v>
      </c>
      <c r="FP17">
        <v>0</v>
      </c>
      <c r="FQ17">
        <v>97.917299999999997</v>
      </c>
      <c r="FR17">
        <v>102.00700000000001</v>
      </c>
    </row>
    <row r="18" spans="1:174" x14ac:dyDescent="0.25">
      <c r="A18">
        <v>2</v>
      </c>
      <c r="B18">
        <v>1607634066.5999999</v>
      </c>
      <c r="C18">
        <v>108</v>
      </c>
      <c r="D18" t="s">
        <v>299</v>
      </c>
      <c r="E18" t="s">
        <v>300</v>
      </c>
      <c r="F18" t="s">
        <v>291</v>
      </c>
      <c r="G18" t="s">
        <v>292</v>
      </c>
      <c r="H18">
        <v>1607634058.8499999</v>
      </c>
      <c r="I18">
        <f t="shared" si="0"/>
        <v>1.7439210343372414E-4</v>
      </c>
      <c r="J18">
        <f t="shared" si="1"/>
        <v>0.17439210343372413</v>
      </c>
      <c r="K18">
        <f t="shared" si="2"/>
        <v>-0.65603354877791098</v>
      </c>
      <c r="L18">
        <f t="shared" si="3"/>
        <v>49.518043333333303</v>
      </c>
      <c r="M18">
        <f t="shared" si="4"/>
        <v>266.98760284177342</v>
      </c>
      <c r="N18">
        <f t="shared" si="5"/>
        <v>27.10664904767059</v>
      </c>
      <c r="O18">
        <f t="shared" si="6"/>
        <v>5.0274552371612824</v>
      </c>
      <c r="P18">
        <f t="shared" si="7"/>
        <v>4.6270650044970387E-3</v>
      </c>
      <c r="Q18">
        <f t="shared" si="8"/>
        <v>2.9547388091664235</v>
      </c>
      <c r="R18">
        <f t="shared" si="9"/>
        <v>4.6230432852235066E-3</v>
      </c>
      <c r="S18">
        <f t="shared" si="10"/>
        <v>2.8897630891690737E-3</v>
      </c>
      <c r="T18">
        <f t="shared" si="11"/>
        <v>231.29204221224734</v>
      </c>
      <c r="U18">
        <f t="shared" si="12"/>
        <v>29.305149333473469</v>
      </c>
      <c r="V18">
        <f t="shared" si="13"/>
        <v>28.6864733333333</v>
      </c>
      <c r="W18">
        <f t="shared" si="14"/>
        <v>3.9493828444942869</v>
      </c>
      <c r="X18">
        <f t="shared" si="15"/>
        <v>5.2113002519113314</v>
      </c>
      <c r="Y18">
        <f t="shared" si="16"/>
        <v>0.19773628068143809</v>
      </c>
      <c r="Z18">
        <f t="shared" si="17"/>
        <v>3.7943751294874057</v>
      </c>
      <c r="AA18">
        <f t="shared" si="18"/>
        <v>3.7516465638128489</v>
      </c>
      <c r="AB18">
        <f t="shared" si="19"/>
        <v>-7.6906917614272343</v>
      </c>
      <c r="AC18">
        <f t="shared" si="20"/>
        <v>-109.68689416879303</v>
      </c>
      <c r="AD18">
        <f t="shared" si="21"/>
        <v>-8.1194614423051679</v>
      </c>
      <c r="AE18">
        <f t="shared" si="22"/>
        <v>105.79499483972188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53462.023736153176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15374.2</v>
      </c>
      <c r="AS18">
        <v>765.39476000000002</v>
      </c>
      <c r="AT18">
        <v>794.94</v>
      </c>
      <c r="AU18">
        <f t="shared" si="27"/>
        <v>3.7166628927969403E-2</v>
      </c>
      <c r="AV18">
        <v>0.5</v>
      </c>
      <c r="AW18">
        <f t="shared" si="28"/>
        <v>1180.1855695615118</v>
      </c>
      <c r="AX18">
        <f t="shared" si="29"/>
        <v>-0.65603354877791098</v>
      </c>
      <c r="AY18">
        <f t="shared" si="30"/>
        <v>21.931759565018464</v>
      </c>
      <c r="AZ18">
        <f t="shared" si="31"/>
        <v>-6.6333694446691575E-5</v>
      </c>
      <c r="BA18">
        <f t="shared" si="32"/>
        <v>3.1035549852819075</v>
      </c>
      <c r="BB18" t="s">
        <v>302</v>
      </c>
      <c r="BC18">
        <v>765.39476000000002</v>
      </c>
      <c r="BD18">
        <v>568.39</v>
      </c>
      <c r="BE18">
        <f t="shared" si="33"/>
        <v>0.28499006214305489</v>
      </c>
      <c r="BF18">
        <f t="shared" si="34"/>
        <v>0.13041377179430602</v>
      </c>
      <c r="BG18">
        <f t="shared" si="35"/>
        <v>0.9158960385196514</v>
      </c>
      <c r="BH18">
        <f t="shared" si="36"/>
        <v>0.37181092331222981</v>
      </c>
      <c r="BI18">
        <f t="shared" si="37"/>
        <v>0.96879644195706849</v>
      </c>
      <c r="BJ18">
        <f t="shared" si="38"/>
        <v>9.6846604685620785E-2</v>
      </c>
      <c r="BK18">
        <f t="shared" si="39"/>
        <v>0.90315339531437921</v>
      </c>
      <c r="BL18">
        <f t="shared" si="40"/>
        <v>1400</v>
      </c>
      <c r="BM18">
        <f t="shared" si="41"/>
        <v>1180.1855695615118</v>
      </c>
      <c r="BN18">
        <f t="shared" si="42"/>
        <v>0.84298969254393696</v>
      </c>
      <c r="BO18">
        <f t="shared" si="43"/>
        <v>0.19597938508787394</v>
      </c>
      <c r="BP18">
        <v>6</v>
      </c>
      <c r="BQ18">
        <v>0.5</v>
      </c>
      <c r="BR18" t="s">
        <v>296</v>
      </c>
      <c r="BS18">
        <v>2</v>
      </c>
      <c r="BT18">
        <v>1607634058.8499999</v>
      </c>
      <c r="BU18">
        <v>49.518043333333303</v>
      </c>
      <c r="BV18">
        <v>48.741486666666702</v>
      </c>
      <c r="BW18">
        <v>1.9476083333333301</v>
      </c>
      <c r="BX18">
        <v>1.7388316666666701</v>
      </c>
      <c r="BY18">
        <v>48.3419733333333</v>
      </c>
      <c r="BZ18">
        <v>1.902563</v>
      </c>
      <c r="CA18">
        <v>500.206633333333</v>
      </c>
      <c r="CB18">
        <v>101.42773333333299</v>
      </c>
      <c r="CC18">
        <v>0.100010873333333</v>
      </c>
      <c r="CD18">
        <v>27.997900000000001</v>
      </c>
      <c r="CE18">
        <v>28.6864733333333</v>
      </c>
      <c r="CF18">
        <v>999.9</v>
      </c>
      <c r="CG18">
        <v>0</v>
      </c>
      <c r="CH18">
        <v>0</v>
      </c>
      <c r="CI18">
        <v>10001.5046666667</v>
      </c>
      <c r="CJ18">
        <v>0</v>
      </c>
      <c r="CK18">
        <v>227.5761</v>
      </c>
      <c r="CL18">
        <v>1400</v>
      </c>
      <c r="CM18">
        <v>0.89998626666666703</v>
      </c>
      <c r="CN18">
        <v>0.100013726666667</v>
      </c>
      <c r="CO18">
        <v>0</v>
      </c>
      <c r="CP18">
        <v>765.41076666666697</v>
      </c>
      <c r="CQ18">
        <v>4.9994800000000001</v>
      </c>
      <c r="CR18">
        <v>11019.196666666699</v>
      </c>
      <c r="CS18">
        <v>11417.5333333333</v>
      </c>
      <c r="CT18">
        <v>49.691333333333297</v>
      </c>
      <c r="CU18">
        <v>51.625</v>
      </c>
      <c r="CV18">
        <v>50.808</v>
      </c>
      <c r="CW18">
        <v>51.1415333333333</v>
      </c>
      <c r="CX18">
        <v>51.424666666666702</v>
      </c>
      <c r="CY18">
        <v>1255.48166666667</v>
      </c>
      <c r="CZ18">
        <v>139.51900000000001</v>
      </c>
      <c r="DA18">
        <v>0</v>
      </c>
      <c r="DB18">
        <v>107</v>
      </c>
      <c r="DC18">
        <v>0</v>
      </c>
      <c r="DD18">
        <v>765.39476000000002</v>
      </c>
      <c r="DE18">
        <v>-3.8578461511915498</v>
      </c>
      <c r="DF18">
        <v>-59.799999988990898</v>
      </c>
      <c r="DG18">
        <v>11018.944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-0.651159681647414</v>
      </c>
      <c r="DW18">
        <v>-0.121756304128981</v>
      </c>
      <c r="DX18">
        <v>3.3625130867290999E-2</v>
      </c>
      <c r="DY18">
        <v>1</v>
      </c>
      <c r="DZ18">
        <v>0.77297887096774198</v>
      </c>
      <c r="EA18">
        <v>1.8820209677417099E-2</v>
      </c>
      <c r="EB18">
        <v>3.5224051467566901E-2</v>
      </c>
      <c r="EC18">
        <v>1</v>
      </c>
      <c r="ED18">
        <v>0.20890051612903199</v>
      </c>
      <c r="EE18">
        <v>-7.6121612903229004E-3</v>
      </c>
      <c r="EF18">
        <v>6.2018555344960503E-4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1.1759999999999999</v>
      </c>
      <c r="EN18">
        <v>4.5100000000000001E-2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1421.7</v>
      </c>
      <c r="FB18">
        <v>1421.7</v>
      </c>
      <c r="FC18">
        <v>2</v>
      </c>
      <c r="FD18">
        <v>508.596</v>
      </c>
      <c r="FE18">
        <v>452.096</v>
      </c>
      <c r="FF18">
        <v>23.637799999999999</v>
      </c>
      <c r="FG18">
        <v>33.724200000000003</v>
      </c>
      <c r="FH18">
        <v>30.000599999999999</v>
      </c>
      <c r="FI18">
        <v>33.818399999999997</v>
      </c>
      <c r="FJ18">
        <v>33.871699999999997</v>
      </c>
      <c r="FK18">
        <v>4.6333700000000002</v>
      </c>
      <c r="FL18">
        <v>100</v>
      </c>
      <c r="FM18">
        <v>0</v>
      </c>
      <c r="FN18">
        <v>23.5627</v>
      </c>
      <c r="FO18">
        <v>48.8307</v>
      </c>
      <c r="FP18">
        <v>0</v>
      </c>
      <c r="FQ18">
        <v>97.927499999999995</v>
      </c>
      <c r="FR18">
        <v>102.01300000000001</v>
      </c>
    </row>
    <row r="19" spans="1:174" x14ac:dyDescent="0.25">
      <c r="A19">
        <v>3</v>
      </c>
      <c r="B19">
        <v>1607634141.5999999</v>
      </c>
      <c r="C19">
        <v>183</v>
      </c>
      <c r="D19" t="s">
        <v>304</v>
      </c>
      <c r="E19" t="s">
        <v>305</v>
      </c>
      <c r="F19" t="s">
        <v>291</v>
      </c>
      <c r="G19" t="s">
        <v>292</v>
      </c>
      <c r="H19">
        <v>1607634133.8499999</v>
      </c>
      <c r="I19">
        <f t="shared" si="0"/>
        <v>1.7499906733162989E-4</v>
      </c>
      <c r="J19">
        <f t="shared" si="1"/>
        <v>0.1749990673316299</v>
      </c>
      <c r="K19">
        <f t="shared" si="2"/>
        <v>-0.40328140717053668</v>
      </c>
      <c r="L19">
        <f t="shared" si="3"/>
        <v>79.484036666666697</v>
      </c>
      <c r="M19">
        <f t="shared" si="4"/>
        <v>209.63788631344607</v>
      </c>
      <c r="N19">
        <f t="shared" si="5"/>
        <v>21.283011497100059</v>
      </c>
      <c r="O19">
        <f t="shared" si="6"/>
        <v>8.0694367605064325</v>
      </c>
      <c r="P19">
        <f t="shared" si="7"/>
        <v>4.6500831782053508E-3</v>
      </c>
      <c r="Q19">
        <f t="shared" si="8"/>
        <v>2.9540741957529368</v>
      </c>
      <c r="R19">
        <f t="shared" si="9"/>
        <v>4.646020451854662E-3</v>
      </c>
      <c r="S19">
        <f t="shared" si="10"/>
        <v>2.9041274980571899E-3</v>
      </c>
      <c r="T19">
        <f t="shared" si="11"/>
        <v>231.29534072901097</v>
      </c>
      <c r="U19">
        <f t="shared" si="12"/>
        <v>29.304137026540403</v>
      </c>
      <c r="V19">
        <f t="shared" si="13"/>
        <v>28.669056666666702</v>
      </c>
      <c r="W19">
        <f t="shared" si="14"/>
        <v>3.9453950576892889</v>
      </c>
      <c r="X19">
        <f t="shared" si="15"/>
        <v>5.2569647731011031</v>
      </c>
      <c r="Y19">
        <f t="shared" si="16"/>
        <v>0.19945559148982733</v>
      </c>
      <c r="Z19">
        <f t="shared" si="17"/>
        <v>3.7941207540595285</v>
      </c>
      <c r="AA19">
        <f t="shared" si="18"/>
        <v>3.7459394661994616</v>
      </c>
      <c r="AB19">
        <f t="shared" si="19"/>
        <v>-7.7174588693248785</v>
      </c>
      <c r="AC19">
        <f t="shared" si="20"/>
        <v>-107.07159203191435</v>
      </c>
      <c r="AD19">
        <f t="shared" si="21"/>
        <v>-7.926916390673914</v>
      </c>
      <c r="AE19">
        <f t="shared" si="22"/>
        <v>108.57937343709784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53442.781945211114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15373.6</v>
      </c>
      <c r="AS19">
        <v>761.47634615384595</v>
      </c>
      <c r="AT19">
        <v>789.19</v>
      </c>
      <c r="AU19">
        <f t="shared" si="27"/>
        <v>3.5116580096243077E-2</v>
      </c>
      <c r="AV19">
        <v>0.5</v>
      </c>
      <c r="AW19">
        <f t="shared" si="28"/>
        <v>1180.2031815546063</v>
      </c>
      <c r="AX19">
        <f t="shared" si="29"/>
        <v>-0.40328140717053668</v>
      </c>
      <c r="AY19">
        <f t="shared" si="30"/>
        <v>20.722349777451623</v>
      </c>
      <c r="AZ19">
        <f t="shared" si="31"/>
        <v>1.4782714991148666E-4</v>
      </c>
      <c r="BA19">
        <f t="shared" si="32"/>
        <v>3.1334532875479919</v>
      </c>
      <c r="BB19" t="s">
        <v>307</v>
      </c>
      <c r="BC19">
        <v>761.47634615384595</v>
      </c>
      <c r="BD19">
        <v>566.27</v>
      </c>
      <c r="BE19">
        <f t="shared" si="33"/>
        <v>0.28246683308202092</v>
      </c>
      <c r="BF19">
        <f t="shared" si="34"/>
        <v>0.12432107413490981</v>
      </c>
      <c r="BG19">
        <f t="shared" si="35"/>
        <v>0.91730871240925727</v>
      </c>
      <c r="BH19">
        <f t="shared" si="36"/>
        <v>0.37596658561783475</v>
      </c>
      <c r="BI19">
        <f t="shared" si="37"/>
        <v>0.97105435173975341</v>
      </c>
      <c r="BJ19">
        <f t="shared" si="38"/>
        <v>9.245105905909802E-2</v>
      </c>
      <c r="BK19">
        <f t="shared" si="39"/>
        <v>0.90754894094090199</v>
      </c>
      <c r="BL19">
        <f t="shared" si="40"/>
        <v>1400.021</v>
      </c>
      <c r="BM19">
        <f t="shared" si="41"/>
        <v>1180.2031815546063</v>
      </c>
      <c r="BN19">
        <f t="shared" si="42"/>
        <v>0.84298962769458907</v>
      </c>
      <c r="BO19">
        <f t="shared" si="43"/>
        <v>0.19597925538917832</v>
      </c>
      <c r="BP19">
        <v>6</v>
      </c>
      <c r="BQ19">
        <v>0.5</v>
      </c>
      <c r="BR19" t="s">
        <v>296</v>
      </c>
      <c r="BS19">
        <v>2</v>
      </c>
      <c r="BT19">
        <v>1607634133.8499999</v>
      </c>
      <c r="BU19">
        <v>79.484036666666697</v>
      </c>
      <c r="BV19">
        <v>79.016986666666696</v>
      </c>
      <c r="BW19">
        <v>1.9646396666666699</v>
      </c>
      <c r="BX19">
        <v>1.7551413333333299</v>
      </c>
      <c r="BY19">
        <v>78.312696666666696</v>
      </c>
      <c r="BZ19">
        <v>1.919718</v>
      </c>
      <c r="CA19">
        <v>500.20996666666701</v>
      </c>
      <c r="CB19">
        <v>101.422733333333</v>
      </c>
      <c r="CC19">
        <v>0.10000128</v>
      </c>
      <c r="CD19">
        <v>27.996749999999999</v>
      </c>
      <c r="CE19">
        <v>28.669056666666702</v>
      </c>
      <c r="CF19">
        <v>999.9</v>
      </c>
      <c r="CG19">
        <v>0</v>
      </c>
      <c r="CH19">
        <v>0</v>
      </c>
      <c r="CI19">
        <v>9998.2256666666708</v>
      </c>
      <c r="CJ19">
        <v>0</v>
      </c>
      <c r="CK19">
        <v>227.28036666666699</v>
      </c>
      <c r="CL19">
        <v>1400.021</v>
      </c>
      <c r="CM19">
        <v>0.89998996666666697</v>
      </c>
      <c r="CN19">
        <v>0.100009976666667</v>
      </c>
      <c r="CO19">
        <v>0</v>
      </c>
      <c r="CP19">
        <v>761.46346666666705</v>
      </c>
      <c r="CQ19">
        <v>4.9994800000000001</v>
      </c>
      <c r="CR19">
        <v>10956.6333333333</v>
      </c>
      <c r="CS19">
        <v>11417.7166666667</v>
      </c>
      <c r="CT19">
        <v>49.778933333333299</v>
      </c>
      <c r="CU19">
        <v>51.620800000000003</v>
      </c>
      <c r="CV19">
        <v>50.860300000000002</v>
      </c>
      <c r="CW19">
        <v>51.139466666666699</v>
      </c>
      <c r="CX19">
        <v>51.480899999999998</v>
      </c>
      <c r="CY19">
        <v>1255.5029999999999</v>
      </c>
      <c r="CZ19">
        <v>139.518</v>
      </c>
      <c r="DA19">
        <v>0</v>
      </c>
      <c r="DB19">
        <v>74</v>
      </c>
      <c r="DC19">
        <v>0</v>
      </c>
      <c r="DD19">
        <v>761.47634615384595</v>
      </c>
      <c r="DE19">
        <v>-3.42458119755163</v>
      </c>
      <c r="DF19">
        <v>-54.717948787757798</v>
      </c>
      <c r="DG19">
        <v>10956.626923076899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-0.40115256429935803</v>
      </c>
      <c r="DW19">
        <v>-0.16469274912214299</v>
      </c>
      <c r="DX19">
        <v>2.5784852353448299E-2</v>
      </c>
      <c r="DY19">
        <v>1</v>
      </c>
      <c r="DZ19">
        <v>0.464077838709677</v>
      </c>
      <c r="EA19">
        <v>0.169400999999999</v>
      </c>
      <c r="EB19">
        <v>3.05013012478598E-2</v>
      </c>
      <c r="EC19">
        <v>1</v>
      </c>
      <c r="ED19">
        <v>0.20951058064516101</v>
      </c>
      <c r="EE19">
        <v>-2.43130645161364E-3</v>
      </c>
      <c r="EF19">
        <v>3.5164633756398398E-4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1.171</v>
      </c>
      <c r="EN19">
        <v>4.4900000000000002E-2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1423</v>
      </c>
      <c r="FB19">
        <v>1423</v>
      </c>
      <c r="FC19">
        <v>2</v>
      </c>
      <c r="FD19">
        <v>508.58600000000001</v>
      </c>
      <c r="FE19">
        <v>452.31200000000001</v>
      </c>
      <c r="FF19">
        <v>23.537600000000001</v>
      </c>
      <c r="FG19">
        <v>33.697600000000001</v>
      </c>
      <c r="FH19">
        <v>29.9999</v>
      </c>
      <c r="FI19">
        <v>33.7971</v>
      </c>
      <c r="FJ19">
        <v>33.850299999999997</v>
      </c>
      <c r="FK19">
        <v>5.8478599999999998</v>
      </c>
      <c r="FL19">
        <v>100</v>
      </c>
      <c r="FM19">
        <v>0</v>
      </c>
      <c r="FN19">
        <v>23.540900000000001</v>
      </c>
      <c r="FO19">
        <v>79.1571</v>
      </c>
      <c r="FP19">
        <v>0</v>
      </c>
      <c r="FQ19">
        <v>97.931299999999993</v>
      </c>
      <c r="FR19">
        <v>102.01600000000001</v>
      </c>
    </row>
    <row r="20" spans="1:174" x14ac:dyDescent="0.25">
      <c r="A20">
        <v>4</v>
      </c>
      <c r="B20">
        <v>1607634210.5999999</v>
      </c>
      <c r="C20">
        <v>252</v>
      </c>
      <c r="D20" t="s">
        <v>308</v>
      </c>
      <c r="E20" t="s">
        <v>309</v>
      </c>
      <c r="F20" t="s">
        <v>291</v>
      </c>
      <c r="G20" t="s">
        <v>292</v>
      </c>
      <c r="H20">
        <v>1607634202.8499999</v>
      </c>
      <c r="I20">
        <f t="shared" si="0"/>
        <v>1.8876559145229488E-4</v>
      </c>
      <c r="J20">
        <f t="shared" si="1"/>
        <v>0.18876559145229488</v>
      </c>
      <c r="K20">
        <f t="shared" si="2"/>
        <v>-0.21902041419447835</v>
      </c>
      <c r="L20">
        <f t="shared" si="3"/>
        <v>99.536183333333298</v>
      </c>
      <c r="M20">
        <f t="shared" si="4"/>
        <v>161.52539197690334</v>
      </c>
      <c r="N20">
        <f t="shared" si="5"/>
        <v>16.399192316620283</v>
      </c>
      <c r="O20">
        <f t="shared" si="6"/>
        <v>10.105612454908101</v>
      </c>
      <c r="P20">
        <f t="shared" si="7"/>
        <v>5.0212036437990116E-3</v>
      </c>
      <c r="Q20">
        <f t="shared" si="8"/>
        <v>2.9555180881097556</v>
      </c>
      <c r="R20">
        <f t="shared" si="9"/>
        <v>5.0164692204313407E-3</v>
      </c>
      <c r="S20">
        <f t="shared" si="10"/>
        <v>3.1357182502149685E-3</v>
      </c>
      <c r="T20">
        <f t="shared" si="11"/>
        <v>231.29470496212588</v>
      </c>
      <c r="U20">
        <f t="shared" si="12"/>
        <v>29.299926725585838</v>
      </c>
      <c r="V20">
        <f t="shared" si="13"/>
        <v>28.667286666666701</v>
      </c>
      <c r="W20">
        <f t="shared" si="14"/>
        <v>3.9449899883447728</v>
      </c>
      <c r="X20">
        <f t="shared" si="15"/>
        <v>5.3411273979735991</v>
      </c>
      <c r="Y20">
        <f t="shared" si="16"/>
        <v>0.20264807488747205</v>
      </c>
      <c r="Z20">
        <f t="shared" si="17"/>
        <v>3.7941067454102639</v>
      </c>
      <c r="AA20">
        <f t="shared" si="18"/>
        <v>3.7423419134573006</v>
      </c>
      <c r="AB20">
        <f t="shared" si="19"/>
        <v>-8.3245625830462036</v>
      </c>
      <c r="AC20">
        <f t="shared" si="20"/>
        <v>-106.85198981603575</v>
      </c>
      <c r="AD20">
        <f t="shared" si="21"/>
        <v>-7.906721514531136</v>
      </c>
      <c r="AE20">
        <f t="shared" si="22"/>
        <v>108.21143104851278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53484.90355927826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15373.3</v>
      </c>
      <c r="AS20">
        <v>758.37249999999995</v>
      </c>
      <c r="AT20">
        <v>785.44</v>
      </c>
      <c r="AU20">
        <f t="shared" si="27"/>
        <v>3.4461575677327549E-2</v>
      </c>
      <c r="AV20">
        <v>0.5</v>
      </c>
      <c r="AW20">
        <f t="shared" si="28"/>
        <v>1180.201081589451</v>
      </c>
      <c r="AX20">
        <f t="shared" si="29"/>
        <v>-0.21902041419447835</v>
      </c>
      <c r="AY20">
        <f t="shared" si="30"/>
        <v>20.335794443829347</v>
      </c>
      <c r="AZ20">
        <f t="shared" si="31"/>
        <v>3.039541915506672E-4</v>
      </c>
      <c r="BA20">
        <f t="shared" si="32"/>
        <v>3.1531880220004069</v>
      </c>
      <c r="BB20" t="s">
        <v>311</v>
      </c>
      <c r="BC20">
        <v>758.37249999999995</v>
      </c>
      <c r="BD20">
        <v>561.52</v>
      </c>
      <c r="BE20">
        <f t="shared" si="33"/>
        <v>0.28508861275208808</v>
      </c>
      <c r="BF20">
        <f t="shared" si="34"/>
        <v>0.1208802250803863</v>
      </c>
      <c r="BG20">
        <f t="shared" si="35"/>
        <v>0.91708386408744846</v>
      </c>
      <c r="BH20">
        <f t="shared" si="36"/>
        <v>0.386882641393263</v>
      </c>
      <c r="BI20">
        <f t="shared" si="37"/>
        <v>0.97252690159802613</v>
      </c>
      <c r="BJ20">
        <f t="shared" si="38"/>
        <v>8.9503066088417654E-2</v>
      </c>
      <c r="BK20">
        <f t="shared" si="39"/>
        <v>0.91049693391158237</v>
      </c>
      <c r="BL20">
        <f t="shared" si="40"/>
        <v>1400.01866666667</v>
      </c>
      <c r="BM20">
        <f t="shared" si="41"/>
        <v>1180.201081589451</v>
      </c>
      <c r="BN20">
        <f t="shared" si="42"/>
        <v>0.84298953270345545</v>
      </c>
      <c r="BO20">
        <f t="shared" si="43"/>
        <v>0.19597906540691079</v>
      </c>
      <c r="BP20">
        <v>6</v>
      </c>
      <c r="BQ20">
        <v>0.5</v>
      </c>
      <c r="BR20" t="s">
        <v>296</v>
      </c>
      <c r="BS20">
        <v>2</v>
      </c>
      <c r="BT20">
        <v>1607634202.8499999</v>
      </c>
      <c r="BU20">
        <v>99.536183333333298</v>
      </c>
      <c r="BV20">
        <v>99.296003333333303</v>
      </c>
      <c r="BW20">
        <v>1.99600133333333</v>
      </c>
      <c r="BX20">
        <v>1.77002666666667</v>
      </c>
      <c r="BY20">
        <v>98.369073333333304</v>
      </c>
      <c r="BZ20">
        <v>1.95130266666667</v>
      </c>
      <c r="CA20">
        <v>500.20336666666702</v>
      </c>
      <c r="CB20">
        <v>101.427066666667</v>
      </c>
      <c r="CC20">
        <v>9.995714E-2</v>
      </c>
      <c r="CD20">
        <v>27.996686666666701</v>
      </c>
      <c r="CE20">
        <v>28.667286666666701</v>
      </c>
      <c r="CF20">
        <v>999.9</v>
      </c>
      <c r="CG20">
        <v>0</v>
      </c>
      <c r="CH20">
        <v>0</v>
      </c>
      <c r="CI20">
        <v>10005.994333333299</v>
      </c>
      <c r="CJ20">
        <v>0</v>
      </c>
      <c r="CK20">
        <v>227.19333333333299</v>
      </c>
      <c r="CL20">
        <v>1400.01866666667</v>
      </c>
      <c r="CM20">
        <v>0.89999373333333299</v>
      </c>
      <c r="CN20">
        <v>0.100006203333333</v>
      </c>
      <c r="CO20">
        <v>0</v>
      </c>
      <c r="CP20">
        <v>758.37223333333304</v>
      </c>
      <c r="CQ20">
        <v>4.9994800000000001</v>
      </c>
      <c r="CR20">
        <v>10910.39</v>
      </c>
      <c r="CS20">
        <v>11417.7066666667</v>
      </c>
      <c r="CT20">
        <v>49.856033333333301</v>
      </c>
      <c r="CU20">
        <v>51.6291333333333</v>
      </c>
      <c r="CV20">
        <v>50.912199999999999</v>
      </c>
      <c r="CW20">
        <v>51.151866666666699</v>
      </c>
      <c r="CX20">
        <v>51.535200000000003</v>
      </c>
      <c r="CY20">
        <v>1255.50833333333</v>
      </c>
      <c r="CZ20">
        <v>139.51366666666701</v>
      </c>
      <c r="DA20">
        <v>0</v>
      </c>
      <c r="DB20">
        <v>68</v>
      </c>
      <c r="DC20">
        <v>0</v>
      </c>
      <c r="DD20">
        <v>758.37249999999995</v>
      </c>
      <c r="DE20">
        <v>-3.7202393195715602</v>
      </c>
      <c r="DF20">
        <v>-53.822222301934701</v>
      </c>
      <c r="DG20">
        <v>10910.2192307692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-0.21675476424130199</v>
      </c>
      <c r="DW20">
        <v>-0.132547555080444</v>
      </c>
      <c r="DX20">
        <v>1.6306600619088799E-2</v>
      </c>
      <c r="DY20">
        <v>1</v>
      </c>
      <c r="DZ20">
        <v>0.23759390322580601</v>
      </c>
      <c r="EA20">
        <v>0.14559856451612899</v>
      </c>
      <c r="EB20">
        <v>1.9195336041987601E-2</v>
      </c>
      <c r="EC20">
        <v>1</v>
      </c>
      <c r="ED20">
        <v>0.22582925806451601</v>
      </c>
      <c r="EE20">
        <v>1.0341483870967101E-2</v>
      </c>
      <c r="EF20">
        <v>8.2337025605980999E-4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1.167</v>
      </c>
      <c r="EN20">
        <v>4.4699999999999997E-2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1424.1</v>
      </c>
      <c r="FB20">
        <v>1424.1</v>
      </c>
      <c r="FC20">
        <v>2</v>
      </c>
      <c r="FD20">
        <v>508.42399999999998</v>
      </c>
      <c r="FE20">
        <v>452.488</v>
      </c>
      <c r="FF20">
        <v>23.502400000000002</v>
      </c>
      <c r="FG20">
        <v>33.686799999999998</v>
      </c>
      <c r="FH20">
        <v>30</v>
      </c>
      <c r="FI20">
        <v>33.782200000000003</v>
      </c>
      <c r="FJ20">
        <v>33.838200000000001</v>
      </c>
      <c r="FK20">
        <v>6.6602600000000001</v>
      </c>
      <c r="FL20">
        <v>100</v>
      </c>
      <c r="FM20">
        <v>0</v>
      </c>
      <c r="FN20">
        <v>23.5047</v>
      </c>
      <c r="FO20">
        <v>99.438100000000006</v>
      </c>
      <c r="FP20">
        <v>0</v>
      </c>
      <c r="FQ20">
        <v>97.934200000000004</v>
      </c>
      <c r="FR20">
        <v>102.018</v>
      </c>
    </row>
    <row r="21" spans="1:174" x14ac:dyDescent="0.25">
      <c r="A21">
        <v>5</v>
      </c>
      <c r="B21">
        <v>1607634280.5999999</v>
      </c>
      <c r="C21">
        <v>322</v>
      </c>
      <c r="D21" t="s">
        <v>312</v>
      </c>
      <c r="E21" t="s">
        <v>313</v>
      </c>
      <c r="F21" t="s">
        <v>291</v>
      </c>
      <c r="G21" t="s">
        <v>292</v>
      </c>
      <c r="H21">
        <v>1607634272.8499999</v>
      </c>
      <c r="I21">
        <f t="shared" si="0"/>
        <v>2.1184091659914449E-4</v>
      </c>
      <c r="J21">
        <f t="shared" si="1"/>
        <v>0.2118409165991445</v>
      </c>
      <c r="K21">
        <f t="shared" si="2"/>
        <v>0.1512934736122879</v>
      </c>
      <c r="L21">
        <f t="shared" si="3"/>
        <v>148.96279999999999</v>
      </c>
      <c r="M21">
        <f t="shared" si="4"/>
        <v>98.596692696582608</v>
      </c>
      <c r="N21">
        <f t="shared" si="5"/>
        <v>10.010235818957346</v>
      </c>
      <c r="O21">
        <f t="shared" si="6"/>
        <v>15.123760396720316</v>
      </c>
      <c r="P21">
        <f t="shared" si="7"/>
        <v>5.6443149452097821E-3</v>
      </c>
      <c r="Q21">
        <f t="shared" si="8"/>
        <v>2.9552344302519225</v>
      </c>
      <c r="R21">
        <f t="shared" si="9"/>
        <v>5.6383327488765227E-3</v>
      </c>
      <c r="S21">
        <f t="shared" si="10"/>
        <v>3.5244949041967144E-3</v>
      </c>
      <c r="T21">
        <f t="shared" si="11"/>
        <v>231.29472197538357</v>
      </c>
      <c r="U21">
        <f t="shared" si="12"/>
        <v>29.271358431336768</v>
      </c>
      <c r="V21">
        <f t="shared" si="13"/>
        <v>28.661176666666702</v>
      </c>
      <c r="W21">
        <f t="shared" si="14"/>
        <v>3.9435919768111516</v>
      </c>
      <c r="X21">
        <f t="shared" si="15"/>
        <v>5.4639727251523498</v>
      </c>
      <c r="Y21">
        <f t="shared" si="16"/>
        <v>0.20703408664609882</v>
      </c>
      <c r="Z21">
        <f t="shared" si="17"/>
        <v>3.7890761367284491</v>
      </c>
      <c r="AA21">
        <f t="shared" si="18"/>
        <v>3.7365578901650527</v>
      </c>
      <c r="AB21">
        <f t="shared" si="19"/>
        <v>-9.3421844220222727</v>
      </c>
      <c r="AC21">
        <f t="shared" si="20"/>
        <v>-109.49392481509845</v>
      </c>
      <c r="AD21">
        <f t="shared" si="21"/>
        <v>-8.1018305395944452</v>
      </c>
      <c r="AE21">
        <f t="shared" si="22"/>
        <v>104.3567821986684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53480.693570258001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15373</v>
      </c>
      <c r="AS21">
        <v>755.56092307692302</v>
      </c>
      <c r="AT21">
        <v>782.74</v>
      </c>
      <c r="AU21">
        <f t="shared" si="27"/>
        <v>3.4722994765921E-2</v>
      </c>
      <c r="AV21">
        <v>0.5</v>
      </c>
      <c r="AW21">
        <f t="shared" si="28"/>
        <v>1180.2020975685762</v>
      </c>
      <c r="AX21">
        <f t="shared" si="29"/>
        <v>0.1512934736122879</v>
      </c>
      <c r="AY21">
        <f t="shared" si="30"/>
        <v>20.490075628301327</v>
      </c>
      <c r="AZ21">
        <f t="shared" si="31"/>
        <v>6.1772551915512054E-4</v>
      </c>
      <c r="BA21">
        <f t="shared" si="32"/>
        <v>3.1675141170759131</v>
      </c>
      <c r="BB21" t="s">
        <v>315</v>
      </c>
      <c r="BC21">
        <v>755.56092307692302</v>
      </c>
      <c r="BD21">
        <v>561.34</v>
      </c>
      <c r="BE21">
        <f t="shared" si="33"/>
        <v>0.28285254362879109</v>
      </c>
      <c r="BF21">
        <f t="shared" si="34"/>
        <v>0.12276005836981478</v>
      </c>
      <c r="BG21">
        <f t="shared" si="35"/>
        <v>0.9180224679162009</v>
      </c>
      <c r="BH21">
        <f t="shared" si="36"/>
        <v>0.40407127009903732</v>
      </c>
      <c r="BI21">
        <f t="shared" si="37"/>
        <v>0.97358713749598258</v>
      </c>
      <c r="BJ21">
        <f t="shared" si="38"/>
        <v>9.1203937446479297E-2</v>
      </c>
      <c r="BK21">
        <f t="shared" si="39"/>
        <v>0.90879606255352074</v>
      </c>
      <c r="BL21">
        <f t="shared" si="40"/>
        <v>1400.02</v>
      </c>
      <c r="BM21">
        <f t="shared" si="41"/>
        <v>1180.2020975685762</v>
      </c>
      <c r="BN21">
        <f t="shared" si="42"/>
        <v>0.84298945555676075</v>
      </c>
      <c r="BO21">
        <f t="shared" si="43"/>
        <v>0.19597891111352145</v>
      </c>
      <c r="BP21">
        <v>6</v>
      </c>
      <c r="BQ21">
        <v>0.5</v>
      </c>
      <c r="BR21" t="s">
        <v>296</v>
      </c>
      <c r="BS21">
        <v>2</v>
      </c>
      <c r="BT21">
        <v>1607634272.8499999</v>
      </c>
      <c r="BU21">
        <v>148.96279999999999</v>
      </c>
      <c r="BV21">
        <v>149.18213333333301</v>
      </c>
      <c r="BW21">
        <v>2.03920033333333</v>
      </c>
      <c r="BX21">
        <v>1.7856096666666701</v>
      </c>
      <c r="BY21">
        <v>147.809666666667</v>
      </c>
      <c r="BZ21">
        <v>1.9948066666666699</v>
      </c>
      <c r="CA21">
        <v>500.19726666666702</v>
      </c>
      <c r="CB21">
        <v>101.42716666666701</v>
      </c>
      <c r="CC21">
        <v>9.9928666666666693E-2</v>
      </c>
      <c r="CD21">
        <v>27.973929999999999</v>
      </c>
      <c r="CE21">
        <v>28.661176666666702</v>
      </c>
      <c r="CF21">
        <v>999.9</v>
      </c>
      <c r="CG21">
        <v>0</v>
      </c>
      <c r="CH21">
        <v>0</v>
      </c>
      <c r="CI21">
        <v>10004.374</v>
      </c>
      <c r="CJ21">
        <v>0</v>
      </c>
      <c r="CK21">
        <v>226.6782</v>
      </c>
      <c r="CL21">
        <v>1400.02</v>
      </c>
      <c r="CM21">
        <v>0.89999373333333299</v>
      </c>
      <c r="CN21">
        <v>0.10000619333333299</v>
      </c>
      <c r="CO21">
        <v>0</v>
      </c>
      <c r="CP21">
        <v>755.57486666666705</v>
      </c>
      <c r="CQ21">
        <v>4.9994800000000001</v>
      </c>
      <c r="CR21">
        <v>10871.75</v>
      </c>
      <c r="CS21">
        <v>11417.7133333333</v>
      </c>
      <c r="CT21">
        <v>49.903933333333299</v>
      </c>
      <c r="CU21">
        <v>51.674599999999998</v>
      </c>
      <c r="CV21">
        <v>50.941200000000002</v>
      </c>
      <c r="CW21">
        <v>51.170466666666698</v>
      </c>
      <c r="CX21">
        <v>51.566333333333297</v>
      </c>
      <c r="CY21">
        <v>1255.51133333333</v>
      </c>
      <c r="CZ21">
        <v>139.51</v>
      </c>
      <c r="DA21">
        <v>0</v>
      </c>
      <c r="DB21">
        <v>69.200000047683702</v>
      </c>
      <c r="DC21">
        <v>0</v>
      </c>
      <c r="DD21">
        <v>755.56092307692302</v>
      </c>
      <c r="DE21">
        <v>-3.3420854732543699</v>
      </c>
      <c r="DF21">
        <v>-49.675213713044201</v>
      </c>
      <c r="DG21">
        <v>10871.561538461499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0.15745692871349501</v>
      </c>
      <c r="DW21">
        <v>-0.192079017116141</v>
      </c>
      <c r="DX21">
        <v>4.0477175247412303E-2</v>
      </c>
      <c r="DY21">
        <v>1</v>
      </c>
      <c r="DZ21">
        <v>-0.22726683870967701</v>
      </c>
      <c r="EA21">
        <v>0.19216272580645199</v>
      </c>
      <c r="EB21">
        <v>4.78638652706967E-2</v>
      </c>
      <c r="EC21">
        <v>1</v>
      </c>
      <c r="ED21">
        <v>0.25336606451612897</v>
      </c>
      <c r="EE21">
        <v>2.1503080645160599E-2</v>
      </c>
      <c r="EF21">
        <v>1.6330063298275999E-3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1.153</v>
      </c>
      <c r="EN21">
        <v>4.4400000000000002E-2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1425.3</v>
      </c>
      <c r="FB21">
        <v>1425.3</v>
      </c>
      <c r="FC21">
        <v>2</v>
      </c>
      <c r="FD21">
        <v>508.71800000000002</v>
      </c>
      <c r="FE21">
        <v>452.72800000000001</v>
      </c>
      <c r="FF21">
        <v>23.513200000000001</v>
      </c>
      <c r="FG21">
        <v>33.680799999999998</v>
      </c>
      <c r="FH21">
        <v>30</v>
      </c>
      <c r="FI21">
        <v>33.772799999999997</v>
      </c>
      <c r="FJ21">
        <v>33.827300000000001</v>
      </c>
      <c r="FK21">
        <v>8.7279099999999996</v>
      </c>
      <c r="FL21">
        <v>100</v>
      </c>
      <c r="FM21">
        <v>0</v>
      </c>
      <c r="FN21">
        <v>23.524699999999999</v>
      </c>
      <c r="FO21">
        <v>149.59399999999999</v>
      </c>
      <c r="FP21">
        <v>0</v>
      </c>
      <c r="FQ21">
        <v>97.935900000000004</v>
      </c>
      <c r="FR21">
        <v>102.01900000000001</v>
      </c>
    </row>
    <row r="22" spans="1:174" x14ac:dyDescent="0.25">
      <c r="A22">
        <v>6</v>
      </c>
      <c r="B22">
        <v>1607634378.5999999</v>
      </c>
      <c r="C22">
        <v>420</v>
      </c>
      <c r="D22" t="s">
        <v>316</v>
      </c>
      <c r="E22" t="s">
        <v>317</v>
      </c>
      <c r="F22" t="s">
        <v>291</v>
      </c>
      <c r="G22" t="s">
        <v>292</v>
      </c>
      <c r="H22">
        <v>1607634370.8499999</v>
      </c>
      <c r="I22">
        <f t="shared" si="0"/>
        <v>2.4801178995157238E-4</v>
      </c>
      <c r="J22">
        <f t="shared" si="1"/>
        <v>0.24801178995157236</v>
      </c>
      <c r="K22">
        <f t="shared" si="2"/>
        <v>0.23868816654582484</v>
      </c>
      <c r="L22">
        <f t="shared" si="3"/>
        <v>199.751566666667</v>
      </c>
      <c r="M22">
        <f t="shared" si="4"/>
        <v>132.0663144489024</v>
      </c>
      <c r="N22">
        <f t="shared" si="5"/>
        <v>13.408969275890657</v>
      </c>
      <c r="O22">
        <f t="shared" si="6"/>
        <v>20.281194575780201</v>
      </c>
      <c r="P22">
        <f t="shared" si="7"/>
        <v>6.6220362393205534E-3</v>
      </c>
      <c r="Q22">
        <f t="shared" si="8"/>
        <v>2.9545231883123999</v>
      </c>
      <c r="R22">
        <f t="shared" si="9"/>
        <v>6.6138016945863319E-3</v>
      </c>
      <c r="S22">
        <f t="shared" si="10"/>
        <v>4.1343650306895751E-3</v>
      </c>
      <c r="T22">
        <f t="shared" si="11"/>
        <v>231.2999095077584</v>
      </c>
      <c r="U22">
        <f t="shared" si="12"/>
        <v>29.275171828445625</v>
      </c>
      <c r="V22">
        <f t="shared" si="13"/>
        <v>28.658706666666699</v>
      </c>
      <c r="W22">
        <f t="shared" si="14"/>
        <v>3.9430269458641671</v>
      </c>
      <c r="X22">
        <f t="shared" si="15"/>
        <v>5.632963264503303</v>
      </c>
      <c r="Y22">
        <f t="shared" si="16"/>
        <v>0.21359698923642523</v>
      </c>
      <c r="Z22">
        <f t="shared" si="17"/>
        <v>3.7919116317059727</v>
      </c>
      <c r="AA22">
        <f t="shared" si="18"/>
        <v>3.729429956627742</v>
      </c>
      <c r="AB22">
        <f t="shared" si="19"/>
        <v>-10.937319936864343</v>
      </c>
      <c r="AC22">
        <f t="shared" si="20"/>
        <v>-107.03052361400128</v>
      </c>
      <c r="AD22">
        <f t="shared" si="21"/>
        <v>-7.9218696108754107</v>
      </c>
      <c r="AE22">
        <f t="shared" si="22"/>
        <v>105.41019634601736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53457.821989686352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15372.8</v>
      </c>
      <c r="AS22">
        <v>752.20903999999996</v>
      </c>
      <c r="AT22">
        <v>779.09</v>
      </c>
      <c r="AU22">
        <f t="shared" si="27"/>
        <v>3.4503022757319535E-2</v>
      </c>
      <c r="AV22">
        <v>0.5</v>
      </c>
      <c r="AW22">
        <f t="shared" si="28"/>
        <v>1180.2290205580246</v>
      </c>
      <c r="AX22">
        <f t="shared" si="29"/>
        <v>0.23868816654582484</v>
      </c>
      <c r="AY22">
        <f t="shared" si="30"/>
        <v>20.360734377581235</v>
      </c>
      <c r="AZ22">
        <f t="shared" si="31"/>
        <v>6.9176035510127394E-4</v>
      </c>
      <c r="BA22">
        <f t="shared" si="32"/>
        <v>3.1870387246659559</v>
      </c>
      <c r="BB22" t="s">
        <v>319</v>
      </c>
      <c r="BC22">
        <v>752.20903999999996</v>
      </c>
      <c r="BD22">
        <v>555.4</v>
      </c>
      <c r="BE22">
        <f t="shared" si="33"/>
        <v>0.28711702114004811</v>
      </c>
      <c r="BF22">
        <f t="shared" si="34"/>
        <v>0.12017059323170488</v>
      </c>
      <c r="BG22">
        <f t="shared" si="35"/>
        <v>0.917356318441781</v>
      </c>
      <c r="BH22">
        <f t="shared" si="36"/>
        <v>0.42256971836946938</v>
      </c>
      <c r="BI22">
        <f t="shared" si="37"/>
        <v>0.97502041935803463</v>
      </c>
      <c r="BJ22">
        <f t="shared" si="38"/>
        <v>8.8728988793977934E-2</v>
      </c>
      <c r="BK22">
        <f t="shared" si="39"/>
        <v>0.91127101120602205</v>
      </c>
      <c r="BL22">
        <f t="shared" si="40"/>
        <v>1400.0519999999999</v>
      </c>
      <c r="BM22">
        <f t="shared" si="41"/>
        <v>1180.2290205580246</v>
      </c>
      <c r="BN22">
        <f t="shared" si="42"/>
        <v>0.84298941793449433</v>
      </c>
      <c r="BO22">
        <f t="shared" si="43"/>
        <v>0.1959788358689887</v>
      </c>
      <c r="BP22">
        <v>6</v>
      </c>
      <c r="BQ22">
        <v>0.5</v>
      </c>
      <c r="BR22" t="s">
        <v>296</v>
      </c>
      <c r="BS22">
        <v>2</v>
      </c>
      <c r="BT22">
        <v>1607634370.8499999</v>
      </c>
      <c r="BU22">
        <v>199.751566666667</v>
      </c>
      <c r="BV22">
        <v>200.09729999999999</v>
      </c>
      <c r="BW22">
        <v>2.1037386666666702</v>
      </c>
      <c r="BX22">
        <v>1.806872</v>
      </c>
      <c r="BY22">
        <v>198.61783333333301</v>
      </c>
      <c r="BZ22">
        <v>2.0597850000000002</v>
      </c>
      <c r="CA22">
        <v>500.20443333333299</v>
      </c>
      <c r="CB22">
        <v>101.43210000000001</v>
      </c>
      <c r="CC22">
        <v>9.9992659999999997E-2</v>
      </c>
      <c r="CD22">
        <v>27.98676</v>
      </c>
      <c r="CE22">
        <v>28.658706666666699</v>
      </c>
      <c r="CF22">
        <v>999.9</v>
      </c>
      <c r="CG22">
        <v>0</v>
      </c>
      <c r="CH22">
        <v>0</v>
      </c>
      <c r="CI22">
        <v>9999.8503333333392</v>
      </c>
      <c r="CJ22">
        <v>0</v>
      </c>
      <c r="CK22">
        <v>225.95883333333299</v>
      </c>
      <c r="CL22">
        <v>1400.0519999999999</v>
      </c>
      <c r="CM22">
        <v>0.89999450000000003</v>
      </c>
      <c r="CN22">
        <v>0.10000543000000001</v>
      </c>
      <c r="CO22">
        <v>0</v>
      </c>
      <c r="CP22">
        <v>752.23433333333298</v>
      </c>
      <c r="CQ22">
        <v>4.9994800000000001</v>
      </c>
      <c r="CR22">
        <v>10827.766666666699</v>
      </c>
      <c r="CS22">
        <v>11417.973333333301</v>
      </c>
      <c r="CT22">
        <v>49.905999999999999</v>
      </c>
      <c r="CU22">
        <v>51.707999999999998</v>
      </c>
      <c r="CV22">
        <v>50.993699999999997</v>
      </c>
      <c r="CW22">
        <v>51.203800000000001</v>
      </c>
      <c r="CX22">
        <v>51.610300000000002</v>
      </c>
      <c r="CY22">
        <v>1255.5409999999999</v>
      </c>
      <c r="CZ22">
        <v>139.511333333333</v>
      </c>
      <c r="DA22">
        <v>0</v>
      </c>
      <c r="DB22">
        <v>97.400000095367403</v>
      </c>
      <c r="DC22">
        <v>0</v>
      </c>
      <c r="DD22">
        <v>752.20903999999996</v>
      </c>
      <c r="DE22">
        <v>-1.0382307697712501</v>
      </c>
      <c r="DF22">
        <v>-29.7153845844974</v>
      </c>
      <c r="DG22">
        <v>10827.495999999999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0.23968194036969001</v>
      </c>
      <c r="DW22">
        <v>-0.134796666858047</v>
      </c>
      <c r="DX22">
        <v>2.1084196321509201E-2</v>
      </c>
      <c r="DY22">
        <v>1</v>
      </c>
      <c r="DZ22">
        <v>-0.34776803225806402</v>
      </c>
      <c r="EA22">
        <v>0.122082822580646</v>
      </c>
      <c r="EB22">
        <v>2.49507709667992E-2</v>
      </c>
      <c r="EC22">
        <v>1</v>
      </c>
      <c r="ED22">
        <v>0.29652635483870998</v>
      </c>
      <c r="EE22">
        <v>2.8489887096774798E-2</v>
      </c>
      <c r="EF22">
        <v>2.1412003800760598E-3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1.1339999999999999</v>
      </c>
      <c r="EN22">
        <v>4.3900000000000002E-2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1426.9</v>
      </c>
      <c r="FB22">
        <v>1426.9</v>
      </c>
      <c r="FC22">
        <v>2</v>
      </c>
      <c r="FD22">
        <v>508.69099999999997</v>
      </c>
      <c r="FE22">
        <v>452.86099999999999</v>
      </c>
      <c r="FF22">
        <v>23.702400000000001</v>
      </c>
      <c r="FG22">
        <v>33.656599999999997</v>
      </c>
      <c r="FH22">
        <v>29.9999</v>
      </c>
      <c r="FI22">
        <v>33.7515</v>
      </c>
      <c r="FJ22">
        <v>33.806800000000003</v>
      </c>
      <c r="FK22">
        <v>10.7966</v>
      </c>
      <c r="FL22">
        <v>100</v>
      </c>
      <c r="FM22">
        <v>0</v>
      </c>
      <c r="FN22">
        <v>23.704499999999999</v>
      </c>
      <c r="FO22">
        <v>200.18700000000001</v>
      </c>
      <c r="FP22">
        <v>0</v>
      </c>
      <c r="FQ22">
        <v>97.942800000000005</v>
      </c>
      <c r="FR22">
        <v>102.026</v>
      </c>
    </row>
    <row r="23" spans="1:174" x14ac:dyDescent="0.25">
      <c r="A23">
        <v>7</v>
      </c>
      <c r="B23">
        <v>1607634485.5</v>
      </c>
      <c r="C23">
        <v>526.90000009536698</v>
      </c>
      <c r="D23" t="s">
        <v>320</v>
      </c>
      <c r="E23" t="s">
        <v>321</v>
      </c>
      <c r="F23" t="s">
        <v>291</v>
      </c>
      <c r="G23" t="s">
        <v>292</v>
      </c>
      <c r="H23">
        <v>1607634477.5</v>
      </c>
      <c r="I23">
        <f t="shared" si="0"/>
        <v>2.7898409421039922E-4</v>
      </c>
      <c r="J23">
        <f t="shared" si="1"/>
        <v>0.27898409421039921</v>
      </c>
      <c r="K23">
        <f t="shared" si="2"/>
        <v>0.42999335892126717</v>
      </c>
      <c r="L23">
        <f t="shared" si="3"/>
        <v>249.83041935483899</v>
      </c>
      <c r="M23">
        <f t="shared" si="4"/>
        <v>145.71937497572426</v>
      </c>
      <c r="N23">
        <f t="shared" si="5"/>
        <v>14.795789115719693</v>
      </c>
      <c r="O23">
        <f t="shared" si="6"/>
        <v>25.366827164073488</v>
      </c>
      <c r="P23">
        <f t="shared" si="7"/>
        <v>7.4651441831988788E-3</v>
      </c>
      <c r="Q23">
        <f t="shared" si="8"/>
        <v>2.9546213427173966</v>
      </c>
      <c r="R23">
        <f t="shared" si="9"/>
        <v>7.4546814719576755E-3</v>
      </c>
      <c r="S23">
        <f t="shared" si="10"/>
        <v>4.6601147107674778E-3</v>
      </c>
      <c r="T23">
        <f t="shared" si="11"/>
        <v>231.28915720385945</v>
      </c>
      <c r="U23">
        <f t="shared" si="12"/>
        <v>29.269808062303891</v>
      </c>
      <c r="V23">
        <f t="shared" si="13"/>
        <v>28.652961290322601</v>
      </c>
      <c r="W23">
        <f t="shared" si="14"/>
        <v>3.9417129212324498</v>
      </c>
      <c r="X23">
        <f t="shared" si="15"/>
        <v>5.7927189963830488</v>
      </c>
      <c r="Y23">
        <f t="shared" si="16"/>
        <v>0.21968971207693419</v>
      </c>
      <c r="Z23">
        <f t="shared" si="17"/>
        <v>3.7925145724159512</v>
      </c>
      <c r="AA23">
        <f t="shared" si="18"/>
        <v>3.7220232091555157</v>
      </c>
      <c r="AB23">
        <f t="shared" si="19"/>
        <v>-12.303198554678605</v>
      </c>
      <c r="AC23">
        <f t="shared" si="20"/>
        <v>-105.68450295930812</v>
      </c>
      <c r="AD23">
        <f t="shared" si="21"/>
        <v>-7.8218661947312684</v>
      </c>
      <c r="AE23">
        <f t="shared" si="22"/>
        <v>105.47958949514147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53460.282773748062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15372.7</v>
      </c>
      <c r="AS23">
        <v>749.45367999999996</v>
      </c>
      <c r="AT23">
        <v>777.16</v>
      </c>
      <c r="AU23">
        <f t="shared" si="27"/>
        <v>3.5650728292758282E-2</v>
      </c>
      <c r="AV23">
        <v>0.5</v>
      </c>
      <c r="AW23">
        <f t="shared" si="28"/>
        <v>1180.1738047803162</v>
      </c>
      <c r="AX23">
        <f t="shared" si="29"/>
        <v>0.42999335892126717</v>
      </c>
      <c r="AY23">
        <f t="shared" si="30"/>
        <v>21.037027826226904</v>
      </c>
      <c r="AZ23">
        <f t="shared" si="31"/>
        <v>8.5389188834357867E-4</v>
      </c>
      <c r="BA23">
        <f t="shared" si="32"/>
        <v>3.1974368212465905</v>
      </c>
      <c r="BB23" t="s">
        <v>323</v>
      </c>
      <c r="BC23">
        <v>749.45367999999996</v>
      </c>
      <c r="BD23">
        <v>555.51</v>
      </c>
      <c r="BE23">
        <f t="shared" si="33"/>
        <v>0.28520510576972569</v>
      </c>
      <c r="BF23">
        <f t="shared" si="34"/>
        <v>0.12500031581321908</v>
      </c>
      <c r="BG23">
        <f t="shared" si="35"/>
        <v>0.91810668114994265</v>
      </c>
      <c r="BH23">
        <f t="shared" si="36"/>
        <v>0.44917214545817274</v>
      </c>
      <c r="BI23">
        <f t="shared" si="37"/>
        <v>0.97577829168509245</v>
      </c>
      <c r="BJ23">
        <f t="shared" si="38"/>
        <v>9.2652724631896305E-2</v>
      </c>
      <c r="BK23">
        <f t="shared" si="39"/>
        <v>0.90734727536810367</v>
      </c>
      <c r="BL23">
        <f t="shared" si="40"/>
        <v>1399.9864516129001</v>
      </c>
      <c r="BM23">
        <f t="shared" si="41"/>
        <v>1180.1738047803162</v>
      </c>
      <c r="BN23">
        <f t="shared" si="42"/>
        <v>0.84298944709119039</v>
      </c>
      <c r="BO23">
        <f t="shared" si="43"/>
        <v>0.1959788941823809</v>
      </c>
      <c r="BP23">
        <v>6</v>
      </c>
      <c r="BQ23">
        <v>0.5</v>
      </c>
      <c r="BR23" t="s">
        <v>296</v>
      </c>
      <c r="BS23">
        <v>2</v>
      </c>
      <c r="BT23">
        <v>1607634477.5</v>
      </c>
      <c r="BU23">
        <v>249.83041935483899</v>
      </c>
      <c r="BV23">
        <v>250.42980645161299</v>
      </c>
      <c r="BW23">
        <v>2.16365935483871</v>
      </c>
      <c r="BX23">
        <v>1.8297383870967701</v>
      </c>
      <c r="BY23">
        <v>248.72064516129001</v>
      </c>
      <c r="BZ23">
        <v>2.1200980645161298</v>
      </c>
      <c r="CA23">
        <v>500.20303225806498</v>
      </c>
      <c r="CB23">
        <v>101.436225806452</v>
      </c>
      <c r="CC23">
        <v>9.9957135483871001E-2</v>
      </c>
      <c r="CD23">
        <v>27.989487096774202</v>
      </c>
      <c r="CE23">
        <v>28.652961290322601</v>
      </c>
      <c r="CF23">
        <v>999.9</v>
      </c>
      <c r="CG23">
        <v>0</v>
      </c>
      <c r="CH23">
        <v>0</v>
      </c>
      <c r="CI23">
        <v>10000.000645161301</v>
      </c>
      <c r="CJ23">
        <v>0</v>
      </c>
      <c r="CK23">
        <v>224.96541935483901</v>
      </c>
      <c r="CL23">
        <v>1399.9864516129001</v>
      </c>
      <c r="CM23">
        <v>0.89999341935483901</v>
      </c>
      <c r="CN23">
        <v>0.100006412903226</v>
      </c>
      <c r="CO23">
        <v>0</v>
      </c>
      <c r="CP23">
        <v>749.46422580645196</v>
      </c>
      <c r="CQ23">
        <v>4.9994800000000001</v>
      </c>
      <c r="CR23">
        <v>10800.2838709677</v>
      </c>
      <c r="CS23">
        <v>11417.445161290299</v>
      </c>
      <c r="CT23">
        <v>49.918999999999997</v>
      </c>
      <c r="CU23">
        <v>51.741870967741903</v>
      </c>
      <c r="CV23">
        <v>51.015999999999998</v>
      </c>
      <c r="CW23">
        <v>51.233741935483899</v>
      </c>
      <c r="CX23">
        <v>51.620870967741901</v>
      </c>
      <c r="CY23">
        <v>1255.4803225806399</v>
      </c>
      <c r="CZ23">
        <v>139.506129032258</v>
      </c>
      <c r="DA23">
        <v>0</v>
      </c>
      <c r="DB23">
        <v>106.30000019073501</v>
      </c>
      <c r="DC23">
        <v>0</v>
      </c>
      <c r="DD23">
        <v>749.45367999999996</v>
      </c>
      <c r="DE23">
        <v>-0.65646153788927897</v>
      </c>
      <c r="DF23">
        <v>-9.5153845948392597</v>
      </c>
      <c r="DG23">
        <v>10800.028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0.42983876514916403</v>
      </c>
      <c r="DW23">
        <v>-0.16445633571516199</v>
      </c>
      <c r="DX23">
        <v>2.2312416196104901E-2</v>
      </c>
      <c r="DY23">
        <v>1</v>
      </c>
      <c r="DZ23">
        <v>-0.59784586666666695</v>
      </c>
      <c r="EA23">
        <v>0.14680594438264599</v>
      </c>
      <c r="EB23">
        <v>2.6339570679535101E-2</v>
      </c>
      <c r="EC23">
        <v>1</v>
      </c>
      <c r="ED23">
        <v>0.33387796666666703</v>
      </c>
      <c r="EE23">
        <v>1.22516129032261E-2</v>
      </c>
      <c r="EF23">
        <v>9.3026324171650301E-4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1.1100000000000001</v>
      </c>
      <c r="EN23">
        <v>4.3499999999999997E-2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1428.7</v>
      </c>
      <c r="FB23">
        <v>1428.7</v>
      </c>
      <c r="FC23">
        <v>2</v>
      </c>
      <c r="FD23">
        <v>508.42899999999997</v>
      </c>
      <c r="FE23">
        <v>453.39600000000002</v>
      </c>
      <c r="FF23">
        <v>23.558700000000002</v>
      </c>
      <c r="FG23">
        <v>33.623399999999997</v>
      </c>
      <c r="FH23">
        <v>29.9998</v>
      </c>
      <c r="FI23">
        <v>33.721200000000003</v>
      </c>
      <c r="FJ23">
        <v>33.775700000000001</v>
      </c>
      <c r="FK23">
        <v>12.825200000000001</v>
      </c>
      <c r="FL23">
        <v>100</v>
      </c>
      <c r="FM23">
        <v>0</v>
      </c>
      <c r="FN23">
        <v>23.563500000000001</v>
      </c>
      <c r="FO23">
        <v>250.54400000000001</v>
      </c>
      <c r="FP23">
        <v>0</v>
      </c>
      <c r="FQ23">
        <v>97.952399999999997</v>
      </c>
      <c r="FR23">
        <v>102.03400000000001</v>
      </c>
    </row>
    <row r="24" spans="1:174" x14ac:dyDescent="0.25">
      <c r="A24">
        <v>8</v>
      </c>
      <c r="B24">
        <v>1607634606</v>
      </c>
      <c r="C24">
        <v>647.40000009536698</v>
      </c>
      <c r="D24" t="s">
        <v>324</v>
      </c>
      <c r="E24" t="s">
        <v>325</v>
      </c>
      <c r="F24" t="s">
        <v>291</v>
      </c>
      <c r="G24" t="s">
        <v>292</v>
      </c>
      <c r="H24">
        <v>1607634598</v>
      </c>
      <c r="I24">
        <f t="shared" si="0"/>
        <v>2.8610848277556175E-4</v>
      </c>
      <c r="J24">
        <f t="shared" si="1"/>
        <v>0.28610848277556172</v>
      </c>
      <c r="K24">
        <f t="shared" si="2"/>
        <v>1.2648209718345353</v>
      </c>
      <c r="L24">
        <f t="shared" si="3"/>
        <v>399.76919354838702</v>
      </c>
      <c r="M24">
        <f t="shared" si="4"/>
        <v>119.77055879890291</v>
      </c>
      <c r="N24">
        <f t="shared" si="5"/>
        <v>12.160858691393058</v>
      </c>
      <c r="O24">
        <f t="shared" si="6"/>
        <v>40.590414878807657</v>
      </c>
      <c r="P24">
        <f t="shared" si="7"/>
        <v>7.6617266229875806E-3</v>
      </c>
      <c r="Q24">
        <f t="shared" si="8"/>
        <v>2.9536168189236074</v>
      </c>
      <c r="R24">
        <f t="shared" si="9"/>
        <v>7.6507023163678804E-3</v>
      </c>
      <c r="S24">
        <f t="shared" si="10"/>
        <v>4.7826780947539584E-3</v>
      </c>
      <c r="T24">
        <f t="shared" si="11"/>
        <v>231.29040773147491</v>
      </c>
      <c r="U24">
        <f t="shared" si="12"/>
        <v>29.276708352202252</v>
      </c>
      <c r="V24">
        <f t="shared" si="13"/>
        <v>28.6584419354839</v>
      </c>
      <c r="W24">
        <f t="shared" si="14"/>
        <v>3.9429663908184041</v>
      </c>
      <c r="X24">
        <f t="shared" si="15"/>
        <v>5.8996054326607306</v>
      </c>
      <c r="Y24">
        <f t="shared" si="16"/>
        <v>0.22385210885157716</v>
      </c>
      <c r="Z24">
        <f t="shared" si="17"/>
        <v>3.794357290613239</v>
      </c>
      <c r="AA24">
        <f t="shared" si="18"/>
        <v>3.719114281966827</v>
      </c>
      <c r="AB24">
        <f t="shared" si="19"/>
        <v>-12.617384090402274</v>
      </c>
      <c r="AC24">
        <f t="shared" si="20"/>
        <v>-105.19449423340286</v>
      </c>
      <c r="AD24">
        <f t="shared" si="21"/>
        <v>-7.7887832680716267</v>
      </c>
      <c r="AE24">
        <f t="shared" si="22"/>
        <v>105.68974613959814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53429.539911195723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326</v>
      </c>
      <c r="AR24">
        <v>15372.7</v>
      </c>
      <c r="AS24">
        <v>748.01042307692296</v>
      </c>
      <c r="AT24">
        <v>778.34</v>
      </c>
      <c r="AU24">
        <f t="shared" si="27"/>
        <v>3.8967002753394486E-2</v>
      </c>
      <c r="AV24">
        <v>0.5</v>
      </c>
      <c r="AW24">
        <f t="shared" si="28"/>
        <v>1180.1805596190106</v>
      </c>
      <c r="AX24">
        <f t="shared" si="29"/>
        <v>1.2648209718345353</v>
      </c>
      <c r="AY24">
        <f t="shared" si="30"/>
        <v>22.994049558088317</v>
      </c>
      <c r="AZ24">
        <f t="shared" si="31"/>
        <v>1.5612597891339454E-3</v>
      </c>
      <c r="BA24">
        <f t="shared" si="32"/>
        <v>3.1910733098645832</v>
      </c>
      <c r="BB24" t="s">
        <v>327</v>
      </c>
      <c r="BC24">
        <v>748.01042307692296</v>
      </c>
      <c r="BD24">
        <v>551.19000000000005</v>
      </c>
      <c r="BE24">
        <f t="shared" si="33"/>
        <v>0.29183904206387945</v>
      </c>
      <c r="BF24">
        <f t="shared" si="34"/>
        <v>0.13352224047139369</v>
      </c>
      <c r="BG24">
        <f t="shared" si="35"/>
        <v>0.91620833010561098</v>
      </c>
      <c r="BH24">
        <f t="shared" si="36"/>
        <v>0.48247044859401506</v>
      </c>
      <c r="BI24">
        <f t="shared" si="37"/>
        <v>0.97531492932968911</v>
      </c>
      <c r="BJ24">
        <f t="shared" si="38"/>
        <v>9.838916872667576E-2</v>
      </c>
      <c r="BK24">
        <f t="shared" si="39"/>
        <v>0.9016108312733242</v>
      </c>
      <c r="BL24">
        <f t="shared" si="40"/>
        <v>1399.99451612903</v>
      </c>
      <c r="BM24">
        <f t="shared" si="41"/>
        <v>1180.1805596190106</v>
      </c>
      <c r="BN24">
        <f t="shared" si="42"/>
        <v>0.8429894160458552</v>
      </c>
      <c r="BO24">
        <f t="shared" si="43"/>
        <v>0.19597883209171041</v>
      </c>
      <c r="BP24">
        <v>6</v>
      </c>
      <c r="BQ24">
        <v>0.5</v>
      </c>
      <c r="BR24" t="s">
        <v>296</v>
      </c>
      <c r="BS24">
        <v>2</v>
      </c>
      <c r="BT24">
        <v>1607634598</v>
      </c>
      <c r="BU24">
        <v>399.76919354838702</v>
      </c>
      <c r="BV24">
        <v>401.42351612903201</v>
      </c>
      <c r="BW24">
        <v>2.20468741935484</v>
      </c>
      <c r="BX24">
        <v>1.8622622580645201</v>
      </c>
      <c r="BY24">
        <v>398.75622580645199</v>
      </c>
      <c r="BZ24">
        <v>2.1613874193548401</v>
      </c>
      <c r="CA24">
        <v>500.21622580645197</v>
      </c>
      <c r="CB24">
        <v>101.43458064516101</v>
      </c>
      <c r="CC24">
        <v>0.100043667741935</v>
      </c>
      <c r="CD24">
        <v>27.9978193548387</v>
      </c>
      <c r="CE24">
        <v>28.6584419354839</v>
      </c>
      <c r="CF24">
        <v>999.9</v>
      </c>
      <c r="CG24">
        <v>0</v>
      </c>
      <c r="CH24">
        <v>0</v>
      </c>
      <c r="CI24">
        <v>9994.4629032258108</v>
      </c>
      <c r="CJ24">
        <v>0</v>
      </c>
      <c r="CK24">
        <v>225.339483870968</v>
      </c>
      <c r="CL24">
        <v>1399.99451612903</v>
      </c>
      <c r="CM24">
        <v>0.899994870967742</v>
      </c>
      <c r="CN24">
        <v>0.10000501935483901</v>
      </c>
      <c r="CO24">
        <v>0</v>
      </c>
      <c r="CP24">
        <v>748.00358064516104</v>
      </c>
      <c r="CQ24">
        <v>4.9994800000000001</v>
      </c>
      <c r="CR24">
        <v>10794.9935483871</v>
      </c>
      <c r="CS24">
        <v>11417.512903225799</v>
      </c>
      <c r="CT24">
        <v>49.923064516129003</v>
      </c>
      <c r="CU24">
        <v>51.741870967741903</v>
      </c>
      <c r="CV24">
        <v>51.036000000000001</v>
      </c>
      <c r="CW24">
        <v>51.241806451612902</v>
      </c>
      <c r="CX24">
        <v>51.633000000000003</v>
      </c>
      <c r="CY24">
        <v>1255.48903225806</v>
      </c>
      <c r="CZ24">
        <v>139.50548387096799</v>
      </c>
      <c r="DA24">
        <v>0</v>
      </c>
      <c r="DB24">
        <v>119.60000014305101</v>
      </c>
      <c r="DC24">
        <v>0</v>
      </c>
      <c r="DD24">
        <v>748.01042307692296</v>
      </c>
      <c r="DE24">
        <v>-0.62423931062371696</v>
      </c>
      <c r="DF24">
        <v>-20.721367516687</v>
      </c>
      <c r="DG24">
        <v>10794.8576923077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1.26678918345781</v>
      </c>
      <c r="DW24">
        <v>-0.41368055428807199</v>
      </c>
      <c r="DX24">
        <v>3.3280517558726998E-2</v>
      </c>
      <c r="DY24">
        <v>1</v>
      </c>
      <c r="DZ24">
        <v>-1.6526700000000001</v>
      </c>
      <c r="EA24">
        <v>0.51431012235817497</v>
      </c>
      <c r="EB24">
        <v>4.1060927493989499E-2</v>
      </c>
      <c r="EC24">
        <v>0</v>
      </c>
      <c r="ED24">
        <v>0.34237390000000001</v>
      </c>
      <c r="EE24">
        <v>-1.3919973303670801E-2</v>
      </c>
      <c r="EF24">
        <v>1.0211325199666001E-3</v>
      </c>
      <c r="EG24">
        <v>1</v>
      </c>
      <c r="EH24">
        <v>2</v>
      </c>
      <c r="EI24">
        <v>3</v>
      </c>
      <c r="EJ24" t="s">
        <v>328</v>
      </c>
      <c r="EK24">
        <v>100</v>
      </c>
      <c r="EL24">
        <v>100</v>
      </c>
      <c r="EM24">
        <v>1.0129999999999999</v>
      </c>
      <c r="EN24">
        <v>4.3299999999999998E-2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1430.7</v>
      </c>
      <c r="FB24">
        <v>1430.7</v>
      </c>
      <c r="FC24">
        <v>2</v>
      </c>
      <c r="FD24">
        <v>508.471</v>
      </c>
      <c r="FE24">
        <v>453.92399999999998</v>
      </c>
      <c r="FF24">
        <v>23.648399999999999</v>
      </c>
      <c r="FG24">
        <v>33.585599999999999</v>
      </c>
      <c r="FH24">
        <v>30.0001</v>
      </c>
      <c r="FI24">
        <v>33.684699999999999</v>
      </c>
      <c r="FJ24">
        <v>33.738999999999997</v>
      </c>
      <c r="FK24">
        <v>18.688700000000001</v>
      </c>
      <c r="FL24">
        <v>100</v>
      </c>
      <c r="FM24">
        <v>0</v>
      </c>
      <c r="FN24">
        <v>23.646899999999999</v>
      </c>
      <c r="FO24">
        <v>401.49900000000002</v>
      </c>
      <c r="FP24">
        <v>0</v>
      </c>
      <c r="FQ24">
        <v>97.960800000000006</v>
      </c>
      <c r="FR24">
        <v>102.03700000000001</v>
      </c>
    </row>
    <row r="25" spans="1:174" x14ac:dyDescent="0.25">
      <c r="A25">
        <v>9</v>
      </c>
      <c r="B25">
        <v>1607634725.5</v>
      </c>
      <c r="C25">
        <v>766.90000009536698</v>
      </c>
      <c r="D25" t="s">
        <v>329</v>
      </c>
      <c r="E25" t="s">
        <v>330</v>
      </c>
      <c r="F25" t="s">
        <v>291</v>
      </c>
      <c r="G25" t="s">
        <v>292</v>
      </c>
      <c r="H25">
        <v>1607634717.5</v>
      </c>
      <c r="I25">
        <f t="shared" si="0"/>
        <v>2.6117086014335712E-4</v>
      </c>
      <c r="J25">
        <f t="shared" si="1"/>
        <v>0.26117086014335711</v>
      </c>
      <c r="K25">
        <f t="shared" si="2"/>
        <v>1.3042417942330644</v>
      </c>
      <c r="L25">
        <f t="shared" si="3"/>
        <v>499.861548387097</v>
      </c>
      <c r="M25">
        <f t="shared" si="4"/>
        <v>180.89809757747608</v>
      </c>
      <c r="N25">
        <f t="shared" si="5"/>
        <v>18.366547959192676</v>
      </c>
      <c r="O25">
        <f t="shared" si="6"/>
        <v>50.750843841660377</v>
      </c>
      <c r="P25">
        <f t="shared" si="7"/>
        <v>6.9962044491501596E-3</v>
      </c>
      <c r="Q25">
        <f t="shared" si="8"/>
        <v>2.9540862852831324</v>
      </c>
      <c r="R25">
        <f t="shared" si="9"/>
        <v>6.9870123932466019E-3</v>
      </c>
      <c r="S25">
        <f t="shared" si="10"/>
        <v>4.367707591075418E-3</v>
      </c>
      <c r="T25">
        <f t="shared" si="11"/>
        <v>231.28889981333734</v>
      </c>
      <c r="U25">
        <f t="shared" si="12"/>
        <v>29.282093447500042</v>
      </c>
      <c r="V25">
        <f t="shared" si="13"/>
        <v>28.6504451612903</v>
      </c>
      <c r="W25">
        <f t="shared" si="14"/>
        <v>3.9411375777946778</v>
      </c>
      <c r="X25">
        <f t="shared" si="15"/>
        <v>5.8998241644758354</v>
      </c>
      <c r="Y25">
        <f t="shared" si="16"/>
        <v>0.22384933667729742</v>
      </c>
      <c r="Z25">
        <f t="shared" si="17"/>
        <v>3.7941696300907486</v>
      </c>
      <c r="AA25">
        <f t="shared" si="18"/>
        <v>3.7172882411173802</v>
      </c>
      <c r="AB25">
        <f t="shared" si="19"/>
        <v>-11.517634932322048</v>
      </c>
      <c r="AC25">
        <f t="shared" si="20"/>
        <v>-104.07275737372115</v>
      </c>
      <c r="AD25">
        <f t="shared" si="21"/>
        <v>-7.704163888398428</v>
      </c>
      <c r="AE25">
        <f t="shared" si="22"/>
        <v>107.99434361889573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53443.247293107881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15372.5</v>
      </c>
      <c r="AS25">
        <v>746.79416000000003</v>
      </c>
      <c r="AT25">
        <v>778.49</v>
      </c>
      <c r="AU25">
        <f t="shared" si="27"/>
        <v>4.0714511425965605E-2</v>
      </c>
      <c r="AV25">
        <v>0.5</v>
      </c>
      <c r="AW25">
        <f t="shared" si="28"/>
        <v>1180.1724499416132</v>
      </c>
      <c r="AX25">
        <f t="shared" si="29"/>
        <v>1.3042417942330644</v>
      </c>
      <c r="AY25">
        <f t="shared" si="30"/>
        <v>24.025072348878815</v>
      </c>
      <c r="AZ25">
        <f t="shared" si="31"/>
        <v>1.5946731125119852E-3</v>
      </c>
      <c r="BA25">
        <f t="shared" si="32"/>
        <v>3.1902657709154902</v>
      </c>
      <c r="BB25" t="s">
        <v>332</v>
      </c>
      <c r="BC25">
        <v>746.79416000000003</v>
      </c>
      <c r="BD25">
        <v>550.78</v>
      </c>
      <c r="BE25">
        <f t="shared" si="33"/>
        <v>0.29250215160117665</v>
      </c>
      <c r="BF25">
        <f t="shared" si="34"/>
        <v>0.13919388696148596</v>
      </c>
      <c r="BG25">
        <f t="shared" si="35"/>
        <v>0.91601445800907311</v>
      </c>
      <c r="BH25">
        <f t="shared" si="36"/>
        <v>0.50300416275009929</v>
      </c>
      <c r="BI25">
        <f t="shared" si="37"/>
        <v>0.97525602733535843</v>
      </c>
      <c r="BJ25">
        <f t="shared" si="38"/>
        <v>0.1026590902379944</v>
      </c>
      <c r="BK25">
        <f t="shared" si="39"/>
        <v>0.89734090976200565</v>
      </c>
      <c r="BL25">
        <f t="shared" si="40"/>
        <v>1399.9848387096799</v>
      </c>
      <c r="BM25">
        <f t="shared" si="41"/>
        <v>1180.1724499416132</v>
      </c>
      <c r="BN25">
        <f t="shared" si="42"/>
        <v>0.84298945053529251</v>
      </c>
      <c r="BO25">
        <f t="shared" si="43"/>
        <v>0.19597890107058499</v>
      </c>
      <c r="BP25">
        <v>6</v>
      </c>
      <c r="BQ25">
        <v>0.5</v>
      </c>
      <c r="BR25" t="s">
        <v>296</v>
      </c>
      <c r="BS25">
        <v>2</v>
      </c>
      <c r="BT25">
        <v>1607634717.5</v>
      </c>
      <c r="BU25">
        <v>499.861548387097</v>
      </c>
      <c r="BV25">
        <v>501.58261290322599</v>
      </c>
      <c r="BW25">
        <v>2.2047648387096799</v>
      </c>
      <c r="BX25">
        <v>1.8921751612903199</v>
      </c>
      <c r="BY25">
        <v>498.93164516129002</v>
      </c>
      <c r="BZ25">
        <v>2.16146483870968</v>
      </c>
      <c r="CA25">
        <v>500.19893548387103</v>
      </c>
      <c r="CB25">
        <v>101.429838709677</v>
      </c>
      <c r="CC25">
        <v>9.9962903225806393E-2</v>
      </c>
      <c r="CD25">
        <v>27.996970967741898</v>
      </c>
      <c r="CE25">
        <v>28.6504451612903</v>
      </c>
      <c r="CF25">
        <v>999.9</v>
      </c>
      <c r="CG25">
        <v>0</v>
      </c>
      <c r="CH25">
        <v>0</v>
      </c>
      <c r="CI25">
        <v>9997.5938709677393</v>
      </c>
      <c r="CJ25">
        <v>0</v>
      </c>
      <c r="CK25">
        <v>223.781451612903</v>
      </c>
      <c r="CL25">
        <v>1399.9848387096799</v>
      </c>
      <c r="CM25">
        <v>0.899994870967742</v>
      </c>
      <c r="CN25">
        <v>0.10000501935483901</v>
      </c>
      <c r="CO25">
        <v>0</v>
      </c>
      <c r="CP25">
        <v>746.78187096774195</v>
      </c>
      <c r="CQ25">
        <v>4.9994800000000001</v>
      </c>
      <c r="CR25">
        <v>10765.3774193548</v>
      </c>
      <c r="CS25">
        <v>11417.4290322581</v>
      </c>
      <c r="CT25">
        <v>49.925193548387099</v>
      </c>
      <c r="CU25">
        <v>51.741870967741903</v>
      </c>
      <c r="CV25">
        <v>51.045999999999999</v>
      </c>
      <c r="CW25">
        <v>51.245677419354799</v>
      </c>
      <c r="CX25">
        <v>51.642935483871</v>
      </c>
      <c r="CY25">
        <v>1255.4787096774201</v>
      </c>
      <c r="CZ25">
        <v>139.506129032258</v>
      </c>
      <c r="DA25">
        <v>0</v>
      </c>
      <c r="DB25">
        <v>119</v>
      </c>
      <c r="DC25">
        <v>0</v>
      </c>
      <c r="DD25">
        <v>746.79416000000003</v>
      </c>
      <c r="DE25">
        <v>-0.61146152852506097</v>
      </c>
      <c r="DF25">
        <v>-23.192307585282499</v>
      </c>
      <c r="DG25">
        <v>10765.152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1.31139252856433</v>
      </c>
      <c r="DW25">
        <v>-0.178046070140774</v>
      </c>
      <c r="DX25">
        <v>3.54726908236037E-2</v>
      </c>
      <c r="DY25">
        <v>1</v>
      </c>
      <c r="DZ25">
        <v>-1.7233016666666701</v>
      </c>
      <c r="EA25">
        <v>0.152956351501666</v>
      </c>
      <c r="EB25">
        <v>3.9168066932416E-2</v>
      </c>
      <c r="EC25">
        <v>1</v>
      </c>
      <c r="ED25">
        <v>0.31272420000000001</v>
      </c>
      <c r="EE25">
        <v>-2.93848631813136E-2</v>
      </c>
      <c r="EF25">
        <v>2.1351875389919901E-3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0.93</v>
      </c>
      <c r="EN25">
        <v>4.3299999999999998E-2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1432.7</v>
      </c>
      <c r="FB25">
        <v>1432.7</v>
      </c>
      <c r="FC25">
        <v>2</v>
      </c>
      <c r="FD25">
        <v>508.46499999999997</v>
      </c>
      <c r="FE25">
        <v>454.25400000000002</v>
      </c>
      <c r="FF25">
        <v>23.6264</v>
      </c>
      <c r="FG25">
        <v>33.563000000000002</v>
      </c>
      <c r="FH25">
        <v>30.000599999999999</v>
      </c>
      <c r="FI25">
        <v>33.657600000000002</v>
      </c>
      <c r="FJ25">
        <v>33.713900000000002</v>
      </c>
      <c r="FK25">
        <v>22.420500000000001</v>
      </c>
      <c r="FL25">
        <v>100</v>
      </c>
      <c r="FM25">
        <v>0</v>
      </c>
      <c r="FN25">
        <v>23.5121</v>
      </c>
      <c r="FO25">
        <v>501.56599999999997</v>
      </c>
      <c r="FP25">
        <v>0</v>
      </c>
      <c r="FQ25">
        <v>97.963899999999995</v>
      </c>
      <c r="FR25">
        <v>102.038</v>
      </c>
    </row>
    <row r="26" spans="1:174" x14ac:dyDescent="0.25">
      <c r="A26">
        <v>10</v>
      </c>
      <c r="B26">
        <v>1607634826.5</v>
      </c>
      <c r="C26">
        <v>867.90000009536698</v>
      </c>
      <c r="D26" t="s">
        <v>333</v>
      </c>
      <c r="E26" t="s">
        <v>334</v>
      </c>
      <c r="F26" t="s">
        <v>291</v>
      </c>
      <c r="G26" t="s">
        <v>292</v>
      </c>
      <c r="H26">
        <v>1607634818.75</v>
      </c>
      <c r="I26">
        <f t="shared" si="0"/>
        <v>2.2933857404780977E-4</v>
      </c>
      <c r="J26">
        <f t="shared" si="1"/>
        <v>0.22933857404780977</v>
      </c>
      <c r="K26">
        <f t="shared" si="2"/>
        <v>1.4994981481632834</v>
      </c>
      <c r="L26">
        <f t="shared" si="3"/>
        <v>599.602933333333</v>
      </c>
      <c r="M26">
        <f t="shared" si="4"/>
        <v>185.40607545375715</v>
      </c>
      <c r="N26">
        <f t="shared" si="5"/>
        <v>18.823707772802937</v>
      </c>
      <c r="O26">
        <f t="shared" si="6"/>
        <v>60.875838988335495</v>
      </c>
      <c r="P26">
        <f t="shared" si="7"/>
        <v>6.146207114849713E-3</v>
      </c>
      <c r="Q26">
        <f t="shared" si="8"/>
        <v>2.954694373246209</v>
      </c>
      <c r="R26">
        <f t="shared" si="9"/>
        <v>6.1391131726668052E-3</v>
      </c>
      <c r="S26">
        <f t="shared" si="10"/>
        <v>3.8375823989721786E-3</v>
      </c>
      <c r="T26">
        <f t="shared" si="11"/>
        <v>231.29434809303953</v>
      </c>
      <c r="U26">
        <f t="shared" si="12"/>
        <v>29.263425546392543</v>
      </c>
      <c r="V26">
        <f t="shared" si="13"/>
        <v>28.634080000000001</v>
      </c>
      <c r="W26">
        <f t="shared" si="14"/>
        <v>3.9373972721076127</v>
      </c>
      <c r="X26">
        <f t="shared" si="15"/>
        <v>5.8696590592952722</v>
      </c>
      <c r="Y26">
        <f t="shared" si="16"/>
        <v>0.22235860831437212</v>
      </c>
      <c r="Z26">
        <f t="shared" si="17"/>
        <v>3.7882712789295998</v>
      </c>
      <c r="AA26">
        <f t="shared" si="18"/>
        <v>3.7150386637932407</v>
      </c>
      <c r="AB26">
        <f t="shared" si="19"/>
        <v>-10.113831115508411</v>
      </c>
      <c r="AC26">
        <f t="shared" si="20"/>
        <v>-105.73795209232988</v>
      </c>
      <c r="AD26">
        <f t="shared" si="21"/>
        <v>-7.824145185576616</v>
      </c>
      <c r="AE26">
        <f t="shared" si="22"/>
        <v>107.61841969962462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53465.61833087133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15372.5</v>
      </c>
      <c r="AS26">
        <v>746.06888000000004</v>
      </c>
      <c r="AT26">
        <v>778.7</v>
      </c>
      <c r="AU26">
        <f t="shared" si="27"/>
        <v>4.1904610247848972E-2</v>
      </c>
      <c r="AV26">
        <v>0.5</v>
      </c>
      <c r="AW26">
        <f t="shared" si="28"/>
        <v>1180.1993815545547</v>
      </c>
      <c r="AX26">
        <f t="shared" si="29"/>
        <v>1.4994981481632834</v>
      </c>
      <c r="AY26">
        <f t="shared" si="30"/>
        <v>24.727897549398008</v>
      </c>
      <c r="AZ26">
        <f t="shared" si="31"/>
        <v>1.7600802546120344E-3</v>
      </c>
      <c r="BA26">
        <f t="shared" si="32"/>
        <v>3.1891357390522668</v>
      </c>
      <c r="BB26" t="s">
        <v>336</v>
      </c>
      <c r="BC26">
        <v>746.06888000000004</v>
      </c>
      <c r="BD26">
        <v>550.98</v>
      </c>
      <c r="BE26">
        <f t="shared" si="33"/>
        <v>0.29243611146783099</v>
      </c>
      <c r="BF26">
        <f t="shared" si="34"/>
        <v>0.14329492359037416</v>
      </c>
      <c r="BG26">
        <f t="shared" si="35"/>
        <v>0.91600457378923694</v>
      </c>
      <c r="BH26">
        <f t="shared" si="36"/>
        <v>0.5161267307458316</v>
      </c>
      <c r="BI26">
        <f t="shared" si="37"/>
        <v>0.97517356454329507</v>
      </c>
      <c r="BJ26">
        <f t="shared" si="38"/>
        <v>0.10582486298024432</v>
      </c>
      <c r="BK26">
        <f t="shared" si="39"/>
        <v>0.89417513701975571</v>
      </c>
      <c r="BL26">
        <f t="shared" si="40"/>
        <v>1400.0166666666701</v>
      </c>
      <c r="BM26">
        <f t="shared" si="41"/>
        <v>1180.1993815545547</v>
      </c>
      <c r="BN26">
        <f t="shared" si="42"/>
        <v>0.84298952266369576</v>
      </c>
      <c r="BO26">
        <f t="shared" si="43"/>
        <v>0.19597904532739152</v>
      </c>
      <c r="BP26">
        <v>6</v>
      </c>
      <c r="BQ26">
        <v>0.5</v>
      </c>
      <c r="BR26" t="s">
        <v>296</v>
      </c>
      <c r="BS26">
        <v>2</v>
      </c>
      <c r="BT26">
        <v>1607634818.75</v>
      </c>
      <c r="BU26">
        <v>599.602933333333</v>
      </c>
      <c r="BV26">
        <v>601.56653333333304</v>
      </c>
      <c r="BW26">
        <v>2.1901443333333299</v>
      </c>
      <c r="BX26">
        <v>1.91565433333333</v>
      </c>
      <c r="BY26">
        <v>598.76796666666701</v>
      </c>
      <c r="BZ26">
        <v>2.1467526666666701</v>
      </c>
      <c r="CA26">
        <v>500.20683333333301</v>
      </c>
      <c r="CB26">
        <v>101.426933333333</v>
      </c>
      <c r="CC26">
        <v>9.9986573333333301E-2</v>
      </c>
      <c r="CD26">
        <v>27.970286666666698</v>
      </c>
      <c r="CE26">
        <v>28.634080000000001</v>
      </c>
      <c r="CF26">
        <v>999.9</v>
      </c>
      <c r="CG26">
        <v>0</v>
      </c>
      <c r="CH26">
        <v>0</v>
      </c>
      <c r="CI26">
        <v>10001.331333333301</v>
      </c>
      <c r="CJ26">
        <v>0</v>
      </c>
      <c r="CK26">
        <v>223.05109999999999</v>
      </c>
      <c r="CL26">
        <v>1400.0166666666701</v>
      </c>
      <c r="CM26">
        <v>0.89999216666666704</v>
      </c>
      <c r="CN26">
        <v>0.100007703333333</v>
      </c>
      <c r="CO26">
        <v>0</v>
      </c>
      <c r="CP26">
        <v>746.09130000000005</v>
      </c>
      <c r="CQ26">
        <v>4.9994800000000001</v>
      </c>
      <c r="CR26">
        <v>10746.9666666667</v>
      </c>
      <c r="CS26">
        <v>11417.7</v>
      </c>
      <c r="CT26">
        <v>49.949733333333299</v>
      </c>
      <c r="CU26">
        <v>51.7582666666667</v>
      </c>
      <c r="CV26">
        <v>51.0662666666666</v>
      </c>
      <c r="CW26">
        <v>51.278866666666701</v>
      </c>
      <c r="CX26">
        <v>51.654000000000003</v>
      </c>
      <c r="CY26">
        <v>1255.5039999999999</v>
      </c>
      <c r="CZ26">
        <v>139.512666666667</v>
      </c>
      <c r="DA26">
        <v>0</v>
      </c>
      <c r="DB26">
        <v>100.200000047684</v>
      </c>
      <c r="DC26">
        <v>0</v>
      </c>
      <c r="DD26">
        <v>746.06888000000004</v>
      </c>
      <c r="DE26">
        <v>-1.50553846812801</v>
      </c>
      <c r="DF26">
        <v>-21.6692307731049</v>
      </c>
      <c r="DG26">
        <v>10746.744000000001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-4.4999999999999998E-2</v>
      </c>
      <c r="DO26">
        <v>6.0000000000000001E-3</v>
      </c>
      <c r="DP26">
        <v>1.012</v>
      </c>
      <c r="DQ26">
        <v>6.6000000000000003E-2</v>
      </c>
      <c r="DR26">
        <v>400</v>
      </c>
      <c r="DS26">
        <v>0</v>
      </c>
      <c r="DT26">
        <v>0.22</v>
      </c>
      <c r="DU26">
        <v>0.08</v>
      </c>
      <c r="DV26">
        <v>1.5101960358084301</v>
      </c>
      <c r="DW26">
        <v>-0.135111517692315</v>
      </c>
      <c r="DX26">
        <v>4.4712674102662699E-2</v>
      </c>
      <c r="DY26">
        <v>1</v>
      </c>
      <c r="DZ26">
        <v>-1.9695780000000001</v>
      </c>
      <c r="EA26">
        <v>9.8393592880977807E-2</v>
      </c>
      <c r="EB26">
        <v>4.7352507599914898E-2</v>
      </c>
      <c r="EC26">
        <v>1</v>
      </c>
      <c r="ED26">
        <v>0.27465796666666698</v>
      </c>
      <c r="EE26">
        <v>-1.9456311457174299E-2</v>
      </c>
      <c r="EF26">
        <v>1.4180952126786901E-3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0.83499999999999996</v>
      </c>
      <c r="EN26">
        <v>4.3400000000000001E-2</v>
      </c>
      <c r="EO26">
        <v>1.1794943401787199</v>
      </c>
      <c r="EP26">
        <v>-1.6043650578588901E-5</v>
      </c>
      <c r="EQ26">
        <v>-1.15305589960158E-6</v>
      </c>
      <c r="ER26">
        <v>3.6581349982770798E-10</v>
      </c>
      <c r="ES26">
        <v>6.6000000000000003E-2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1434.4</v>
      </c>
      <c r="FB26">
        <v>1434.4</v>
      </c>
      <c r="FC26">
        <v>2</v>
      </c>
      <c r="FD26">
        <v>508.41800000000001</v>
      </c>
      <c r="FE26">
        <v>454.45800000000003</v>
      </c>
      <c r="FF26">
        <v>23.664000000000001</v>
      </c>
      <c r="FG26">
        <v>33.551000000000002</v>
      </c>
      <c r="FH26">
        <v>29.9999</v>
      </c>
      <c r="FI26">
        <v>33.642499999999998</v>
      </c>
      <c r="FJ26">
        <v>33.695799999999998</v>
      </c>
      <c r="FK26">
        <v>26.0349</v>
      </c>
      <c r="FL26">
        <v>100</v>
      </c>
      <c r="FM26">
        <v>0</v>
      </c>
      <c r="FN26">
        <v>23.672000000000001</v>
      </c>
      <c r="FO26">
        <v>601.66899999999998</v>
      </c>
      <c r="FP26">
        <v>0</v>
      </c>
      <c r="FQ26">
        <v>97.964600000000004</v>
      </c>
      <c r="FR26">
        <v>102.038</v>
      </c>
    </row>
    <row r="27" spans="1:174" x14ac:dyDescent="0.25">
      <c r="A27">
        <v>11</v>
      </c>
      <c r="B27">
        <v>1607634921.5</v>
      </c>
      <c r="C27">
        <v>962.90000009536698</v>
      </c>
      <c r="D27" t="s">
        <v>337</v>
      </c>
      <c r="E27" t="s">
        <v>338</v>
      </c>
      <c r="F27" t="s">
        <v>291</v>
      </c>
      <c r="G27" t="s">
        <v>292</v>
      </c>
      <c r="H27">
        <v>1607634913.75</v>
      </c>
      <c r="I27">
        <f t="shared" si="0"/>
        <v>2.0255584295246422E-4</v>
      </c>
      <c r="J27">
        <f t="shared" si="1"/>
        <v>0.20255584295246423</v>
      </c>
      <c r="K27">
        <f t="shared" si="2"/>
        <v>1.7458863978479511</v>
      </c>
      <c r="L27">
        <f t="shared" si="3"/>
        <v>699.41946666666695</v>
      </c>
      <c r="M27">
        <f t="shared" si="4"/>
        <v>157.70518182317369</v>
      </c>
      <c r="N27">
        <f t="shared" si="5"/>
        <v>16.011144402317452</v>
      </c>
      <c r="O27">
        <f t="shared" si="6"/>
        <v>71.009119352515256</v>
      </c>
      <c r="P27">
        <f t="shared" si="7"/>
        <v>5.4177429969860793E-3</v>
      </c>
      <c r="Q27">
        <f t="shared" si="8"/>
        <v>2.9540429987068126</v>
      </c>
      <c r="R27">
        <f t="shared" si="9"/>
        <v>5.4122289575256576E-3</v>
      </c>
      <c r="S27">
        <f t="shared" si="10"/>
        <v>3.3831380341438327E-3</v>
      </c>
      <c r="T27">
        <f t="shared" si="11"/>
        <v>231.28975381717999</v>
      </c>
      <c r="U27">
        <f t="shared" si="12"/>
        <v>29.29499266349967</v>
      </c>
      <c r="V27">
        <f t="shared" si="13"/>
        <v>28.658656666666701</v>
      </c>
      <c r="W27">
        <f t="shared" si="14"/>
        <v>3.943015508719879</v>
      </c>
      <c r="X27">
        <f t="shared" si="15"/>
        <v>5.8328300596826219</v>
      </c>
      <c r="Y27">
        <f t="shared" si="16"/>
        <v>0.22127855592823137</v>
      </c>
      <c r="Z27">
        <f t="shared" si="17"/>
        <v>3.7936739741097765</v>
      </c>
      <c r="AA27">
        <f t="shared" si="18"/>
        <v>3.7217369527916477</v>
      </c>
      <c r="AB27">
        <f t="shared" si="19"/>
        <v>-8.9327126742036729</v>
      </c>
      <c r="AC27">
        <f t="shared" si="20"/>
        <v>-105.73587617428572</v>
      </c>
      <c r="AD27">
        <f t="shared" si="21"/>
        <v>-7.8276267393667585</v>
      </c>
      <c r="AE27">
        <f t="shared" si="22"/>
        <v>108.79353822932381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53442.298895699685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339</v>
      </c>
      <c r="AR27">
        <v>15372.4</v>
      </c>
      <c r="AS27">
        <v>744.97159999999997</v>
      </c>
      <c r="AT27">
        <v>777.28</v>
      </c>
      <c r="AU27">
        <f t="shared" si="27"/>
        <v>4.1565973651708554E-2</v>
      </c>
      <c r="AV27">
        <v>0.5</v>
      </c>
      <c r="AW27">
        <f t="shared" si="28"/>
        <v>1180.1768015545144</v>
      </c>
      <c r="AX27">
        <f t="shared" si="29"/>
        <v>1.7458863978479511</v>
      </c>
      <c r="AY27">
        <f t="shared" si="30"/>
        <v>24.527598918886312</v>
      </c>
      <c r="AZ27">
        <f t="shared" si="31"/>
        <v>1.9688862504359619E-3</v>
      </c>
      <c r="BA27">
        <f t="shared" si="32"/>
        <v>3.1967888019761221</v>
      </c>
      <c r="BB27" t="s">
        <v>340</v>
      </c>
      <c r="BC27">
        <v>744.97159999999997</v>
      </c>
      <c r="BD27">
        <v>551.74</v>
      </c>
      <c r="BE27">
        <f t="shared" si="33"/>
        <v>0.2901657060518732</v>
      </c>
      <c r="BF27">
        <f t="shared" si="34"/>
        <v>0.14324909107032016</v>
      </c>
      <c r="BG27">
        <f t="shared" si="35"/>
        <v>0.91678534796372413</v>
      </c>
      <c r="BH27">
        <f t="shared" si="36"/>
        <v>0.5227636164492675</v>
      </c>
      <c r="BI27">
        <f t="shared" si="37"/>
        <v>0.97573117008962773</v>
      </c>
      <c r="BJ27">
        <f t="shared" si="38"/>
        <v>0.10609297523172488</v>
      </c>
      <c r="BK27">
        <f t="shared" si="39"/>
        <v>0.8939070247682751</v>
      </c>
      <c r="BL27">
        <f t="shared" si="40"/>
        <v>1399.99</v>
      </c>
      <c r="BM27">
        <f t="shared" si="41"/>
        <v>1180.1768015545144</v>
      </c>
      <c r="BN27">
        <f t="shared" si="42"/>
        <v>0.84298945103501766</v>
      </c>
      <c r="BO27">
        <f t="shared" si="43"/>
        <v>0.19597890207003557</v>
      </c>
      <c r="BP27">
        <v>6</v>
      </c>
      <c r="BQ27">
        <v>0.5</v>
      </c>
      <c r="BR27" t="s">
        <v>296</v>
      </c>
      <c r="BS27">
        <v>2</v>
      </c>
      <c r="BT27">
        <v>1607634913.75</v>
      </c>
      <c r="BU27">
        <v>699.41946666666695</v>
      </c>
      <c r="BV27">
        <v>701.68359999999996</v>
      </c>
      <c r="BW27">
        <v>2.17953033333333</v>
      </c>
      <c r="BX27">
        <v>1.93709333333333</v>
      </c>
      <c r="BY27">
        <v>698.68923333333305</v>
      </c>
      <c r="BZ27">
        <v>2.13607033333333</v>
      </c>
      <c r="CA27">
        <v>500.20673333333298</v>
      </c>
      <c r="CB27">
        <v>101.4258</v>
      </c>
      <c r="CC27">
        <v>9.9997803333333302E-2</v>
      </c>
      <c r="CD27">
        <v>27.994730000000001</v>
      </c>
      <c r="CE27">
        <v>28.658656666666701</v>
      </c>
      <c r="CF27">
        <v>999.9</v>
      </c>
      <c r="CG27">
        <v>0</v>
      </c>
      <c r="CH27">
        <v>0</v>
      </c>
      <c r="CI27">
        <v>9997.7463333333308</v>
      </c>
      <c r="CJ27">
        <v>0</v>
      </c>
      <c r="CK27">
        <v>222.171533333333</v>
      </c>
      <c r="CL27">
        <v>1399.99</v>
      </c>
      <c r="CM27">
        <v>0.89999516666666701</v>
      </c>
      <c r="CN27">
        <v>0.100004683333333</v>
      </c>
      <c r="CO27">
        <v>0</v>
      </c>
      <c r="CP27">
        <v>744.97739999999999</v>
      </c>
      <c r="CQ27">
        <v>4.9994800000000001</v>
      </c>
      <c r="CR27">
        <v>10727.24</v>
      </c>
      <c r="CS27">
        <v>11417.49</v>
      </c>
      <c r="CT27">
        <v>49.974800000000002</v>
      </c>
      <c r="CU27">
        <v>51.774799999999999</v>
      </c>
      <c r="CV27">
        <v>51.053733333333298</v>
      </c>
      <c r="CW27">
        <v>51.249933333333303</v>
      </c>
      <c r="CX27">
        <v>51.6415333333333</v>
      </c>
      <c r="CY27">
        <v>1255.4833333333299</v>
      </c>
      <c r="CZ27">
        <v>139.506666666667</v>
      </c>
      <c r="DA27">
        <v>0</v>
      </c>
      <c r="DB27">
        <v>94.200000047683702</v>
      </c>
      <c r="DC27">
        <v>0</v>
      </c>
      <c r="DD27">
        <v>744.97159999999997</v>
      </c>
      <c r="DE27">
        <v>-1.87323077004134</v>
      </c>
      <c r="DF27">
        <v>-29.915384528915499</v>
      </c>
      <c r="DG27">
        <v>10727.044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-4.4999999999999998E-2</v>
      </c>
      <c r="DO27">
        <v>6.0000000000000001E-3</v>
      </c>
      <c r="DP27">
        <v>1.012</v>
      </c>
      <c r="DQ27">
        <v>6.6000000000000003E-2</v>
      </c>
      <c r="DR27">
        <v>400</v>
      </c>
      <c r="DS27">
        <v>0</v>
      </c>
      <c r="DT27">
        <v>0.22</v>
      </c>
      <c r="DU27">
        <v>0.08</v>
      </c>
      <c r="DV27">
        <v>1.7597203787340401</v>
      </c>
      <c r="DW27">
        <v>-0.175451075071093</v>
      </c>
      <c r="DX27">
        <v>6.8459474934923006E-2</v>
      </c>
      <c r="DY27">
        <v>1</v>
      </c>
      <c r="DZ27">
        <v>-2.2731006666666702</v>
      </c>
      <c r="EA27">
        <v>0.18064818687430501</v>
      </c>
      <c r="EB27">
        <v>7.9685050749114097E-2</v>
      </c>
      <c r="EC27">
        <v>1</v>
      </c>
      <c r="ED27">
        <v>0.24262296666666699</v>
      </c>
      <c r="EE27">
        <v>-2.5981535038931899E-2</v>
      </c>
      <c r="EF27">
        <v>1.8950247928603899E-3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0.73</v>
      </c>
      <c r="EN27">
        <v>4.3499999999999997E-2</v>
      </c>
      <c r="EO27">
        <v>1.1794943401787199</v>
      </c>
      <c r="EP27">
        <v>-1.6043650578588901E-5</v>
      </c>
      <c r="EQ27">
        <v>-1.15305589960158E-6</v>
      </c>
      <c r="ER27">
        <v>3.6581349982770798E-10</v>
      </c>
      <c r="ES27">
        <v>6.6000000000000003E-2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1436</v>
      </c>
      <c r="FB27">
        <v>1436</v>
      </c>
      <c r="FC27">
        <v>2</v>
      </c>
      <c r="FD27">
        <v>508.47</v>
      </c>
      <c r="FE27">
        <v>454.86599999999999</v>
      </c>
      <c r="FF27">
        <v>23.584199999999999</v>
      </c>
      <c r="FG27">
        <v>33.537799999999997</v>
      </c>
      <c r="FH27">
        <v>30.0001</v>
      </c>
      <c r="FI27">
        <v>33.627400000000002</v>
      </c>
      <c r="FJ27">
        <v>33.681199999999997</v>
      </c>
      <c r="FK27">
        <v>29.5534</v>
      </c>
      <c r="FL27">
        <v>100</v>
      </c>
      <c r="FM27">
        <v>0</v>
      </c>
      <c r="FN27">
        <v>23.5854</v>
      </c>
      <c r="FO27">
        <v>702.04499999999996</v>
      </c>
      <c r="FP27">
        <v>0</v>
      </c>
      <c r="FQ27">
        <v>97.967500000000001</v>
      </c>
      <c r="FR27">
        <v>102.042</v>
      </c>
    </row>
    <row r="28" spans="1:174" x14ac:dyDescent="0.25">
      <c r="A28">
        <v>12</v>
      </c>
      <c r="B28">
        <v>1607635031.5</v>
      </c>
      <c r="C28">
        <v>1072.9000000953699</v>
      </c>
      <c r="D28" t="s">
        <v>341</v>
      </c>
      <c r="E28" t="s">
        <v>342</v>
      </c>
      <c r="F28" t="s">
        <v>291</v>
      </c>
      <c r="G28" t="s">
        <v>292</v>
      </c>
      <c r="H28">
        <v>1607635023.75</v>
      </c>
      <c r="I28">
        <f t="shared" si="0"/>
        <v>1.7775103793333724E-4</v>
      </c>
      <c r="J28">
        <f t="shared" si="1"/>
        <v>0.17775103793333724</v>
      </c>
      <c r="K28">
        <f t="shared" si="2"/>
        <v>1.5892758573328469</v>
      </c>
      <c r="L28">
        <f t="shared" si="3"/>
        <v>799.75146666666706</v>
      </c>
      <c r="M28">
        <f t="shared" si="4"/>
        <v>233.61002309367717</v>
      </c>
      <c r="N28">
        <f t="shared" si="5"/>
        <v>23.717974898054905</v>
      </c>
      <c r="O28">
        <f t="shared" si="6"/>
        <v>81.197223303540696</v>
      </c>
      <c r="P28">
        <f t="shared" si="7"/>
        <v>4.754723422463779E-3</v>
      </c>
      <c r="Q28">
        <f t="shared" si="8"/>
        <v>2.9534546459719877</v>
      </c>
      <c r="R28">
        <f t="shared" si="9"/>
        <v>4.7504749928082715E-3</v>
      </c>
      <c r="S28">
        <f t="shared" si="10"/>
        <v>2.9694282499541638E-3</v>
      </c>
      <c r="T28">
        <f t="shared" si="11"/>
        <v>231.29133734826519</v>
      </c>
      <c r="U28">
        <f t="shared" si="12"/>
        <v>29.294061137751505</v>
      </c>
      <c r="V28">
        <f t="shared" si="13"/>
        <v>28.653003333333299</v>
      </c>
      <c r="W28">
        <f t="shared" si="14"/>
        <v>3.9417225354992493</v>
      </c>
      <c r="X28">
        <f t="shared" si="15"/>
        <v>5.8192597021828467</v>
      </c>
      <c r="Y28">
        <f t="shared" si="16"/>
        <v>0.22066611717906776</v>
      </c>
      <c r="Z28">
        <f t="shared" si="17"/>
        <v>3.791996378788427</v>
      </c>
      <c r="AA28">
        <f t="shared" si="18"/>
        <v>3.7210564183201815</v>
      </c>
      <c r="AB28">
        <f t="shared" si="19"/>
        <v>-7.8388207728601724</v>
      </c>
      <c r="AC28">
        <f t="shared" si="20"/>
        <v>-106.02265508728291</v>
      </c>
      <c r="AD28">
        <f t="shared" si="21"/>
        <v>-7.8499031970909234</v>
      </c>
      <c r="AE28">
        <f t="shared" si="22"/>
        <v>109.57995829103118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53426.576509358558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343</v>
      </c>
      <c r="AR28">
        <v>15372.4</v>
      </c>
      <c r="AS28">
        <v>743.26696000000004</v>
      </c>
      <c r="AT28">
        <v>775.9</v>
      </c>
      <c r="AU28">
        <f t="shared" si="27"/>
        <v>4.2058306482794072E-2</v>
      </c>
      <c r="AV28">
        <v>0.5</v>
      </c>
      <c r="AW28">
        <f t="shared" si="28"/>
        <v>1180.18469155452</v>
      </c>
      <c r="AX28">
        <f t="shared" si="29"/>
        <v>1.5892758573328469</v>
      </c>
      <c r="AY28">
        <f t="shared" si="30"/>
        <v>24.818284731850895</v>
      </c>
      <c r="AZ28">
        <f t="shared" si="31"/>
        <v>1.8361730605865613E-3</v>
      </c>
      <c r="BA28">
        <f t="shared" si="32"/>
        <v>3.204253125402758</v>
      </c>
      <c r="BB28" t="s">
        <v>344</v>
      </c>
      <c r="BC28">
        <v>743.26696000000004</v>
      </c>
      <c r="BD28">
        <v>550.16999999999996</v>
      </c>
      <c r="BE28">
        <f t="shared" si="33"/>
        <v>0.29092666580744941</v>
      </c>
      <c r="BF28">
        <f t="shared" si="34"/>
        <v>0.14456669472378475</v>
      </c>
      <c r="BG28">
        <f t="shared" si="35"/>
        <v>0.91676346191429658</v>
      </c>
      <c r="BH28">
        <f t="shared" si="36"/>
        <v>0.5400757733927416</v>
      </c>
      <c r="BI28">
        <f t="shared" si="37"/>
        <v>0.97627306843747197</v>
      </c>
      <c r="BJ28">
        <f t="shared" si="38"/>
        <v>0.10700900580349307</v>
      </c>
      <c r="BK28">
        <f t="shared" si="39"/>
        <v>0.89299099419650696</v>
      </c>
      <c r="BL28">
        <f t="shared" si="40"/>
        <v>1399.99933333333</v>
      </c>
      <c r="BM28">
        <f t="shared" si="41"/>
        <v>1180.18469155452</v>
      </c>
      <c r="BN28">
        <f t="shared" si="42"/>
        <v>0.84298946681964326</v>
      </c>
      <c r="BO28">
        <f t="shared" si="43"/>
        <v>0.19597893363928659</v>
      </c>
      <c r="BP28">
        <v>6</v>
      </c>
      <c r="BQ28">
        <v>0.5</v>
      </c>
      <c r="BR28" t="s">
        <v>296</v>
      </c>
      <c r="BS28">
        <v>2</v>
      </c>
      <c r="BT28">
        <v>1607635023.75</v>
      </c>
      <c r="BU28">
        <v>799.75146666666706</v>
      </c>
      <c r="BV28">
        <v>801.82833333333303</v>
      </c>
      <c r="BW28">
        <v>2.17344933333333</v>
      </c>
      <c r="BX28">
        <v>1.960699</v>
      </c>
      <c r="BY28">
        <v>799.13443333333305</v>
      </c>
      <c r="BZ28">
        <v>2.1299503333333298</v>
      </c>
      <c r="CA28">
        <v>500.20519999999999</v>
      </c>
      <c r="CB28">
        <v>101.428033333333</v>
      </c>
      <c r="CC28">
        <v>0.100037183333333</v>
      </c>
      <c r="CD28">
        <v>27.9871433333333</v>
      </c>
      <c r="CE28">
        <v>28.653003333333299</v>
      </c>
      <c r="CF28">
        <v>999.9</v>
      </c>
      <c r="CG28">
        <v>0</v>
      </c>
      <c r="CH28">
        <v>0</v>
      </c>
      <c r="CI28">
        <v>9994.1880000000001</v>
      </c>
      <c r="CJ28">
        <v>0</v>
      </c>
      <c r="CK28">
        <v>221.0343</v>
      </c>
      <c r="CL28">
        <v>1399.99933333333</v>
      </c>
      <c r="CM28">
        <v>0.89999439999999997</v>
      </c>
      <c r="CN28">
        <v>0.100005446666667</v>
      </c>
      <c r="CO28">
        <v>0</v>
      </c>
      <c r="CP28">
        <v>743.26179999999999</v>
      </c>
      <c r="CQ28">
        <v>4.9994800000000001</v>
      </c>
      <c r="CR28">
        <v>10697.01</v>
      </c>
      <c r="CS28">
        <v>11417.55</v>
      </c>
      <c r="CT28">
        <v>49.949666666666602</v>
      </c>
      <c r="CU28">
        <v>51.811999999999998</v>
      </c>
      <c r="CV28">
        <v>51.066200000000002</v>
      </c>
      <c r="CW28">
        <v>51.2520666666667</v>
      </c>
      <c r="CX28">
        <v>51.647733333333299</v>
      </c>
      <c r="CY28">
        <v>1255.491</v>
      </c>
      <c r="CZ28">
        <v>139.50833333333301</v>
      </c>
      <c r="DA28">
        <v>0</v>
      </c>
      <c r="DB28">
        <v>109.40000009536701</v>
      </c>
      <c r="DC28">
        <v>0</v>
      </c>
      <c r="DD28">
        <v>743.26696000000004</v>
      </c>
      <c r="DE28">
        <v>-1.5665384633182899</v>
      </c>
      <c r="DF28">
        <v>-12.2923077091823</v>
      </c>
      <c r="DG28">
        <v>10696.72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-4.4999999999999998E-2</v>
      </c>
      <c r="DO28">
        <v>6.0000000000000001E-3</v>
      </c>
      <c r="DP28">
        <v>1.012</v>
      </c>
      <c r="DQ28">
        <v>6.6000000000000003E-2</v>
      </c>
      <c r="DR28">
        <v>400</v>
      </c>
      <c r="DS28">
        <v>0</v>
      </c>
      <c r="DT28">
        <v>0.22</v>
      </c>
      <c r="DU28">
        <v>0.08</v>
      </c>
      <c r="DV28">
        <v>1.5981921436375</v>
      </c>
      <c r="DW28">
        <v>-0.216719539441418</v>
      </c>
      <c r="DX28">
        <v>6.0884906946583002E-2</v>
      </c>
      <c r="DY28">
        <v>1</v>
      </c>
      <c r="DZ28">
        <v>-2.0816363333333299</v>
      </c>
      <c r="EA28">
        <v>8.3099532814232796E-2</v>
      </c>
      <c r="EB28">
        <v>6.2388670525095197E-2</v>
      </c>
      <c r="EC28">
        <v>1</v>
      </c>
      <c r="ED28">
        <v>0.21285733333333301</v>
      </c>
      <c r="EE28">
        <v>-1.5988805339265801E-2</v>
      </c>
      <c r="EF28">
        <v>1.2098548214099401E-3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0.61699999999999999</v>
      </c>
      <c r="EN28">
        <v>4.3499999999999997E-2</v>
      </c>
      <c r="EO28">
        <v>1.1794943401787199</v>
      </c>
      <c r="EP28">
        <v>-1.6043650578588901E-5</v>
      </c>
      <c r="EQ28">
        <v>-1.15305589960158E-6</v>
      </c>
      <c r="ER28">
        <v>3.6581349982770798E-10</v>
      </c>
      <c r="ES28">
        <v>6.6000000000000003E-2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1437.8</v>
      </c>
      <c r="FB28">
        <v>1437.8</v>
      </c>
      <c r="FC28">
        <v>2</v>
      </c>
      <c r="FD28">
        <v>508.38099999999997</v>
      </c>
      <c r="FE28">
        <v>455.18200000000002</v>
      </c>
      <c r="FF28">
        <v>23.5747</v>
      </c>
      <c r="FG28">
        <v>33.520899999999997</v>
      </c>
      <c r="FH28">
        <v>29.9999</v>
      </c>
      <c r="FI28">
        <v>33.613399999999999</v>
      </c>
      <c r="FJ28">
        <v>33.668599999999998</v>
      </c>
      <c r="FK28">
        <v>32.999299999999998</v>
      </c>
      <c r="FL28">
        <v>100</v>
      </c>
      <c r="FM28">
        <v>0</v>
      </c>
      <c r="FN28">
        <v>23.579599999999999</v>
      </c>
      <c r="FO28">
        <v>801.97299999999996</v>
      </c>
      <c r="FP28">
        <v>0</v>
      </c>
      <c r="FQ28">
        <v>97.969300000000004</v>
      </c>
      <c r="FR28">
        <v>102.044</v>
      </c>
    </row>
    <row r="29" spans="1:174" x14ac:dyDescent="0.25">
      <c r="A29">
        <v>13</v>
      </c>
      <c r="B29">
        <v>1607635115.5</v>
      </c>
      <c r="C29">
        <v>1156.9000000953699</v>
      </c>
      <c r="D29" t="s">
        <v>345</v>
      </c>
      <c r="E29" t="s">
        <v>346</v>
      </c>
      <c r="F29" t="s">
        <v>291</v>
      </c>
      <c r="G29" t="s">
        <v>292</v>
      </c>
      <c r="H29">
        <v>1607635107.75</v>
      </c>
      <c r="I29">
        <f t="shared" si="0"/>
        <v>1.7818324148449337E-4</v>
      </c>
      <c r="J29">
        <f t="shared" si="1"/>
        <v>0.17818324148449338</v>
      </c>
      <c r="K29">
        <f t="shared" si="2"/>
        <v>2.2361652289225562</v>
      </c>
      <c r="L29">
        <f t="shared" si="3"/>
        <v>898.85316666666699</v>
      </c>
      <c r="M29">
        <f t="shared" si="4"/>
        <v>119.51505634909709</v>
      </c>
      <c r="N29">
        <f t="shared" si="5"/>
        <v>12.134199596870596</v>
      </c>
      <c r="O29">
        <f t="shared" si="6"/>
        <v>91.25932803607742</v>
      </c>
      <c r="P29">
        <f t="shared" si="7"/>
        <v>4.780844404123779E-3</v>
      </c>
      <c r="Q29">
        <f t="shared" si="8"/>
        <v>2.9551829945751922</v>
      </c>
      <c r="R29">
        <f t="shared" si="9"/>
        <v>4.7765516995307584E-3</v>
      </c>
      <c r="S29">
        <f t="shared" si="10"/>
        <v>2.9857301646332352E-3</v>
      </c>
      <c r="T29">
        <f t="shared" si="11"/>
        <v>231.29330545895968</v>
      </c>
      <c r="U29">
        <f t="shared" si="12"/>
        <v>29.288760054515961</v>
      </c>
      <c r="V29">
        <f t="shared" si="13"/>
        <v>28.6107433333333</v>
      </c>
      <c r="W29">
        <f t="shared" si="14"/>
        <v>3.9320689635351949</v>
      </c>
      <c r="X29">
        <f t="shared" si="15"/>
        <v>5.8600725934567546</v>
      </c>
      <c r="Y29">
        <f t="shared" si="16"/>
        <v>0.22215553364664811</v>
      </c>
      <c r="Z29">
        <f t="shared" si="17"/>
        <v>3.7910030994275181</v>
      </c>
      <c r="AA29">
        <f t="shared" si="18"/>
        <v>3.7099134298885468</v>
      </c>
      <c r="AB29">
        <f t="shared" si="19"/>
        <v>-7.8578809494661579</v>
      </c>
      <c r="AC29">
        <f t="shared" si="20"/>
        <v>-100.06772032940611</v>
      </c>
      <c r="AD29">
        <f t="shared" si="21"/>
        <v>-7.4029432034057612</v>
      </c>
      <c r="AE29">
        <f t="shared" si="22"/>
        <v>115.96476097668165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53477.678834773098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347</v>
      </c>
      <c r="AR29">
        <v>15372.9</v>
      </c>
      <c r="AS29">
        <v>743.83776</v>
      </c>
      <c r="AT29">
        <v>777.97</v>
      </c>
      <c r="AU29">
        <f t="shared" si="27"/>
        <v>4.3873465557797919E-2</v>
      </c>
      <c r="AV29">
        <v>0.5</v>
      </c>
      <c r="AW29">
        <f t="shared" si="28"/>
        <v>1180.1940445789937</v>
      </c>
      <c r="AX29">
        <f t="shared" si="29"/>
        <v>2.2361652289225562</v>
      </c>
      <c r="AY29">
        <f t="shared" si="30"/>
        <v>25.88960138317735</v>
      </c>
      <c r="AZ29">
        <f t="shared" si="31"/>
        <v>2.3842797052433659E-3</v>
      </c>
      <c r="BA29">
        <f t="shared" si="32"/>
        <v>3.193066570690386</v>
      </c>
      <c r="BB29" t="s">
        <v>348</v>
      </c>
      <c r="BC29">
        <v>743.83776</v>
      </c>
      <c r="BD29">
        <v>551.04999999999995</v>
      </c>
      <c r="BE29">
        <f t="shared" si="33"/>
        <v>0.29168219854236033</v>
      </c>
      <c r="BF29">
        <f t="shared" si="34"/>
        <v>0.15041530054644814</v>
      </c>
      <c r="BG29">
        <f t="shared" si="35"/>
        <v>0.91629749578573449</v>
      </c>
      <c r="BH29">
        <f t="shared" si="36"/>
        <v>0.54617633953299349</v>
      </c>
      <c r="BI29">
        <f t="shared" si="37"/>
        <v>0.97546022091570539</v>
      </c>
      <c r="BJ29">
        <f t="shared" si="38"/>
        <v>0.11143068532326221</v>
      </c>
      <c r="BK29">
        <f t="shared" si="39"/>
        <v>0.88856931467673783</v>
      </c>
      <c r="BL29">
        <f t="shared" si="40"/>
        <v>1400.01033333333</v>
      </c>
      <c r="BM29">
        <f t="shared" si="41"/>
        <v>1180.1940445789937</v>
      </c>
      <c r="BN29">
        <f t="shared" si="42"/>
        <v>0.84298952406231986</v>
      </c>
      <c r="BO29">
        <f t="shared" si="43"/>
        <v>0.19597904812463962</v>
      </c>
      <c r="BP29">
        <v>6</v>
      </c>
      <c r="BQ29">
        <v>0.5</v>
      </c>
      <c r="BR29" t="s">
        <v>296</v>
      </c>
      <c r="BS29">
        <v>2</v>
      </c>
      <c r="BT29">
        <v>1607635107.75</v>
      </c>
      <c r="BU29">
        <v>898.85316666666699</v>
      </c>
      <c r="BV29">
        <v>901.72756666666703</v>
      </c>
      <c r="BW29">
        <v>2.1881073333333299</v>
      </c>
      <c r="BX29">
        <v>1.97484366666667</v>
      </c>
      <c r="BY29">
        <v>898.35343333333299</v>
      </c>
      <c r="BZ29">
        <v>2.1447039999999999</v>
      </c>
      <c r="CA29">
        <v>500.20716666666698</v>
      </c>
      <c r="CB29">
        <v>101.428633333333</v>
      </c>
      <c r="CC29">
        <v>9.9993833333333296E-2</v>
      </c>
      <c r="CD29">
        <v>27.98265</v>
      </c>
      <c r="CE29">
        <v>28.6107433333333</v>
      </c>
      <c r="CF29">
        <v>999.9</v>
      </c>
      <c r="CG29">
        <v>0</v>
      </c>
      <c r="CH29">
        <v>0</v>
      </c>
      <c r="CI29">
        <v>10003.937333333301</v>
      </c>
      <c r="CJ29">
        <v>0</v>
      </c>
      <c r="CK29">
        <v>241.35933333333301</v>
      </c>
      <c r="CL29">
        <v>1400.01033333333</v>
      </c>
      <c r="CM29">
        <v>0.89999303333333303</v>
      </c>
      <c r="CN29">
        <v>0.10000687</v>
      </c>
      <c r="CO29">
        <v>0</v>
      </c>
      <c r="CP29">
        <v>743.856533333333</v>
      </c>
      <c r="CQ29">
        <v>4.9994800000000001</v>
      </c>
      <c r="CR29">
        <v>10726.6466666667</v>
      </c>
      <c r="CS29">
        <v>11417.6333333333</v>
      </c>
      <c r="CT29">
        <v>49.991599999999998</v>
      </c>
      <c r="CU29">
        <v>51.812066666666603</v>
      </c>
      <c r="CV29">
        <v>51.078800000000001</v>
      </c>
      <c r="CW29">
        <v>51.2624</v>
      </c>
      <c r="CX29">
        <v>51.658066666666699</v>
      </c>
      <c r="CY29">
        <v>1255.50033333333</v>
      </c>
      <c r="CZ29">
        <v>139.512333333333</v>
      </c>
      <c r="DA29">
        <v>0</v>
      </c>
      <c r="DB29">
        <v>83.400000095367403</v>
      </c>
      <c r="DC29">
        <v>0</v>
      </c>
      <c r="DD29">
        <v>743.83776</v>
      </c>
      <c r="DE29">
        <v>-1.17330769892074</v>
      </c>
      <c r="DF29">
        <v>27.999999743201698</v>
      </c>
      <c r="DG29">
        <v>10726.28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-4.4999999999999998E-2</v>
      </c>
      <c r="DO29">
        <v>6.0000000000000001E-3</v>
      </c>
      <c r="DP29">
        <v>1.012</v>
      </c>
      <c r="DQ29">
        <v>6.6000000000000003E-2</v>
      </c>
      <c r="DR29">
        <v>400</v>
      </c>
      <c r="DS29">
        <v>0</v>
      </c>
      <c r="DT29">
        <v>0.22</v>
      </c>
      <c r="DU29">
        <v>0.08</v>
      </c>
      <c r="DV29">
        <v>2.2499759344233698</v>
      </c>
      <c r="DW29">
        <v>-0.14569344648476901</v>
      </c>
      <c r="DX29">
        <v>5.0598586536739897E-2</v>
      </c>
      <c r="DY29">
        <v>1</v>
      </c>
      <c r="DZ29">
        <v>-2.8820700000000001</v>
      </c>
      <c r="EA29">
        <v>8.13522580645058E-2</v>
      </c>
      <c r="EB29">
        <v>5.20789732361664E-2</v>
      </c>
      <c r="EC29">
        <v>1</v>
      </c>
      <c r="ED29">
        <v>0.21319460000000001</v>
      </c>
      <c r="EE29">
        <v>5.1017753058957898E-3</v>
      </c>
      <c r="EF29">
        <v>4.8818873399536597E-4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0.499</v>
      </c>
      <c r="EN29">
        <v>4.3400000000000001E-2</v>
      </c>
      <c r="EO29">
        <v>1.1794943401787199</v>
      </c>
      <c r="EP29">
        <v>-1.6043650578588901E-5</v>
      </c>
      <c r="EQ29">
        <v>-1.15305589960158E-6</v>
      </c>
      <c r="ER29">
        <v>3.6581349982770798E-10</v>
      </c>
      <c r="ES29">
        <v>6.6000000000000003E-2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1439.2</v>
      </c>
      <c r="FB29">
        <v>1439.2</v>
      </c>
      <c r="FC29">
        <v>2</v>
      </c>
      <c r="FD29">
        <v>508.35199999999998</v>
      </c>
      <c r="FE29">
        <v>455.43400000000003</v>
      </c>
      <c r="FF29">
        <v>23.680299999999999</v>
      </c>
      <c r="FG29">
        <v>33.494900000000001</v>
      </c>
      <c r="FH29">
        <v>29.9999</v>
      </c>
      <c r="FI29">
        <v>33.594200000000001</v>
      </c>
      <c r="FJ29">
        <v>33.647500000000001</v>
      </c>
      <c r="FK29">
        <v>36.369799999999998</v>
      </c>
      <c r="FL29">
        <v>100</v>
      </c>
      <c r="FM29">
        <v>0</v>
      </c>
      <c r="FN29">
        <v>23.684200000000001</v>
      </c>
      <c r="FO29">
        <v>902.15499999999997</v>
      </c>
      <c r="FP29">
        <v>0</v>
      </c>
      <c r="FQ29">
        <v>97.977500000000006</v>
      </c>
      <c r="FR29">
        <v>102.051</v>
      </c>
    </row>
    <row r="30" spans="1:174" x14ac:dyDescent="0.25">
      <c r="A30">
        <v>14</v>
      </c>
      <c r="B30">
        <v>1607635236</v>
      </c>
      <c r="C30">
        <v>1277.4000000953699</v>
      </c>
      <c r="D30" t="s">
        <v>349</v>
      </c>
      <c r="E30" t="s">
        <v>350</v>
      </c>
      <c r="F30" t="s">
        <v>291</v>
      </c>
      <c r="G30" t="s">
        <v>292</v>
      </c>
      <c r="H30">
        <v>1607635228</v>
      </c>
      <c r="I30">
        <f t="shared" si="0"/>
        <v>1.7827444096544002E-4</v>
      </c>
      <c r="J30">
        <f t="shared" si="1"/>
        <v>0.17827444096544001</v>
      </c>
      <c r="K30">
        <f t="shared" si="2"/>
        <v>2.437021228202124</v>
      </c>
      <c r="L30">
        <f t="shared" si="3"/>
        <v>1199.48322580645</v>
      </c>
      <c r="M30">
        <f t="shared" si="4"/>
        <v>339.94955577270628</v>
      </c>
      <c r="N30">
        <f t="shared" si="5"/>
        <v>34.51521993285882</v>
      </c>
      <c r="O30">
        <f t="shared" si="6"/>
        <v>121.78403131129645</v>
      </c>
      <c r="P30">
        <f t="shared" si="7"/>
        <v>4.795586997211115E-3</v>
      </c>
      <c r="Q30">
        <f t="shared" si="8"/>
        <v>2.9532904310715642</v>
      </c>
      <c r="R30">
        <f t="shared" si="9"/>
        <v>4.7912650248675328E-3</v>
      </c>
      <c r="S30">
        <f t="shared" si="10"/>
        <v>2.9949286191092573E-3</v>
      </c>
      <c r="T30">
        <f t="shared" si="11"/>
        <v>231.29514257935665</v>
      </c>
      <c r="U30">
        <f t="shared" si="12"/>
        <v>29.286144298008214</v>
      </c>
      <c r="V30">
        <f t="shared" si="13"/>
        <v>28.5794741935484</v>
      </c>
      <c r="W30">
        <f t="shared" si="14"/>
        <v>3.9249393443556535</v>
      </c>
      <c r="X30">
        <f t="shared" si="15"/>
        <v>5.9195882519597749</v>
      </c>
      <c r="Y30">
        <f t="shared" si="16"/>
        <v>0.22436748182943406</v>
      </c>
      <c r="Z30">
        <f t="shared" si="17"/>
        <v>3.790254867053525</v>
      </c>
      <c r="AA30">
        <f t="shared" si="18"/>
        <v>3.7005718625262194</v>
      </c>
      <c r="AB30">
        <f t="shared" si="19"/>
        <v>-7.8619028465759051</v>
      </c>
      <c r="AC30">
        <f t="shared" si="20"/>
        <v>-95.564060608067891</v>
      </c>
      <c r="AD30">
        <f t="shared" si="21"/>
        <v>-7.0730748883085601</v>
      </c>
      <c r="AE30">
        <f t="shared" si="22"/>
        <v>120.7961042364043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53423.248172994907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351</v>
      </c>
      <c r="AR30">
        <v>15373.1</v>
      </c>
      <c r="AS30">
        <v>744.07446153846104</v>
      </c>
      <c r="AT30">
        <v>779.11</v>
      </c>
      <c r="AU30">
        <f t="shared" si="27"/>
        <v>4.4968667404524321E-2</v>
      </c>
      <c r="AV30">
        <v>0.5</v>
      </c>
      <c r="AW30">
        <f t="shared" si="28"/>
        <v>1180.2030519041089</v>
      </c>
      <c r="AX30">
        <f t="shared" si="29"/>
        <v>2.437021228202124</v>
      </c>
      <c r="AY30">
        <f t="shared" si="30"/>
        <v>26.536079255440214</v>
      </c>
      <c r="AZ30">
        <f t="shared" si="31"/>
        <v>2.5544491713984283E-3</v>
      </c>
      <c r="BA30">
        <f t="shared" si="32"/>
        <v>3.1869312420582459</v>
      </c>
      <c r="BB30" t="s">
        <v>352</v>
      </c>
      <c r="BC30">
        <v>744.07446153846104</v>
      </c>
      <c r="BD30">
        <v>549.09</v>
      </c>
      <c r="BE30">
        <f t="shared" si="33"/>
        <v>0.29523430581047605</v>
      </c>
      <c r="BF30">
        <f t="shared" si="34"/>
        <v>0.15231518329510033</v>
      </c>
      <c r="BG30">
        <f t="shared" si="35"/>
        <v>0.91521531594292649</v>
      </c>
      <c r="BH30">
        <f t="shared" si="36"/>
        <v>0.55058689844421227</v>
      </c>
      <c r="BI30">
        <f t="shared" si="37"/>
        <v>0.97501256575879047</v>
      </c>
      <c r="BJ30">
        <f t="shared" si="38"/>
        <v>0.11240104091542399</v>
      </c>
      <c r="BK30">
        <f t="shared" si="39"/>
        <v>0.88759895908457598</v>
      </c>
      <c r="BL30">
        <f t="shared" si="40"/>
        <v>1400.02096774194</v>
      </c>
      <c r="BM30">
        <f t="shared" si="41"/>
        <v>1180.2030519041089</v>
      </c>
      <c r="BN30">
        <f t="shared" si="42"/>
        <v>0.84298955451190838</v>
      </c>
      <c r="BO30">
        <f t="shared" si="43"/>
        <v>0.19597910902381679</v>
      </c>
      <c r="BP30">
        <v>6</v>
      </c>
      <c r="BQ30">
        <v>0.5</v>
      </c>
      <c r="BR30" t="s">
        <v>296</v>
      </c>
      <c r="BS30">
        <v>2</v>
      </c>
      <c r="BT30">
        <v>1607635228</v>
      </c>
      <c r="BU30">
        <v>1199.48322580645</v>
      </c>
      <c r="BV30">
        <v>1202.6629032258099</v>
      </c>
      <c r="BW30">
        <v>2.2098548387096799</v>
      </c>
      <c r="BX30">
        <v>1.99648903225806</v>
      </c>
      <c r="BY30">
        <v>1199.34967741935</v>
      </c>
      <c r="BZ30">
        <v>2.1665880645161302</v>
      </c>
      <c r="CA30">
        <v>500.21270967741901</v>
      </c>
      <c r="CB30">
        <v>101.430387096774</v>
      </c>
      <c r="CC30">
        <v>0.10002924516129</v>
      </c>
      <c r="CD30">
        <v>27.979264516129</v>
      </c>
      <c r="CE30">
        <v>28.5794741935484</v>
      </c>
      <c r="CF30">
        <v>999.9</v>
      </c>
      <c r="CG30">
        <v>0</v>
      </c>
      <c r="CH30">
        <v>0</v>
      </c>
      <c r="CI30">
        <v>9993.0245161290295</v>
      </c>
      <c r="CJ30">
        <v>0</v>
      </c>
      <c r="CK30">
        <v>216.53641935483901</v>
      </c>
      <c r="CL30">
        <v>1400.02096774194</v>
      </c>
      <c r="CM30">
        <v>0.89999274193548395</v>
      </c>
      <c r="CN30">
        <v>0.100007219354839</v>
      </c>
      <c r="CO30">
        <v>0</v>
      </c>
      <c r="CP30">
        <v>744.08441935483904</v>
      </c>
      <c r="CQ30">
        <v>4.9994800000000001</v>
      </c>
      <c r="CR30">
        <v>10721.2419354839</v>
      </c>
      <c r="CS30">
        <v>11417.722580645201</v>
      </c>
      <c r="CT30">
        <v>49.915064516129</v>
      </c>
      <c r="CU30">
        <v>51.7195161290323</v>
      </c>
      <c r="CV30">
        <v>51.04</v>
      </c>
      <c r="CW30">
        <v>51.185000000000002</v>
      </c>
      <c r="CX30">
        <v>51.604741935483901</v>
      </c>
      <c r="CY30">
        <v>1255.50870967742</v>
      </c>
      <c r="CZ30">
        <v>139.51483870967701</v>
      </c>
      <c r="DA30">
        <v>0</v>
      </c>
      <c r="DB30">
        <v>120</v>
      </c>
      <c r="DC30">
        <v>0</v>
      </c>
      <c r="DD30">
        <v>744.07446153846104</v>
      </c>
      <c r="DE30">
        <v>-0.55733332809729796</v>
      </c>
      <c r="DF30">
        <v>-10.717948623302799</v>
      </c>
      <c r="DG30">
        <v>10721.0115384615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-4.4999999999999998E-2</v>
      </c>
      <c r="DO30">
        <v>6.0000000000000001E-3</v>
      </c>
      <c r="DP30">
        <v>1.012</v>
      </c>
      <c r="DQ30">
        <v>6.6000000000000003E-2</v>
      </c>
      <c r="DR30">
        <v>400</v>
      </c>
      <c r="DS30">
        <v>0</v>
      </c>
      <c r="DT30">
        <v>0.22</v>
      </c>
      <c r="DU30">
        <v>0.08</v>
      </c>
      <c r="DV30">
        <v>2.4372741343776698</v>
      </c>
      <c r="DW30">
        <v>-0.73208120241063201</v>
      </c>
      <c r="DX30">
        <v>9.19969927748788E-2</v>
      </c>
      <c r="DY30">
        <v>0</v>
      </c>
      <c r="DZ30">
        <v>-3.1778036666666698</v>
      </c>
      <c r="EA30">
        <v>0.83257334816462403</v>
      </c>
      <c r="EB30">
        <v>0.110381745516287</v>
      </c>
      <c r="EC30">
        <v>0</v>
      </c>
      <c r="ED30">
        <v>0.21335419999999999</v>
      </c>
      <c r="EE30">
        <v>-2.1361334816468098E-3</v>
      </c>
      <c r="EF30">
        <v>3.08342817872144E-4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0.14000000000000001</v>
      </c>
      <c r="EN30">
        <v>4.3299999999999998E-2</v>
      </c>
      <c r="EO30">
        <v>1.1794943401787199</v>
      </c>
      <c r="EP30">
        <v>-1.6043650578588901E-5</v>
      </c>
      <c r="EQ30">
        <v>-1.15305589960158E-6</v>
      </c>
      <c r="ER30">
        <v>3.6581349982770798E-10</v>
      </c>
      <c r="ES30">
        <v>6.6000000000000003E-2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1441.2</v>
      </c>
      <c r="FB30">
        <v>1441.2</v>
      </c>
      <c r="FC30">
        <v>2</v>
      </c>
      <c r="FD30">
        <v>508.38</v>
      </c>
      <c r="FE30">
        <v>456.59100000000001</v>
      </c>
      <c r="FF30">
        <v>23.842600000000001</v>
      </c>
      <c r="FG30">
        <v>33.428600000000003</v>
      </c>
      <c r="FH30">
        <v>29.9998</v>
      </c>
      <c r="FI30">
        <v>33.542999999999999</v>
      </c>
      <c r="FJ30">
        <v>33.599299999999999</v>
      </c>
      <c r="FK30">
        <v>46.088999999999999</v>
      </c>
      <c r="FL30">
        <v>100</v>
      </c>
      <c r="FM30">
        <v>0</v>
      </c>
      <c r="FN30">
        <v>23.8508</v>
      </c>
      <c r="FO30">
        <v>1202.6600000000001</v>
      </c>
      <c r="FP30">
        <v>0</v>
      </c>
      <c r="FQ30">
        <v>97.989000000000004</v>
      </c>
      <c r="FR30">
        <v>102.06100000000001</v>
      </c>
    </row>
    <row r="31" spans="1:174" x14ac:dyDescent="0.25">
      <c r="A31">
        <v>15</v>
      </c>
      <c r="B31">
        <v>1607635356.5</v>
      </c>
      <c r="C31">
        <v>1397.9000000953699</v>
      </c>
      <c r="D31" t="s">
        <v>353</v>
      </c>
      <c r="E31" t="s">
        <v>354</v>
      </c>
      <c r="F31" t="s">
        <v>291</v>
      </c>
      <c r="G31" t="s">
        <v>292</v>
      </c>
      <c r="H31">
        <v>1607635348.5</v>
      </c>
      <c r="I31">
        <f t="shared" si="0"/>
        <v>1.7095154256163329E-4</v>
      </c>
      <c r="J31">
        <f t="shared" si="1"/>
        <v>0.17095154256163328</v>
      </c>
      <c r="K31">
        <f t="shared" si="2"/>
        <v>2.4828725691358371</v>
      </c>
      <c r="L31">
        <f t="shared" si="3"/>
        <v>1399.7170967741899</v>
      </c>
      <c r="M31">
        <f t="shared" si="4"/>
        <v>478.7798694075741</v>
      </c>
      <c r="N31">
        <f t="shared" si="5"/>
        <v>48.610948309154658</v>
      </c>
      <c r="O31">
        <f t="shared" si="6"/>
        <v>142.11452858893693</v>
      </c>
      <c r="P31">
        <f t="shared" si="7"/>
        <v>4.5960043869813887E-3</v>
      </c>
      <c r="Q31">
        <f t="shared" si="8"/>
        <v>2.954245998958708</v>
      </c>
      <c r="R31">
        <f t="shared" si="9"/>
        <v>4.5920357942814353E-3</v>
      </c>
      <c r="S31">
        <f t="shared" si="10"/>
        <v>2.870378639951072E-3</v>
      </c>
      <c r="T31">
        <f t="shared" si="11"/>
        <v>231.29124792214111</v>
      </c>
      <c r="U31">
        <f t="shared" si="12"/>
        <v>29.309909092498398</v>
      </c>
      <c r="V31">
        <f t="shared" si="13"/>
        <v>28.591561290322598</v>
      </c>
      <c r="W31">
        <f t="shared" si="14"/>
        <v>3.9276939631647445</v>
      </c>
      <c r="X31">
        <f t="shared" si="15"/>
        <v>5.9343762704564016</v>
      </c>
      <c r="Y31">
        <f t="shared" si="16"/>
        <v>0.22522077525190168</v>
      </c>
      <c r="Z31">
        <f t="shared" si="17"/>
        <v>3.7951886598956825</v>
      </c>
      <c r="AA31">
        <f t="shared" si="18"/>
        <v>3.702473187912843</v>
      </c>
      <c r="AB31">
        <f t="shared" si="19"/>
        <v>-7.5389630269680277</v>
      </c>
      <c r="AC31">
        <f t="shared" si="20"/>
        <v>-93.966324214724182</v>
      </c>
      <c r="AD31">
        <f t="shared" si="21"/>
        <v>-6.9537611068401226</v>
      </c>
      <c r="AE31">
        <f t="shared" si="22"/>
        <v>122.83219957360879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53447.097871540805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355</v>
      </c>
      <c r="AR31">
        <v>15373.6</v>
      </c>
      <c r="AS31">
        <v>743.63769230769196</v>
      </c>
      <c r="AT31">
        <v>780.46</v>
      </c>
      <c r="AU31">
        <f t="shared" si="27"/>
        <v>4.7180262527622308E-2</v>
      </c>
      <c r="AV31">
        <v>0.5</v>
      </c>
      <c r="AW31">
        <f t="shared" si="28"/>
        <v>1180.1822241352561</v>
      </c>
      <c r="AX31">
        <f t="shared" si="29"/>
        <v>2.4828725691358371</v>
      </c>
      <c r="AY31">
        <f t="shared" si="30"/>
        <v>27.840653582567288</v>
      </c>
      <c r="AZ31">
        <f t="shared" si="31"/>
        <v>2.5933453210538228E-3</v>
      </c>
      <c r="BA31">
        <f t="shared" si="32"/>
        <v>3.1796889014171126</v>
      </c>
      <c r="BB31" t="s">
        <v>356</v>
      </c>
      <c r="BC31">
        <v>743.63769230769196</v>
      </c>
      <c r="BD31">
        <v>550.41999999999996</v>
      </c>
      <c r="BE31">
        <f t="shared" si="33"/>
        <v>0.29474925044204703</v>
      </c>
      <c r="BF31">
        <f t="shared" si="34"/>
        <v>0.16006915185319101</v>
      </c>
      <c r="BG31">
        <f t="shared" si="35"/>
        <v>0.91516635566405824</v>
      </c>
      <c r="BH31">
        <f t="shared" si="36"/>
        <v>0.56664457018395775</v>
      </c>
      <c r="BI31">
        <f t="shared" si="37"/>
        <v>0.9744824478098123</v>
      </c>
      <c r="BJ31">
        <f t="shared" si="38"/>
        <v>0.11847874774827637</v>
      </c>
      <c r="BK31">
        <f t="shared" si="39"/>
        <v>0.88152125225172362</v>
      </c>
      <c r="BL31">
        <f t="shared" si="40"/>
        <v>1399.9961290322599</v>
      </c>
      <c r="BM31">
        <f t="shared" si="41"/>
        <v>1180.1822241352561</v>
      </c>
      <c r="BN31">
        <f t="shared" si="42"/>
        <v>0.84298963380066705</v>
      </c>
      <c r="BO31">
        <f t="shared" si="43"/>
        <v>0.19597926760133419</v>
      </c>
      <c r="BP31">
        <v>6</v>
      </c>
      <c r="BQ31">
        <v>0.5</v>
      </c>
      <c r="BR31" t="s">
        <v>296</v>
      </c>
      <c r="BS31">
        <v>2</v>
      </c>
      <c r="BT31">
        <v>1607635348.5</v>
      </c>
      <c r="BU31">
        <v>1399.7170967741899</v>
      </c>
      <c r="BV31">
        <v>1402.98225806452</v>
      </c>
      <c r="BW31">
        <v>2.2182487096774199</v>
      </c>
      <c r="BX31">
        <v>2.0136512903225801</v>
      </c>
      <c r="BY31">
        <v>1399.8164516129</v>
      </c>
      <c r="BZ31">
        <v>2.17503322580645</v>
      </c>
      <c r="CA31">
        <v>500.218419354839</v>
      </c>
      <c r="CB31">
        <v>101.430838709677</v>
      </c>
      <c r="CC31">
        <v>0.100055580645161</v>
      </c>
      <c r="CD31">
        <v>28.001577419354799</v>
      </c>
      <c r="CE31">
        <v>28.591561290322598</v>
      </c>
      <c r="CF31">
        <v>999.9</v>
      </c>
      <c r="CG31">
        <v>0</v>
      </c>
      <c r="CH31">
        <v>0</v>
      </c>
      <c r="CI31">
        <v>9998.4016129032298</v>
      </c>
      <c r="CJ31">
        <v>0</v>
      </c>
      <c r="CK31">
        <v>213.57400000000001</v>
      </c>
      <c r="CL31">
        <v>1399.9961290322599</v>
      </c>
      <c r="CM31">
        <v>0.89998912903225803</v>
      </c>
      <c r="CN31">
        <v>0.100010825806452</v>
      </c>
      <c r="CO31">
        <v>0</v>
      </c>
      <c r="CP31">
        <v>743.65996774193502</v>
      </c>
      <c r="CQ31">
        <v>4.9994800000000001</v>
      </c>
      <c r="CR31">
        <v>10704.848387096799</v>
      </c>
      <c r="CS31">
        <v>11417.512903225799</v>
      </c>
      <c r="CT31">
        <v>49.862612903225802</v>
      </c>
      <c r="CU31">
        <v>51.683</v>
      </c>
      <c r="CV31">
        <v>50.991741935483901</v>
      </c>
      <c r="CW31">
        <v>51.147064516128999</v>
      </c>
      <c r="CX31">
        <v>51.552193548387102</v>
      </c>
      <c r="CY31">
        <v>1255.48032258065</v>
      </c>
      <c r="CZ31">
        <v>139.515806451613</v>
      </c>
      <c r="DA31">
        <v>0</v>
      </c>
      <c r="DB31">
        <v>120</v>
      </c>
      <c r="DC31">
        <v>0</v>
      </c>
      <c r="DD31">
        <v>743.63769230769196</v>
      </c>
      <c r="DE31">
        <v>0.26502564324186401</v>
      </c>
      <c r="DF31">
        <v>-16.068376065253901</v>
      </c>
      <c r="DG31">
        <v>10704.7384615385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-4.4999999999999998E-2</v>
      </c>
      <c r="DO31">
        <v>6.0000000000000001E-3</v>
      </c>
      <c r="DP31">
        <v>1.012</v>
      </c>
      <c r="DQ31">
        <v>6.6000000000000003E-2</v>
      </c>
      <c r="DR31">
        <v>400</v>
      </c>
      <c r="DS31">
        <v>0</v>
      </c>
      <c r="DT31">
        <v>0.22</v>
      </c>
      <c r="DU31">
        <v>0.08</v>
      </c>
      <c r="DV31">
        <v>2.5056105622078899</v>
      </c>
      <c r="DW31">
        <v>-1.12995763780062</v>
      </c>
      <c r="DX31">
        <v>0.12480218963258401</v>
      </c>
      <c r="DY31">
        <v>0</v>
      </c>
      <c r="DZ31">
        <v>-3.2683763333333302</v>
      </c>
      <c r="EA31">
        <v>1.0841333926585</v>
      </c>
      <c r="EB31">
        <v>0.13027026264611899</v>
      </c>
      <c r="EC31">
        <v>0</v>
      </c>
      <c r="ED31">
        <v>0.20462403333333301</v>
      </c>
      <c r="EE31">
        <v>-7.2661268075640698E-3</v>
      </c>
      <c r="EF31">
        <v>5.6225821371403003E-4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-0.1</v>
      </c>
      <c r="EN31">
        <v>4.3200000000000002E-2</v>
      </c>
      <c r="EO31">
        <v>1.1794943401787199</v>
      </c>
      <c r="EP31">
        <v>-1.6043650578588901E-5</v>
      </c>
      <c r="EQ31">
        <v>-1.15305589960158E-6</v>
      </c>
      <c r="ER31">
        <v>3.6581349982770798E-10</v>
      </c>
      <c r="ES31">
        <v>6.6000000000000003E-2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1443.2</v>
      </c>
      <c r="FB31">
        <v>1443.2</v>
      </c>
      <c r="FC31">
        <v>2</v>
      </c>
      <c r="FD31">
        <v>508.24700000000001</v>
      </c>
      <c r="FE31">
        <v>457.64</v>
      </c>
      <c r="FF31">
        <v>23.735600000000002</v>
      </c>
      <c r="FG31">
        <v>33.3386</v>
      </c>
      <c r="FH31">
        <v>29.9999</v>
      </c>
      <c r="FI31">
        <v>33.468200000000003</v>
      </c>
      <c r="FJ31">
        <v>33.526899999999998</v>
      </c>
      <c r="FK31">
        <v>52.297600000000003</v>
      </c>
      <c r="FL31">
        <v>100</v>
      </c>
      <c r="FM31">
        <v>0</v>
      </c>
      <c r="FN31">
        <v>23.739100000000001</v>
      </c>
      <c r="FO31">
        <v>1403.14</v>
      </c>
      <c r="FP31">
        <v>0</v>
      </c>
      <c r="FQ31">
        <v>98.007800000000003</v>
      </c>
      <c r="FR31">
        <v>102.078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2020-12-10T15:26:00Z</dcterms:created>
  <dcterms:modified xsi:type="dcterms:W3CDTF">2021-05-04T23:13:06Z</dcterms:modified>
</cp:coreProperties>
</file>