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BAAFF7AA-BD2F-47A1-9DA9-18633EEE813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P26" i="1"/>
  <c r="N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H23" i="1"/>
  <c r="AG23" i="1"/>
  <c r="K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I20" i="1"/>
  <c r="S20" i="1" s="1"/>
  <c r="BH20" i="1"/>
  <c r="BG20" i="1"/>
  <c r="BF20" i="1"/>
  <c r="BE20" i="1"/>
  <c r="BD20" i="1"/>
  <c r="BC20" i="1"/>
  <c r="AZ20" i="1"/>
  <c r="AX20" i="1"/>
  <c r="AU20" i="1"/>
  <c r="AS20" i="1"/>
  <c r="AW20" i="1" s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AW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AY18" i="1" s="1"/>
  <c r="Y18" i="1"/>
  <c r="X18" i="1"/>
  <c r="W18" i="1"/>
  <c r="P18" i="1"/>
  <c r="K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W17" i="1" s="1"/>
  <c r="X17" i="1"/>
  <c r="P17" i="1"/>
  <c r="N17" i="1" l="1"/>
  <c r="K17" i="1"/>
  <c r="J17" i="1"/>
  <c r="AV17" i="1" s="1"/>
  <c r="I17" i="1"/>
  <c r="AH17" i="1"/>
  <c r="AU21" i="1"/>
  <c r="S21" i="1"/>
  <c r="AW21" i="1"/>
  <c r="AW27" i="1"/>
  <c r="AU27" i="1"/>
  <c r="S27" i="1"/>
  <c r="I29" i="1"/>
  <c r="AH29" i="1"/>
  <c r="N29" i="1"/>
  <c r="K29" i="1"/>
  <c r="J29" i="1"/>
  <c r="AV29" i="1" s="1"/>
  <c r="AU17" i="1"/>
  <c r="AW17" i="1" s="1"/>
  <c r="S17" i="1"/>
  <c r="AU22" i="1"/>
  <c r="AW22" i="1" s="1"/>
  <c r="S22" i="1"/>
  <c r="AH24" i="1"/>
  <c r="I24" i="1"/>
  <c r="N24" i="1"/>
  <c r="K24" i="1"/>
  <c r="J24" i="1"/>
  <c r="AV24" i="1" s="1"/>
  <c r="AY24" i="1" s="1"/>
  <c r="K25" i="1"/>
  <c r="J25" i="1"/>
  <c r="AV25" i="1" s="1"/>
  <c r="I25" i="1"/>
  <c r="AH25" i="1"/>
  <c r="N25" i="1"/>
  <c r="AU29" i="1"/>
  <c r="S29" i="1"/>
  <c r="N19" i="1"/>
  <c r="AH19" i="1"/>
  <c r="K19" i="1"/>
  <c r="J19" i="1"/>
  <c r="AV19" i="1" s="1"/>
  <c r="I19" i="1"/>
  <c r="AW29" i="1"/>
  <c r="K20" i="1"/>
  <c r="J20" i="1"/>
  <c r="AV20" i="1" s="1"/>
  <c r="AY20" i="1" s="1"/>
  <c r="I20" i="1"/>
  <c r="AH20" i="1"/>
  <c r="N20" i="1"/>
  <c r="S23" i="1"/>
  <c r="AU23" i="1"/>
  <c r="AW23" i="1" s="1"/>
  <c r="AU25" i="1"/>
  <c r="AW25" i="1" s="1"/>
  <c r="S25" i="1"/>
  <c r="AY26" i="1"/>
  <c r="AU30" i="1"/>
  <c r="AW30" i="1" s="1"/>
  <c r="S30" i="1"/>
  <c r="S31" i="1"/>
  <c r="AU31" i="1"/>
  <c r="AW19" i="1"/>
  <c r="AU19" i="1"/>
  <c r="S19" i="1"/>
  <c r="N27" i="1"/>
  <c r="K27" i="1"/>
  <c r="J27" i="1"/>
  <c r="AV27" i="1" s="1"/>
  <c r="AY27" i="1" s="1"/>
  <c r="AH27" i="1"/>
  <c r="I27" i="1"/>
  <c r="AW31" i="1"/>
  <c r="I21" i="1"/>
  <c r="AH21" i="1"/>
  <c r="N21" i="1"/>
  <c r="J21" i="1"/>
  <c r="AV21" i="1" s="1"/>
  <c r="AY21" i="1" s="1"/>
  <c r="K21" i="1"/>
  <c r="K28" i="1"/>
  <c r="J28" i="1"/>
  <c r="AV28" i="1" s="1"/>
  <c r="AY28" i="1" s="1"/>
  <c r="I28" i="1"/>
  <c r="AH28" i="1"/>
  <c r="N28" i="1"/>
  <c r="AH22" i="1"/>
  <c r="AH30" i="1"/>
  <c r="I22" i="1"/>
  <c r="N23" i="1"/>
  <c r="S24" i="1"/>
  <c r="I30" i="1"/>
  <c r="N31" i="1"/>
  <c r="N18" i="1"/>
  <c r="J22" i="1"/>
  <c r="AV22" i="1" s="1"/>
  <c r="AY22" i="1" s="1"/>
  <c r="J30" i="1"/>
  <c r="AV30" i="1" s="1"/>
  <c r="AY30" i="1" s="1"/>
  <c r="K22" i="1"/>
  <c r="K30" i="1"/>
  <c r="AH31" i="1"/>
  <c r="AH18" i="1"/>
  <c r="I23" i="1"/>
  <c r="AH26" i="1"/>
  <c r="I31" i="1"/>
  <c r="I18" i="1"/>
  <c r="T18" i="1" s="1"/>
  <c r="U18" i="1" s="1"/>
  <c r="J23" i="1"/>
  <c r="AV23" i="1" s="1"/>
  <c r="I26" i="1"/>
  <c r="J31" i="1"/>
  <c r="AV31" i="1" s="1"/>
  <c r="AY31" i="1" s="1"/>
  <c r="V18" i="1" l="1"/>
  <c r="Z18" i="1" s="1"/>
  <c r="AC18" i="1"/>
  <c r="AB18" i="1"/>
  <c r="AA30" i="1"/>
  <c r="AA28" i="1"/>
  <c r="T23" i="1"/>
  <c r="U23" i="1" s="1"/>
  <c r="AA25" i="1"/>
  <c r="T22" i="1"/>
  <c r="U22" i="1" s="1"/>
  <c r="Q22" i="1" s="1"/>
  <c r="O22" i="1" s="1"/>
  <c r="R22" i="1" s="1"/>
  <c r="L22" i="1" s="1"/>
  <c r="M22" i="1" s="1"/>
  <c r="AA29" i="1"/>
  <c r="T21" i="1"/>
  <c r="U21" i="1" s="1"/>
  <c r="Q21" i="1" s="1"/>
  <c r="O21" i="1" s="1"/>
  <c r="R21" i="1" s="1"/>
  <c r="L21" i="1" s="1"/>
  <c r="M21" i="1" s="1"/>
  <c r="AA21" i="1"/>
  <c r="T24" i="1"/>
  <c r="U24" i="1" s="1"/>
  <c r="Q24" i="1" s="1"/>
  <c r="O24" i="1" s="1"/>
  <c r="R24" i="1" s="1"/>
  <c r="L24" i="1" s="1"/>
  <c r="M24" i="1" s="1"/>
  <c r="T19" i="1"/>
  <c r="U19" i="1" s="1"/>
  <c r="T30" i="1"/>
  <c r="U30" i="1" s="1"/>
  <c r="Q30" i="1" s="1"/>
  <c r="O30" i="1" s="1"/>
  <c r="R30" i="1" s="1"/>
  <c r="L30" i="1" s="1"/>
  <c r="M30" i="1" s="1"/>
  <c r="AY25" i="1"/>
  <c r="T27" i="1"/>
  <c r="U27" i="1" s="1"/>
  <c r="AA26" i="1"/>
  <c r="T28" i="1"/>
  <c r="U28" i="1" s="1"/>
  <c r="T29" i="1"/>
  <c r="U29" i="1" s="1"/>
  <c r="Q29" i="1" s="1"/>
  <c r="O29" i="1" s="1"/>
  <c r="R29" i="1" s="1"/>
  <c r="L29" i="1" s="1"/>
  <c r="M29" i="1" s="1"/>
  <c r="T17" i="1"/>
  <c r="U17" i="1" s="1"/>
  <c r="AY23" i="1"/>
  <c r="AA22" i="1"/>
  <c r="AA17" i="1"/>
  <c r="Q17" i="1"/>
  <c r="O17" i="1" s="1"/>
  <c r="R17" i="1" s="1"/>
  <c r="L17" i="1" s="1"/>
  <c r="M17" i="1" s="1"/>
  <c r="Q18" i="1"/>
  <c r="O18" i="1" s="1"/>
  <c r="R18" i="1" s="1"/>
  <c r="L18" i="1" s="1"/>
  <c r="M18" i="1" s="1"/>
  <c r="AA18" i="1"/>
  <c r="AA27" i="1"/>
  <c r="Q27" i="1"/>
  <c r="O27" i="1" s="1"/>
  <c r="R27" i="1" s="1"/>
  <c r="L27" i="1" s="1"/>
  <c r="M27" i="1" s="1"/>
  <c r="T26" i="1"/>
  <c r="U26" i="1" s="1"/>
  <c r="AY29" i="1"/>
  <c r="AY17" i="1"/>
  <c r="AA23" i="1"/>
  <c r="AA31" i="1"/>
  <c r="T25" i="1"/>
  <c r="U25" i="1" s="1"/>
  <c r="AA20" i="1"/>
  <c r="AA19" i="1"/>
  <c r="Q19" i="1"/>
  <c r="O19" i="1" s="1"/>
  <c r="R19" i="1" s="1"/>
  <c r="L19" i="1" s="1"/>
  <c r="M19" i="1" s="1"/>
  <c r="T31" i="1"/>
  <c r="U31" i="1" s="1"/>
  <c r="Q31" i="1" s="1"/>
  <c r="O31" i="1" s="1"/>
  <c r="R31" i="1" s="1"/>
  <c r="L31" i="1" s="1"/>
  <c r="M31" i="1" s="1"/>
  <c r="AY19" i="1"/>
  <c r="AA24" i="1"/>
  <c r="T20" i="1"/>
  <c r="U20" i="1" s="1"/>
  <c r="V20" i="1" l="1"/>
  <c r="Z20" i="1" s="1"/>
  <c r="AC20" i="1"/>
  <c r="AD20" i="1" s="1"/>
  <c r="AB20" i="1"/>
  <c r="V28" i="1"/>
  <c r="Z28" i="1" s="1"/>
  <c r="AC28" i="1"/>
  <c r="AD28" i="1" s="1"/>
  <c r="AB28" i="1"/>
  <c r="V19" i="1"/>
  <c r="Z19" i="1" s="1"/>
  <c r="AC19" i="1"/>
  <c r="AD19" i="1" s="1"/>
  <c r="AB19" i="1"/>
  <c r="Q28" i="1"/>
  <c r="O28" i="1" s="1"/>
  <c r="R28" i="1" s="1"/>
  <c r="L28" i="1" s="1"/>
  <c r="M28" i="1" s="1"/>
  <c r="AB23" i="1"/>
  <c r="V23" i="1"/>
  <c r="Z23" i="1" s="1"/>
  <c r="AC23" i="1"/>
  <c r="AD23" i="1" s="1"/>
  <c r="Q20" i="1"/>
  <c r="O20" i="1" s="1"/>
  <c r="R20" i="1" s="1"/>
  <c r="L20" i="1" s="1"/>
  <c r="M20" i="1" s="1"/>
  <c r="V26" i="1"/>
  <c r="Z26" i="1" s="1"/>
  <c r="AC26" i="1"/>
  <c r="AD26" i="1" s="1"/>
  <c r="AB26" i="1"/>
  <c r="Q26" i="1"/>
  <c r="O26" i="1" s="1"/>
  <c r="R26" i="1" s="1"/>
  <c r="L26" i="1" s="1"/>
  <c r="M26" i="1" s="1"/>
  <c r="V24" i="1"/>
  <c r="Z24" i="1" s="1"/>
  <c r="AC24" i="1"/>
  <c r="AB24" i="1"/>
  <c r="V22" i="1"/>
  <c r="Z22" i="1" s="1"/>
  <c r="AC22" i="1"/>
  <c r="AB22" i="1"/>
  <c r="V27" i="1"/>
  <c r="Z27" i="1" s="1"/>
  <c r="AC27" i="1"/>
  <c r="AD27" i="1" s="1"/>
  <c r="AB27" i="1"/>
  <c r="AC25" i="1"/>
  <c r="AB25" i="1"/>
  <c r="V25" i="1"/>
  <c r="Z25" i="1" s="1"/>
  <c r="Q25" i="1"/>
  <c r="O25" i="1" s="1"/>
  <c r="R25" i="1" s="1"/>
  <c r="L25" i="1" s="1"/>
  <c r="M25" i="1" s="1"/>
  <c r="AB31" i="1"/>
  <c r="V31" i="1"/>
  <c r="Z31" i="1" s="1"/>
  <c r="AC31" i="1"/>
  <c r="AC17" i="1"/>
  <c r="V17" i="1"/>
  <c r="Z17" i="1" s="1"/>
  <c r="AB17" i="1"/>
  <c r="AD18" i="1"/>
  <c r="Q23" i="1"/>
  <c r="O23" i="1" s="1"/>
  <c r="R23" i="1" s="1"/>
  <c r="L23" i="1" s="1"/>
  <c r="M23" i="1" s="1"/>
  <c r="V29" i="1"/>
  <c r="Z29" i="1" s="1"/>
  <c r="AC29" i="1"/>
  <c r="AB29" i="1"/>
  <c r="V30" i="1"/>
  <c r="Z30" i="1" s="1"/>
  <c r="AC30" i="1"/>
  <c r="AB30" i="1"/>
  <c r="V21" i="1"/>
  <c r="Z21" i="1" s="1"/>
  <c r="AC21" i="1"/>
  <c r="AB21" i="1"/>
  <c r="AD22" i="1" l="1"/>
  <c r="AD21" i="1"/>
  <c r="AD30" i="1"/>
  <c r="AD25" i="1"/>
  <c r="AD24" i="1"/>
  <c r="AD17" i="1"/>
  <c r="AD31" i="1"/>
  <c r="AD29" i="1"/>
</calcChain>
</file>

<file path=xl/sharedStrings.xml><?xml version="1.0" encoding="utf-8"?>
<sst xmlns="http://schemas.openxmlformats.org/spreadsheetml/2006/main" count="694" uniqueCount="352">
  <si>
    <t>File opened</t>
  </si>
  <si>
    <t>2020-12-10 15:01:49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</si>
  <si>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</si>
  <si>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</si>
  <si>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</si>
  <si>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</si>
  <si>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</si>
  <si>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</si>
  <si>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</si>
  <si>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</si>
  <si>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</si>
  <si>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</si>
  <si>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</si>
  <si>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"co2bspan2": "-0.0301809", "co2bzero": "0.964262", "h2obspan2b": "0.0705964", "h2obspan1": "0.99587", "co2bspanconc1": "2500", "flowbzero": "0.29097", "co2aspanconc1": "2500", "chamberpressurezero": "2.68126", "co2aspan2": "-0.0279682", "h2obspan2a": "0.0708892", "h2obzero": "1.1444", "co2aspan1": "1.00054", "h2oaspanconc1": "12.28", "h2obspanconc1": "12.28", "flowazero": "0.29042", "co2bspan1": "1.00108", "h2obspanconc2": "0", "h2oaspan1": "1.00771", "co2bspan2b": "0.308367", "h2oaspan2b": "0.070146", "h2oaspan2a": "0.0696095", "ssb_ref": "37377.7", "co2aspan2b": "0.306383", "co2aspan2a": "0.308883", "h2obspan2": "0", "tazero": "0.0863571", "ssa_ref": "35809.5", "co2aspanconc2": "299.2", "oxygen": "21", "tbzero": "0.134552", "h2oaspanconc2": "0", "h2oazero": "1.13424", "flowmeterzero": "1.00299", "co2bspan2a": "0.310949", "co2bspanconc2": "299.2", "h2oaspan2": "0"}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</si>
  <si>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</si>
  <si>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</si>
  <si>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</si>
  <si>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</si>
  <si>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</si>
  <si>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</si>
  <si>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</si>
  <si>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</si>
  <si>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</si>
  <si>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15:01:49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</si>
  <si>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</si>
  <si>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</si>
  <si>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</si>
  <si>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</si>
  <si>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</si>
  <si>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</si>
  <si>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</si>
  <si>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</si>
  <si>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</si>
  <si>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</si>
  <si>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</si>
  <si>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</si>
  <si>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</si>
  <si>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</si>
  <si>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</si>
  <si>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</si>
  <si>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</si>
  <si>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</si>
  <si>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</si>
  <si>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</si>
  <si>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</si>
  <si>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</si>
  <si>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</si>
  <si>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</si>
  <si>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</si>
  <si>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</si>
  <si>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</si>
  <si>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</si>
  <si>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</si>
  <si>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</si>
  <si>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</si>
  <si>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</si>
  <si>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</si>
  <si>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</si>
  <si>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</si>
  <si>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</si>
  <si>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</si>
  <si>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</si>
  <si>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</si>
  <si>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</si>
  <si>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</si>
  <si>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</si>
  <si>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</si>
  <si>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</si>
  <si>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</si>
  <si>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</si>
  <si>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</si>
  <si>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</si>
  <si>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</si>
  <si>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</si>
  <si>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</si>
  <si>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</si>
  <si>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</si>
  <si>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</si>
  <si>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2.25262 68.4854 374.481 629.869 889.938 1108.09 1304.73 1492.32</t>
  </si>
  <si>
    <t>Fs_true</t>
  </si>
  <si>
    <t>0.227454 101.032 405.098 601.205 801.317 1000.93 1201.56 1400.68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</si>
  <si>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</si>
  <si>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</si>
  <si>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</si>
  <si>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</si>
  <si>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</si>
  <si>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</si>
  <si>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</si>
  <si>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</si>
  <si>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</si>
  <si>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</si>
  <si>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</si>
  <si>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</si>
  <si>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</si>
  <si>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</si>
  <si>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</si>
  <si>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</si>
  <si>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</si>
  <si>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</si>
  <si>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</si>
  <si>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</si>
  <si>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</si>
  <si>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</si>
  <si>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</si>
  <si>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</si>
  <si>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</si>
  <si>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</si>
  <si>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</si>
  <si>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</si>
  <si>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</si>
  <si>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</si>
  <si>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</si>
  <si>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</si>
  <si>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</si>
  <si>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</si>
  <si>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</si>
  <si>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</si>
  <si>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</si>
  <si>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</si>
  <si>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</si>
  <si>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</si>
  <si>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</si>
  <si>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</si>
  <si>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</si>
  <si>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</si>
  <si>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</si>
  <si>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</si>
  <si>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</si>
  <si>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</si>
  <si>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</si>
  <si>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</si>
  <si>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</si>
  <si>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</si>
  <si>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</si>
  <si>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</si>
  <si>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</si>
  <si>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</si>
  <si>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</si>
  <si>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</si>
  <si>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</si>
  <si>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</si>
  <si>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</si>
  <si>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</si>
  <si>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</si>
  <si>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</si>
  <si>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</si>
  <si>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</si>
  <si>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</si>
  <si>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</si>
  <si>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</si>
  <si>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</si>
  <si>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</si>
  <si>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</si>
  <si>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</si>
  <si>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</si>
  <si>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</si>
  <si>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</si>
  <si>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</si>
  <si>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</si>
  <si>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</si>
  <si>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</si>
  <si>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</si>
  <si>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</si>
  <si>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</si>
  <si>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</si>
  <si>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</si>
  <si>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</si>
  <si>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</si>
  <si>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</si>
  <si>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</si>
  <si>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</si>
  <si>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</si>
  <si>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</si>
  <si>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</si>
  <si>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</si>
  <si>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</si>
  <si>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</si>
  <si>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</si>
  <si>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</si>
  <si>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</si>
  <si>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</si>
  <si>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</si>
  <si>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</si>
  <si>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</si>
  <si>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</si>
  <si>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</si>
  <si>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</si>
  <si>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</si>
  <si>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</si>
  <si>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</si>
  <si>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</si>
  <si>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</si>
  <si>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</si>
  <si>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</si>
  <si>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</si>
  <si>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</si>
  <si>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</si>
  <si>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</si>
  <si>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</si>
  <si>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</si>
  <si>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</si>
  <si>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</si>
  <si>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</si>
  <si>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</si>
  <si>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</si>
  <si>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</si>
  <si>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</si>
  <si>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</si>
  <si>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</si>
  <si>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</si>
  <si>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</si>
  <si>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</si>
  <si>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</si>
  <si>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</si>
  <si>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</si>
  <si>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</si>
  <si>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</si>
  <si>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</si>
  <si>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</si>
  <si>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</si>
  <si>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</si>
  <si>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</si>
  <si>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</si>
  <si>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</si>
  <si>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</si>
  <si>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</si>
  <si>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</si>
  <si>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</si>
  <si>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</si>
  <si>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</si>
  <si>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</si>
  <si>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</si>
  <si>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</si>
  <si>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</si>
  <si>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</si>
  <si>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</si>
  <si>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</si>
  <si>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</si>
  <si>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</si>
  <si>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</si>
  <si>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</si>
  <si>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</si>
  <si>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</si>
  <si>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</si>
  <si>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</si>
  <si>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</si>
  <si>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</si>
  <si>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</si>
  <si>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</si>
  <si>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</si>
  <si>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</si>
  <si>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</si>
  <si>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</si>
  <si>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</si>
  <si>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</si>
  <si>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</si>
  <si>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</si>
  <si>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</si>
  <si>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</si>
  <si>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</si>
  <si>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</si>
  <si>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</si>
  <si>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</si>
  <si>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</si>
  <si>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</si>
  <si>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</si>
  <si>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</si>
  <si>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</si>
  <si>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</si>
  <si>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</si>
  <si>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</si>
  <si>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</si>
  <si>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</si>
  <si>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</si>
  <si>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</si>
  <si>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</si>
  <si>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</si>
  <si>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</si>
  <si>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</si>
  <si>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</si>
  <si>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</si>
  <si>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</si>
  <si>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</si>
  <si>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</si>
  <si>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15:06:23</t>
  </si>
  <si>
    <t>15:06:23</t>
  </si>
  <si>
    <t>1149</t>
  </si>
  <si>
    <t>_1</t>
  </si>
  <si>
    <t>RECT-4143-20200907-06_33_50</t>
  </si>
  <si>
    <t>RECT-6749-20201210-15_06_24</t>
  </si>
  <si>
    <t>DARK-6750-20201210-15_06_26</t>
  </si>
  <si>
    <t>0: Broadleaf</t>
  </si>
  <si>
    <t>--:--:--</t>
  </si>
  <si>
    <t>1/3</t>
  </si>
  <si>
    <t>20201210 15:08:24</t>
  </si>
  <si>
    <t>15:08:24</t>
  </si>
  <si>
    <t>RECT-6751-20201210-15_08_24</t>
  </si>
  <si>
    <t>DARK-6752-20201210-15_08_26</t>
  </si>
  <si>
    <t>2/3</t>
  </si>
  <si>
    <t>20201210 15:09:31</t>
  </si>
  <si>
    <t>15:09:31</t>
  </si>
  <si>
    <t>RECT-6753-20201210-15_09_32</t>
  </si>
  <si>
    <t>DARK-6754-20201210-15_09_34</t>
  </si>
  <si>
    <t>3/3</t>
  </si>
  <si>
    <t>20201210 15:10:32</t>
  </si>
  <si>
    <t>15:10:32</t>
  </si>
  <si>
    <t>RECT-6755-20201210-15_10_32</t>
  </si>
  <si>
    <t>DARK-6756-20201210-15_10_34</t>
  </si>
  <si>
    <t>20201210 15:11:39</t>
  </si>
  <si>
    <t>15:11:39</t>
  </si>
  <si>
    <t>RECT-6757-20201210-15_11_40</t>
  </si>
  <si>
    <t>DARK-6758-20201210-15_11_42</t>
  </si>
  <si>
    <t>20201210 15:12:47</t>
  </si>
  <si>
    <t>15:12:47</t>
  </si>
  <si>
    <t>RECT-6759-20201210-15_12_48</t>
  </si>
  <si>
    <t>DARK-6760-20201210-15_12_50</t>
  </si>
  <si>
    <t>20201210 15:13:48</t>
  </si>
  <si>
    <t>15:13:48</t>
  </si>
  <si>
    <t>RECT-6761-20201210-15_13_48</t>
  </si>
  <si>
    <t>DARK-6762-20201210-15_13_50</t>
  </si>
  <si>
    <t>20201210 15:15:48</t>
  </si>
  <si>
    <t>15:15:48</t>
  </si>
  <si>
    <t>RECT-6763-20201210-15_15_49</t>
  </si>
  <si>
    <t>DARK-6764-20201210-15_15_51</t>
  </si>
  <si>
    <t>20201210 15:17:45</t>
  </si>
  <si>
    <t>15:17:45</t>
  </si>
  <si>
    <t>RECT-6765-20201210-15_17_46</t>
  </si>
  <si>
    <t>DARK-6766-20201210-15_17_48</t>
  </si>
  <si>
    <t>20201210 15:18:57</t>
  </si>
  <si>
    <t>15:18:57</t>
  </si>
  <si>
    <t>RECT-6767-20201210-15_18_58</t>
  </si>
  <si>
    <t>DARK-6768-20201210-15_19_00</t>
  </si>
  <si>
    <t>20201210 15:20:44</t>
  </si>
  <si>
    <t>15:20:44</t>
  </si>
  <si>
    <t>RECT-6769-20201210-15_20_45</t>
  </si>
  <si>
    <t>DARK-6770-20201210-15_20_47</t>
  </si>
  <si>
    <t>20201210 15:21:52</t>
  </si>
  <si>
    <t>15:21:52</t>
  </si>
  <si>
    <t>RECT-6771-20201210-15_21_53</t>
  </si>
  <si>
    <t>DARK-6772-20201210-15_21_55</t>
  </si>
  <si>
    <t>20201210 15:23:32</t>
  </si>
  <si>
    <t>15:23:32</t>
  </si>
  <si>
    <t>RECT-6773-20201210-15_23_33</t>
  </si>
  <si>
    <t>DARK-6774-20201210-15_23_35</t>
  </si>
  <si>
    <t>20201210 15:25:33</t>
  </si>
  <si>
    <t>15:25:33</t>
  </si>
  <si>
    <t>RECT-6775-20201210-15_25_33</t>
  </si>
  <si>
    <t>DARK-6776-20201210-15_25_35</t>
  </si>
  <si>
    <t>20201210 15:27:33</t>
  </si>
  <si>
    <t>15:27:33</t>
  </si>
  <si>
    <t>RECT-6777-20201210-15_27_34</t>
  </si>
  <si>
    <t>DARK-6778-20201210-15_27_36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</si>
</sst>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 t="s">
        <v>29</v>
      </c>
    </row>
    <row r="4" spans="1:170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0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0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0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</row>
    <row r="15" spans="1:170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103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97</v>
      </c>
      <c r="DF15" t="s">
        <v>100</v>
      </c>
      <c r="DG15" t="s">
        <v>202</v>
      </c>
      <c r="DH15" t="s">
        <v>203</v>
      </c>
      <c r="DI15" t="s">
        <v>204</v>
      </c>
      <c r="DJ15" t="s">
        <v>205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</row>
    <row r="16" spans="1:170" x14ac:dyDescent="0.25">
      <c r="B16" t="s">
        <v>262</v>
      </c>
      <c r="C16" t="s">
        <v>262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169</v>
      </c>
      <c r="N16" t="s">
        <v>169</v>
      </c>
      <c r="O16" t="s">
        <v>263</v>
      </c>
      <c r="P16" t="s">
        <v>263</v>
      </c>
      <c r="Q16" t="s">
        <v>263</v>
      </c>
      <c r="R16" t="s">
        <v>263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270</v>
      </c>
      <c r="AF16" t="s">
        <v>269</v>
      </c>
      <c r="AH16" t="s">
        <v>269</v>
      </c>
      <c r="AI16" t="s">
        <v>270</v>
      </c>
      <c r="AO16" t="s">
        <v>264</v>
      </c>
      <c r="AU16" t="s">
        <v>264</v>
      </c>
      <c r="AV16" t="s">
        <v>264</v>
      </c>
      <c r="AW16" t="s">
        <v>264</v>
      </c>
      <c r="AY16" t="s">
        <v>271</v>
      </c>
      <c r="BH16" t="s">
        <v>264</v>
      </c>
      <c r="BI16" t="s">
        <v>264</v>
      </c>
      <c r="BK16" t="s">
        <v>272</v>
      </c>
      <c r="BL16" t="s">
        <v>273</v>
      </c>
      <c r="BO16" t="s">
        <v>263</v>
      </c>
      <c r="BP16" t="s">
        <v>262</v>
      </c>
      <c r="BQ16" t="s">
        <v>265</v>
      </c>
      <c r="BR16" t="s">
        <v>265</v>
      </c>
      <c r="BS16" t="s">
        <v>274</v>
      </c>
      <c r="BT16" t="s">
        <v>274</v>
      </c>
      <c r="BU16" t="s">
        <v>265</v>
      </c>
      <c r="BV16" t="s">
        <v>274</v>
      </c>
      <c r="BW16" t="s">
        <v>270</v>
      </c>
      <c r="BX16" t="s">
        <v>268</v>
      </c>
      <c r="BY16" t="s">
        <v>268</v>
      </c>
      <c r="BZ16" t="s">
        <v>267</v>
      </c>
      <c r="CA16" t="s">
        <v>267</v>
      </c>
      <c r="CB16" t="s">
        <v>267</v>
      </c>
      <c r="CC16" t="s">
        <v>267</v>
      </c>
      <c r="CD16" t="s">
        <v>267</v>
      </c>
      <c r="CE16" t="s">
        <v>275</v>
      </c>
      <c r="CF16" t="s">
        <v>264</v>
      </c>
      <c r="CG16" t="s">
        <v>264</v>
      </c>
      <c r="CH16" t="s">
        <v>264</v>
      </c>
      <c r="CM16" t="s">
        <v>264</v>
      </c>
      <c r="CP16" t="s">
        <v>267</v>
      </c>
      <c r="CQ16" t="s">
        <v>267</v>
      </c>
      <c r="CR16" t="s">
        <v>267</v>
      </c>
      <c r="CS16" t="s">
        <v>267</v>
      </c>
      <c r="CT16" t="s">
        <v>267</v>
      </c>
      <c r="CU16" t="s">
        <v>264</v>
      </c>
      <c r="CV16" t="s">
        <v>264</v>
      </c>
      <c r="CW16" t="s">
        <v>264</v>
      </c>
      <c r="CX16" t="s">
        <v>262</v>
      </c>
      <c r="DA16" t="s">
        <v>276</v>
      </c>
      <c r="DB16" t="s">
        <v>276</v>
      </c>
      <c r="DD16" t="s">
        <v>262</v>
      </c>
      <c r="DE16" t="s">
        <v>277</v>
      </c>
      <c r="DG16" t="s">
        <v>262</v>
      </c>
      <c r="DH16" t="s">
        <v>262</v>
      </c>
      <c r="DJ16" t="s">
        <v>278</v>
      </c>
      <c r="DK16" t="s">
        <v>279</v>
      </c>
      <c r="DL16" t="s">
        <v>278</v>
      </c>
      <c r="DM16" t="s">
        <v>279</v>
      </c>
      <c r="DN16" t="s">
        <v>278</v>
      </c>
      <c r="DO16" t="s">
        <v>279</v>
      </c>
      <c r="DP16" t="s">
        <v>269</v>
      </c>
      <c r="DQ16" t="s">
        <v>269</v>
      </c>
      <c r="DR16" t="s">
        <v>264</v>
      </c>
      <c r="DS16" t="s">
        <v>280</v>
      </c>
      <c r="DT16" t="s">
        <v>264</v>
      </c>
      <c r="DV16" t="s">
        <v>265</v>
      </c>
      <c r="DW16" t="s">
        <v>281</v>
      </c>
      <c r="DX16" t="s">
        <v>265</v>
      </c>
      <c r="DZ16" t="s">
        <v>274</v>
      </c>
      <c r="EA16" t="s">
        <v>282</v>
      </c>
      <c r="EB16" t="s">
        <v>274</v>
      </c>
      <c r="EG16" t="s">
        <v>269</v>
      </c>
      <c r="EH16" t="s">
        <v>269</v>
      </c>
      <c r="EI16" t="s">
        <v>278</v>
      </c>
      <c r="EJ16" t="s">
        <v>279</v>
      </c>
      <c r="EK16" t="s">
        <v>279</v>
      </c>
      <c r="EO16" t="s">
        <v>279</v>
      </c>
      <c r="ES16" t="s">
        <v>265</v>
      </c>
      <c r="ET16" t="s">
        <v>265</v>
      </c>
      <c r="EU16" t="s">
        <v>274</v>
      </c>
      <c r="EV16" t="s">
        <v>274</v>
      </c>
      <c r="EW16" t="s">
        <v>283</v>
      </c>
      <c r="EX16" t="s">
        <v>283</v>
      </c>
      <c r="EZ16" t="s">
        <v>270</v>
      </c>
      <c r="FA16" t="s">
        <v>270</v>
      </c>
      <c r="FB16" t="s">
        <v>267</v>
      </c>
      <c r="FC16" t="s">
        <v>267</v>
      </c>
      <c r="FD16" t="s">
        <v>267</v>
      </c>
      <c r="FE16" t="s">
        <v>267</v>
      </c>
      <c r="FF16" t="s">
        <v>267</v>
      </c>
      <c r="FG16" t="s">
        <v>269</v>
      </c>
      <c r="FH16" t="s">
        <v>269</v>
      </c>
      <c r="FI16" t="s">
        <v>269</v>
      </c>
      <c r="FJ16" t="s">
        <v>267</v>
      </c>
      <c r="FK16" t="s">
        <v>265</v>
      </c>
      <c r="FL16" t="s">
        <v>274</v>
      </c>
      <c r="FM16" t="s">
        <v>269</v>
      </c>
      <c r="FN16" t="s">
        <v>269</v>
      </c>
    </row>
    <row r="17" spans="1:170" x14ac:dyDescent="0.25">
      <c r="A17">
        <v>1</v>
      </c>
      <c r="B17">
        <v>1607641583.5</v>
      </c>
      <c r="C17">
        <v>0</v>
      </c>
      <c r="D17" t="s">
        <v>284</v>
      </c>
      <c r="E17" t="s">
        <v>285</v>
      </c>
      <c r="F17" t="s">
        <v>286</v>
      </c>
      <c r="G17" t="s">
        <v>287</v>
      </c>
      <c r="H17">
        <v>1607641575.5</v>
      </c>
      <c r="I17">
        <f t="shared" ref="I17:I31" si="0">BW17*AG17*(BS17-BT17)/(100*BL17*(1000-AG17*BS17))</f>
        <v>3.5107907002701671E-3</v>
      </c>
      <c r="J17">
        <f t="shared" ref="J17:J31" si="1">BW17*AG17*(BR17-BQ17*(1000-AG17*BT17)/(1000-AG17*BS17))/(100*BL17)</f>
        <v>7.0891123412854435</v>
      </c>
      <c r="K17">
        <f t="shared" ref="K17:K31" si="2">BQ17 - IF(AG17&gt;1, J17*BL17*100/(AI17*CE17), 0)</f>
        <v>399.88180645161299</v>
      </c>
      <c r="L17">
        <f t="shared" ref="L17:L31" si="3">((R17-I17/2)*K17-J17)/(R17+I17/2)</f>
        <v>292.63675727003795</v>
      </c>
      <c r="M17">
        <f t="shared" ref="M17:M31" si="4">L17*(BX17+BY17)/1000</f>
        <v>29.725738052200356</v>
      </c>
      <c r="N17">
        <f t="shared" ref="N17:N31" si="5">(BQ17 - IF(AG17&gt;1, J17*BL17*100/(AI17*CE17), 0))*(BX17+BY17)/1000</f>
        <v>40.619578829779414</v>
      </c>
      <c r="O17">
        <f t="shared" ref="O17:O31" si="6">2/((1/Q17-1/P17)+SIGN(Q17)*SQRT((1/Q17-1/P17)*(1/Q17-1/P17) + 4*BM17/((BM17+1)*(BM17+1))*(2*1/Q17*1/P17-1/P17*1/P17)))</f>
        <v>0.12641745239453808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2.9543635704738893</v>
      </c>
      <c r="Q17">
        <f t="shared" ref="Q17:Q31" si="8">I17*(1000-(1000*0.61365*EXP(17.502*U17/(240.97+U17))/(BX17+BY17)+BS17)/2)/(1000*0.61365*EXP(17.502*U17/(240.97+U17))/(BX17+BY17)-BS17)</f>
        <v>0.12348735667691554</v>
      </c>
      <c r="R17">
        <f t="shared" ref="R17:R31" si="9">1/((BM17+1)/(O17/1.6)+1/(P17/1.37)) + BM17/((BM17+1)/(O17/1.6) + BM17/(P17/1.37))</f>
        <v>7.7437198931803258E-2</v>
      </c>
      <c r="S17">
        <f t="shared" ref="S17:S31" si="10">(BI17*BK17)</f>
        <v>231.28963404089038</v>
      </c>
      <c r="T17">
        <f t="shared" ref="T17:T31" si="11">(BZ17+(S17+2*0.95*0.0000000567*(((BZ17+$B$7)+273)^4-(BZ17+273)^4)-44100*I17)/(1.84*29.3*P17+8*0.95*0.0000000567*(BZ17+273)^3))</f>
        <v>28.465808631158282</v>
      </c>
      <c r="U17">
        <f t="shared" ref="U17:U31" si="12">($C$7*CA17+$D$7*CB17+$E$7*T17)</f>
        <v>27.762761290322601</v>
      </c>
      <c r="V17">
        <f t="shared" ref="V17:V31" si="13">0.61365*EXP(17.502*U17/(240.97+U17))</f>
        <v>3.7426718447562961</v>
      </c>
      <c r="W17">
        <f t="shared" ref="W17:W31" si="14">(X17/Y17*100)</f>
        <v>24.244379352508147</v>
      </c>
      <c r="X17">
        <f t="shared" ref="X17:X31" si="15">BS17*(BX17+BY17)/1000</f>
        <v>0.92104033606926949</v>
      </c>
      <c r="Y17">
        <f t="shared" ref="Y17:Y31" si="16">0.61365*EXP(17.502*BZ17/(240.97+BZ17))</f>
        <v>3.7989850046377258</v>
      </c>
      <c r="Z17">
        <f t="shared" ref="Z17:Z31" si="17">(V17-BS17*(BX17+BY17)/1000)</f>
        <v>2.8216315086870267</v>
      </c>
      <c r="AA17">
        <f t="shared" ref="AA17:AA31" si="18">(-I17*44100)</f>
        <v>-154.82586988191437</v>
      </c>
      <c r="AB17">
        <f t="shared" ref="AB17:AB31" si="19">2*29.3*P17*0.92*(BZ17-U17)</f>
        <v>40.769428171562737</v>
      </c>
      <c r="AC17">
        <f t="shared" ref="AC17:AC31" si="20">2*0.95*0.0000000567*(((BZ17+$B$7)+273)^4-(U17+273)^4)</f>
        <v>3.004750779916451</v>
      </c>
      <c r="AD17">
        <f t="shared" ref="AD17:AD31" si="21">S17+AC17+AA17+AB17</f>
        <v>120.23794311045521</v>
      </c>
      <c r="AE17">
        <v>4</v>
      </c>
      <c r="AF17">
        <v>1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53448.506877760163</v>
      </c>
      <c r="AJ17" t="s">
        <v>288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289</v>
      </c>
      <c r="AQ17">
        <v>1607.3876</v>
      </c>
      <c r="AR17">
        <v>1726.3</v>
      </c>
      <c r="AS17">
        <f t="shared" ref="AS17:AS31" si="27">1-AQ17/AR17</f>
        <v>6.8882812952557493E-2</v>
      </c>
      <c r="AT17">
        <v>0.5</v>
      </c>
      <c r="AU17">
        <f t="shared" ref="AU17:AU31" si="28">BI17</f>
        <v>1180.1764942957395</v>
      </c>
      <c r="AV17">
        <f t="shared" ref="AV17:AV31" si="29">J17</f>
        <v>7.0891123412854435</v>
      </c>
      <c r="AW17">
        <f t="shared" ref="AW17:AW31" si="30">AS17*AT17*AU17</f>
        <v>40.646938353789231</v>
      </c>
      <c r="AX17">
        <f t="shared" ref="AX17:AX31" si="31">BC17/AR17</f>
        <v>0.52135202456120022</v>
      </c>
      <c r="AY17">
        <f t="shared" ref="AY17:AY31" si="32">(AV17-AO17)/AU17</f>
        <v>6.4963671604701808E-3</v>
      </c>
      <c r="AZ17">
        <f t="shared" ref="AZ17:AZ31" si="33">(AL17-AR17)/AR17</f>
        <v>0.88963679545849506</v>
      </c>
      <c r="BA17" t="s">
        <v>290</v>
      </c>
      <c r="BB17">
        <v>826.29</v>
      </c>
      <c r="BC17">
        <f t="shared" ref="BC17:BC31" si="34">AR17-BB17</f>
        <v>900.01</v>
      </c>
      <c r="BD17">
        <f t="shared" ref="BD17:BD31" si="35">(AR17-AQ17)/(AR17-BB17)</f>
        <v>0.13212342085087936</v>
      </c>
      <c r="BE17">
        <f t="shared" ref="BE17:BE31" si="36">(AL17-AR17)/(AL17-BB17)</f>
        <v>0.63050591389241273</v>
      </c>
      <c r="BF17">
        <f t="shared" ref="BF17:BF31" si="37">(AR17-AQ17)/(AR17-AK17)</f>
        <v>0.11763918208314618</v>
      </c>
      <c r="BG17">
        <f t="shared" ref="BG17:BG31" si="38">(AL17-AR17)/(AL17-AK17)</f>
        <v>0.60307003235682888</v>
      </c>
      <c r="BH17">
        <f t="shared" ref="BH17:BH31" si="39">$B$11*CF17+$C$11*CG17+$F$11*CH17*(1-CK17)</f>
        <v>1399.9896774193501</v>
      </c>
      <c r="BI17">
        <f t="shared" ref="BI17:BI31" si="40">BH17*BJ17</f>
        <v>1180.1764942957395</v>
      </c>
      <c r="BJ17">
        <f t="shared" ref="BJ17:BJ31" si="41">($B$11*$D$9+$C$11*$D$9+$F$11*((CU17+CM17)/MAX(CU17+CM17+CV17, 0.1)*$I$9+CV17/MAX(CU17+CM17+CV17, 0.1)*$J$9))/($B$11+$C$11+$F$11)</f>
        <v>0.84298942580148173</v>
      </c>
      <c r="BK17">
        <f t="shared" ref="BK17:BK31" si="42">($B$11*$K$9+$C$11*$K$9+$F$11*((CU17+CM17)/MAX(CU17+CM17+CV17, 0.1)*$P$9+CV17/MAX(CU17+CM17+CV17, 0.1)*$Q$9))/($B$11+$C$11+$F$11)</f>
        <v>0.19597885160296344</v>
      </c>
      <c r="BL17">
        <v>6</v>
      </c>
      <c r="BM17">
        <v>0.5</v>
      </c>
      <c r="BN17" t="s">
        <v>291</v>
      </c>
      <c r="BO17">
        <v>2</v>
      </c>
      <c r="BP17">
        <v>1607641575.5</v>
      </c>
      <c r="BQ17">
        <v>399.88180645161299</v>
      </c>
      <c r="BR17">
        <v>410.07306451612902</v>
      </c>
      <c r="BS17">
        <v>9.0672351612903306</v>
      </c>
      <c r="BT17">
        <v>4.8926329032258096</v>
      </c>
      <c r="BU17">
        <v>397.294806451613</v>
      </c>
      <c r="BV17">
        <v>9.1052351612903202</v>
      </c>
      <c r="BW17">
        <v>500.01758064516099</v>
      </c>
      <c r="BX17">
        <v>101.478935483871</v>
      </c>
      <c r="BY17">
        <v>0.100026535483871</v>
      </c>
      <c r="BZ17">
        <v>28.018729032258101</v>
      </c>
      <c r="CA17">
        <v>27.762761290322601</v>
      </c>
      <c r="CB17">
        <v>999.9</v>
      </c>
      <c r="CC17">
        <v>0</v>
      </c>
      <c r="CD17">
        <v>0</v>
      </c>
      <c r="CE17">
        <v>9994.3296774193495</v>
      </c>
      <c r="CF17">
        <v>0</v>
      </c>
      <c r="CG17">
        <v>429.198483870968</v>
      </c>
      <c r="CH17">
        <v>1399.9896774193501</v>
      </c>
      <c r="CI17">
        <v>0.89999532258064496</v>
      </c>
      <c r="CJ17">
        <v>0.100004570967742</v>
      </c>
      <c r="CK17">
        <v>0</v>
      </c>
      <c r="CL17">
        <v>1611.2261290322599</v>
      </c>
      <c r="CM17">
        <v>4.9997499999999997</v>
      </c>
      <c r="CN17">
        <v>22324.441935483901</v>
      </c>
      <c r="CO17">
        <v>12177.938709677401</v>
      </c>
      <c r="CP17">
        <v>48.774000000000001</v>
      </c>
      <c r="CQ17">
        <v>50.870935483871001</v>
      </c>
      <c r="CR17">
        <v>49.933</v>
      </c>
      <c r="CS17">
        <v>50.195129032258002</v>
      </c>
      <c r="CT17">
        <v>49.973580645161299</v>
      </c>
      <c r="CU17">
        <v>1255.4841935483901</v>
      </c>
      <c r="CV17">
        <v>139.50548387096799</v>
      </c>
      <c r="CW17">
        <v>0</v>
      </c>
      <c r="CX17">
        <v>352.09999990463302</v>
      </c>
      <c r="CY17">
        <v>0</v>
      </c>
      <c r="CZ17">
        <v>1607.3876</v>
      </c>
      <c r="DA17">
        <v>-242.41538497507599</v>
      </c>
      <c r="DB17">
        <v>-3359.6076976433401</v>
      </c>
      <c r="DC17">
        <v>22271.116000000002</v>
      </c>
      <c r="DD17">
        <v>15</v>
      </c>
      <c r="DE17">
        <v>0</v>
      </c>
      <c r="DF17" t="s">
        <v>292</v>
      </c>
      <c r="DG17">
        <v>1607556896.0999999</v>
      </c>
      <c r="DH17">
        <v>1607556911.0999999</v>
      </c>
      <c r="DI17">
        <v>0</v>
      </c>
      <c r="DJ17">
        <v>2.4E-2</v>
      </c>
      <c r="DK17">
        <v>0</v>
      </c>
      <c r="DL17">
        <v>2.5870000000000002</v>
      </c>
      <c r="DM17">
        <v>-3.7999999999999999E-2</v>
      </c>
      <c r="DN17">
        <v>394</v>
      </c>
      <c r="DO17">
        <v>9</v>
      </c>
      <c r="DP17">
        <v>0.04</v>
      </c>
      <c r="DQ17">
        <v>0.02</v>
      </c>
      <c r="DR17">
        <v>7.0479093400843196</v>
      </c>
      <c r="DS17">
        <v>3.8804705348574502</v>
      </c>
      <c r="DT17">
        <v>0.28154502941611498</v>
      </c>
      <c r="DU17">
        <v>0</v>
      </c>
      <c r="DV17">
        <v>-10.157465806451601</v>
      </c>
      <c r="DW17">
        <v>-4.5346446774193501</v>
      </c>
      <c r="DX17">
        <v>0.34050901515964999</v>
      </c>
      <c r="DY17">
        <v>0</v>
      </c>
      <c r="DZ17">
        <v>4.1751287096774199</v>
      </c>
      <c r="EA17">
        <v>-5.6672419354846203E-2</v>
      </c>
      <c r="EB17">
        <v>4.2805921673069198E-3</v>
      </c>
      <c r="EC17">
        <v>1</v>
      </c>
      <c r="ED17">
        <v>1</v>
      </c>
      <c r="EE17">
        <v>3</v>
      </c>
      <c r="EF17" t="s">
        <v>293</v>
      </c>
      <c r="EG17">
        <v>100</v>
      </c>
      <c r="EH17">
        <v>100</v>
      </c>
      <c r="EI17">
        <v>2.5870000000000002</v>
      </c>
      <c r="EJ17">
        <v>-3.7999999999999999E-2</v>
      </c>
      <c r="EK17">
        <v>2.5870000000000002</v>
      </c>
      <c r="EL17">
        <v>0</v>
      </c>
      <c r="EM17">
        <v>0</v>
      </c>
      <c r="EN17">
        <v>0</v>
      </c>
      <c r="EO17">
        <v>-3.7999999999999999E-2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1411.5</v>
      </c>
      <c r="EX17">
        <v>1411.2</v>
      </c>
      <c r="EY17">
        <v>2</v>
      </c>
      <c r="EZ17">
        <v>493.161</v>
      </c>
      <c r="FA17">
        <v>476.654</v>
      </c>
      <c r="FB17">
        <v>24.160900000000002</v>
      </c>
      <c r="FC17">
        <v>31.443899999999999</v>
      </c>
      <c r="FD17">
        <v>30.0001</v>
      </c>
      <c r="FE17">
        <v>31.409600000000001</v>
      </c>
      <c r="FF17">
        <v>31.386700000000001</v>
      </c>
      <c r="FG17">
        <v>7.6695200000000003</v>
      </c>
      <c r="FH17">
        <v>0</v>
      </c>
      <c r="FI17">
        <v>100</v>
      </c>
      <c r="FJ17">
        <v>24.1553</v>
      </c>
      <c r="FK17">
        <v>410.21</v>
      </c>
      <c r="FL17">
        <v>10.945399999999999</v>
      </c>
      <c r="FM17">
        <v>101.78</v>
      </c>
      <c r="FN17">
        <v>101.19</v>
      </c>
    </row>
    <row r="18" spans="1:170" x14ac:dyDescent="0.25">
      <c r="A18">
        <v>2</v>
      </c>
      <c r="B18">
        <v>1607641704.0999999</v>
      </c>
      <c r="C18">
        <v>120.59999990463299</v>
      </c>
      <c r="D18" t="s">
        <v>294</v>
      </c>
      <c r="E18" t="s">
        <v>295</v>
      </c>
      <c r="F18" t="s">
        <v>286</v>
      </c>
      <c r="G18" t="s">
        <v>287</v>
      </c>
      <c r="H18">
        <v>1607641696.0999999</v>
      </c>
      <c r="I18">
        <f t="shared" si="0"/>
        <v>3.5378042367573831E-3</v>
      </c>
      <c r="J18">
        <f t="shared" si="1"/>
        <v>6.5910416872569648</v>
      </c>
      <c r="K18">
        <f t="shared" si="2"/>
        <v>341.72277419354799</v>
      </c>
      <c r="L18">
        <f t="shared" si="3"/>
        <v>243.53814974792974</v>
      </c>
      <c r="M18">
        <f t="shared" si="4"/>
        <v>24.739624662023569</v>
      </c>
      <c r="N18">
        <f t="shared" si="5"/>
        <v>34.713629797894434</v>
      </c>
      <c r="O18">
        <f t="shared" si="6"/>
        <v>0.12680947895480502</v>
      </c>
      <c r="P18">
        <f t="shared" si="7"/>
        <v>2.9555539215664446</v>
      </c>
      <c r="Q18">
        <f t="shared" si="8"/>
        <v>0.1238625682167252</v>
      </c>
      <c r="R18">
        <f t="shared" si="9"/>
        <v>7.7673169485363902E-2</v>
      </c>
      <c r="S18">
        <f t="shared" si="10"/>
        <v>231.28953201293089</v>
      </c>
      <c r="T18">
        <f t="shared" si="11"/>
        <v>28.430689163358608</v>
      </c>
      <c r="U18">
        <f t="shared" si="12"/>
        <v>27.862332258064502</v>
      </c>
      <c r="V18">
        <f t="shared" si="13"/>
        <v>3.7644903931836033</v>
      </c>
      <c r="W18">
        <f t="shared" si="14"/>
        <v>24.521588795463281</v>
      </c>
      <c r="X18">
        <f t="shared" si="15"/>
        <v>0.93005234219306854</v>
      </c>
      <c r="Y18">
        <f t="shared" si="16"/>
        <v>3.7927898960818425</v>
      </c>
      <c r="Z18">
        <f t="shared" si="17"/>
        <v>2.8344380509905349</v>
      </c>
      <c r="AA18">
        <f t="shared" si="18"/>
        <v>-156.0171668410006</v>
      </c>
      <c r="AB18">
        <f t="shared" si="19"/>
        <v>20.459233275702406</v>
      </c>
      <c r="AC18">
        <f t="shared" si="20"/>
        <v>1.507797907645503</v>
      </c>
      <c r="AD18">
        <f t="shared" si="21"/>
        <v>97.239396355278203</v>
      </c>
      <c r="AE18">
        <v>3</v>
      </c>
      <c r="AF18">
        <v>1</v>
      </c>
      <c r="AG18">
        <f t="shared" si="22"/>
        <v>1</v>
      </c>
      <c r="AH18">
        <f t="shared" si="23"/>
        <v>0</v>
      </c>
      <c r="AI18">
        <f t="shared" si="24"/>
        <v>53488.238015886491</v>
      </c>
      <c r="AJ18" t="s">
        <v>288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1232.2768000000001</v>
      </c>
      <c r="AR18">
        <v>1340.67</v>
      </c>
      <c r="AS18">
        <f t="shared" si="27"/>
        <v>8.0850022749819117E-2</v>
      </c>
      <c r="AT18">
        <v>0.5</v>
      </c>
      <c r="AU18">
        <f t="shared" si="28"/>
        <v>1180.1800942956561</v>
      </c>
      <c r="AV18">
        <f t="shared" si="29"/>
        <v>6.5910416872569648</v>
      </c>
      <c r="AW18">
        <f t="shared" si="30"/>
        <v>47.708793736343736</v>
      </c>
      <c r="AX18">
        <f t="shared" si="31"/>
        <v>0.42783086068905846</v>
      </c>
      <c r="AY18">
        <f t="shared" si="32"/>
        <v>6.0743179805549906E-3</v>
      </c>
      <c r="AZ18">
        <f t="shared" si="33"/>
        <v>1.4331714739645101</v>
      </c>
      <c r="BA18" t="s">
        <v>297</v>
      </c>
      <c r="BB18">
        <v>767.09</v>
      </c>
      <c r="BC18">
        <f t="shared" si="34"/>
        <v>573.58000000000004</v>
      </c>
      <c r="BD18">
        <f t="shared" si="35"/>
        <v>0.18897660308936848</v>
      </c>
      <c r="BE18">
        <f t="shared" si="36"/>
        <v>0.77010729501921849</v>
      </c>
      <c r="BF18">
        <f t="shared" si="37"/>
        <v>0.17337556028845233</v>
      </c>
      <c r="BG18">
        <f t="shared" si="38"/>
        <v>0.75449920618235322</v>
      </c>
      <c r="BH18">
        <f t="shared" si="39"/>
        <v>1399.99451612903</v>
      </c>
      <c r="BI18">
        <f t="shared" si="40"/>
        <v>1180.1800942956561</v>
      </c>
      <c r="BJ18">
        <f t="shared" si="41"/>
        <v>0.84298908367072867</v>
      </c>
      <c r="BK18">
        <f t="shared" si="42"/>
        <v>0.19597816734145726</v>
      </c>
      <c r="BL18">
        <v>6</v>
      </c>
      <c r="BM18">
        <v>0.5</v>
      </c>
      <c r="BN18" t="s">
        <v>291</v>
      </c>
      <c r="BO18">
        <v>2</v>
      </c>
      <c r="BP18">
        <v>1607641696.0999999</v>
      </c>
      <c r="BQ18">
        <v>341.72277419354799</v>
      </c>
      <c r="BR18">
        <v>351.08254838709701</v>
      </c>
      <c r="BS18">
        <v>9.1554835483870907</v>
      </c>
      <c r="BT18">
        <v>4.9490829032258103</v>
      </c>
      <c r="BU18">
        <v>339.13570967741902</v>
      </c>
      <c r="BV18">
        <v>9.1934835483870998</v>
      </c>
      <c r="BW18">
        <v>500.01141935483901</v>
      </c>
      <c r="BX18">
        <v>101.484193548387</v>
      </c>
      <c r="BY18">
        <v>9.9992287096774199E-2</v>
      </c>
      <c r="BZ18">
        <v>27.990732258064501</v>
      </c>
      <c r="CA18">
        <v>27.862332258064502</v>
      </c>
      <c r="CB18">
        <v>999.9</v>
      </c>
      <c r="CC18">
        <v>0</v>
      </c>
      <c r="CD18">
        <v>0</v>
      </c>
      <c r="CE18">
        <v>10000.5651612903</v>
      </c>
      <c r="CF18">
        <v>0</v>
      </c>
      <c r="CG18">
        <v>489.95329032258098</v>
      </c>
      <c r="CH18">
        <v>1399.99451612903</v>
      </c>
      <c r="CI18">
        <v>0.90000558064516101</v>
      </c>
      <c r="CJ18">
        <v>9.9994138709677396E-2</v>
      </c>
      <c r="CK18">
        <v>0</v>
      </c>
      <c r="CL18">
        <v>1234.3609677419399</v>
      </c>
      <c r="CM18">
        <v>4.9997499999999997</v>
      </c>
      <c r="CN18">
        <v>17117.916129032299</v>
      </c>
      <c r="CO18">
        <v>12178.0290322581</v>
      </c>
      <c r="CP18">
        <v>48.751709677419299</v>
      </c>
      <c r="CQ18">
        <v>50.862806451612897</v>
      </c>
      <c r="CR18">
        <v>49.886935483871</v>
      </c>
      <c r="CS18">
        <v>50.158903225806398</v>
      </c>
      <c r="CT18">
        <v>49.945193548387103</v>
      </c>
      <c r="CU18">
        <v>1255.50451612903</v>
      </c>
      <c r="CV18">
        <v>139.49</v>
      </c>
      <c r="CW18">
        <v>0</v>
      </c>
      <c r="CX18">
        <v>120.10000014305101</v>
      </c>
      <c r="CY18">
        <v>0</v>
      </c>
      <c r="CZ18">
        <v>1232.2768000000001</v>
      </c>
      <c r="DA18">
        <v>-120.09538443077599</v>
      </c>
      <c r="DB18">
        <v>-1630.26153594935</v>
      </c>
      <c r="DC18">
        <v>17089.060000000001</v>
      </c>
      <c r="DD18">
        <v>15</v>
      </c>
      <c r="DE18">
        <v>0</v>
      </c>
      <c r="DF18" t="s">
        <v>292</v>
      </c>
      <c r="DG18">
        <v>1607556896.0999999</v>
      </c>
      <c r="DH18">
        <v>1607556911.0999999</v>
      </c>
      <c r="DI18">
        <v>0</v>
      </c>
      <c r="DJ18">
        <v>2.4E-2</v>
      </c>
      <c r="DK18">
        <v>0</v>
      </c>
      <c r="DL18">
        <v>2.5870000000000002</v>
      </c>
      <c r="DM18">
        <v>-3.7999999999999999E-2</v>
      </c>
      <c r="DN18">
        <v>394</v>
      </c>
      <c r="DO18">
        <v>9</v>
      </c>
      <c r="DP18">
        <v>0.04</v>
      </c>
      <c r="DQ18">
        <v>0.02</v>
      </c>
      <c r="DR18">
        <v>6.5885894220900898</v>
      </c>
      <c r="DS18">
        <v>0.44795491407675297</v>
      </c>
      <c r="DT18">
        <v>3.3769709920865899E-2</v>
      </c>
      <c r="DU18">
        <v>1</v>
      </c>
      <c r="DV18">
        <v>-9.35969612903226</v>
      </c>
      <c r="DW18">
        <v>-0.58022419354835097</v>
      </c>
      <c r="DX18">
        <v>4.4922932621748901E-2</v>
      </c>
      <c r="DY18">
        <v>0</v>
      </c>
      <c r="DZ18">
        <v>4.2063990322580702</v>
      </c>
      <c r="EA18">
        <v>9.7857096774189203E-2</v>
      </c>
      <c r="EB18">
        <v>7.3052633940895E-3</v>
      </c>
      <c r="EC18">
        <v>1</v>
      </c>
      <c r="ED18">
        <v>2</v>
      </c>
      <c r="EE18">
        <v>3</v>
      </c>
      <c r="EF18" t="s">
        <v>298</v>
      </c>
      <c r="EG18">
        <v>100</v>
      </c>
      <c r="EH18">
        <v>100</v>
      </c>
      <c r="EI18">
        <v>2.5870000000000002</v>
      </c>
      <c r="EJ18">
        <v>-3.7999999999999999E-2</v>
      </c>
      <c r="EK18">
        <v>2.5870000000000002</v>
      </c>
      <c r="EL18">
        <v>0</v>
      </c>
      <c r="EM18">
        <v>0</v>
      </c>
      <c r="EN18">
        <v>0</v>
      </c>
      <c r="EO18">
        <v>-3.7999999999999999E-2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1413.5</v>
      </c>
      <c r="EX18">
        <v>1413.2</v>
      </c>
      <c r="EY18">
        <v>2</v>
      </c>
      <c r="EZ18">
        <v>494.351</v>
      </c>
      <c r="FA18">
        <v>476.58499999999998</v>
      </c>
      <c r="FB18">
        <v>24.619800000000001</v>
      </c>
      <c r="FC18">
        <v>31.4496</v>
      </c>
      <c r="FD18">
        <v>30</v>
      </c>
      <c r="FE18">
        <v>31.4206</v>
      </c>
      <c r="FF18">
        <v>31.397600000000001</v>
      </c>
      <c r="FG18">
        <v>0</v>
      </c>
      <c r="FH18">
        <v>0</v>
      </c>
      <c r="FI18">
        <v>100</v>
      </c>
      <c r="FJ18">
        <v>24.618400000000001</v>
      </c>
      <c r="FK18">
        <v>6.8023699999999998</v>
      </c>
      <c r="FL18">
        <v>10.945399999999999</v>
      </c>
      <c r="FM18">
        <v>101.78</v>
      </c>
      <c r="FN18">
        <v>101.196</v>
      </c>
    </row>
    <row r="19" spans="1:170" x14ac:dyDescent="0.25">
      <c r="A19">
        <v>3</v>
      </c>
      <c r="B19">
        <v>1607641771.5999999</v>
      </c>
      <c r="C19">
        <v>188.09999990463299</v>
      </c>
      <c r="D19" t="s">
        <v>299</v>
      </c>
      <c r="E19" t="s">
        <v>300</v>
      </c>
      <c r="F19" t="s">
        <v>286</v>
      </c>
      <c r="G19" t="s">
        <v>287</v>
      </c>
      <c r="H19">
        <v>1607641763.5999999</v>
      </c>
      <c r="I19">
        <f t="shared" si="0"/>
        <v>3.6036982831331482E-3</v>
      </c>
      <c r="J19">
        <f t="shared" si="1"/>
        <v>6.940353870552312</v>
      </c>
      <c r="K19">
        <f t="shared" si="2"/>
        <v>340.50154838709699</v>
      </c>
      <c r="L19">
        <f t="shared" si="3"/>
        <v>239.9544199685985</v>
      </c>
      <c r="M19">
        <f t="shared" si="4"/>
        <v>24.376065843879672</v>
      </c>
      <c r="N19">
        <f t="shared" si="5"/>
        <v>34.590269954239815</v>
      </c>
      <c r="O19">
        <f t="shared" si="6"/>
        <v>0.12973389339596283</v>
      </c>
      <c r="P19">
        <f t="shared" si="7"/>
        <v>2.9555534559362355</v>
      </c>
      <c r="Q19">
        <f t="shared" si="8"/>
        <v>0.12665127440724822</v>
      </c>
      <c r="R19">
        <f t="shared" si="9"/>
        <v>7.9427906937438883E-2</v>
      </c>
      <c r="S19">
        <f t="shared" si="10"/>
        <v>231.29054243428635</v>
      </c>
      <c r="T19">
        <f t="shared" si="11"/>
        <v>28.406131923740176</v>
      </c>
      <c r="U19">
        <f t="shared" si="12"/>
        <v>27.8638096774194</v>
      </c>
      <c r="V19">
        <f t="shared" si="13"/>
        <v>3.7648149673646429</v>
      </c>
      <c r="W19">
        <f t="shared" si="14"/>
        <v>24.828129461361918</v>
      </c>
      <c r="X19">
        <f t="shared" si="15"/>
        <v>0.94126268520239476</v>
      </c>
      <c r="Y19">
        <f t="shared" si="16"/>
        <v>3.7911139728315359</v>
      </c>
      <c r="Z19">
        <f t="shared" si="17"/>
        <v>2.8235522821622481</v>
      </c>
      <c r="AA19">
        <f t="shared" si="18"/>
        <v>-158.92309428617185</v>
      </c>
      <c r="AB19">
        <f t="shared" si="19"/>
        <v>19.015919882944711</v>
      </c>
      <c r="AC19">
        <f t="shared" si="20"/>
        <v>1.401386645522124</v>
      </c>
      <c r="AD19">
        <f t="shared" si="21"/>
        <v>92.784754676581358</v>
      </c>
      <c r="AE19">
        <v>3</v>
      </c>
      <c r="AF19">
        <v>1</v>
      </c>
      <c r="AG19">
        <f t="shared" si="22"/>
        <v>1</v>
      </c>
      <c r="AH19">
        <f t="shared" si="23"/>
        <v>0</v>
      </c>
      <c r="AI19">
        <f t="shared" si="24"/>
        <v>53489.615422728733</v>
      </c>
      <c r="AJ19" t="s">
        <v>288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1150.4715384615399</v>
      </c>
      <c r="AR19">
        <v>1254.79</v>
      </c>
      <c r="AS19">
        <f t="shared" si="27"/>
        <v>8.3136191345531962E-2</v>
      </c>
      <c r="AT19">
        <v>0.5</v>
      </c>
      <c r="AU19">
        <f t="shared" si="28"/>
        <v>1180.1813620376761</v>
      </c>
      <c r="AV19">
        <f t="shared" si="29"/>
        <v>6.940353870552312</v>
      </c>
      <c r="AW19">
        <f t="shared" si="30"/>
        <v>49.057891768397383</v>
      </c>
      <c r="AX19">
        <f t="shared" si="31"/>
        <v>0.40000318778441013</v>
      </c>
      <c r="AY19">
        <f t="shared" si="32"/>
        <v>6.370293238140908E-3</v>
      </c>
      <c r="AZ19">
        <f t="shared" si="33"/>
        <v>1.5997019421576519</v>
      </c>
      <c r="BA19" t="s">
        <v>302</v>
      </c>
      <c r="BB19">
        <v>752.87</v>
      </c>
      <c r="BC19">
        <f t="shared" si="34"/>
        <v>501.91999999999996</v>
      </c>
      <c r="BD19">
        <f t="shared" si="35"/>
        <v>0.20783882200043841</v>
      </c>
      <c r="BE19">
        <f t="shared" si="36"/>
        <v>0.79996891451891228</v>
      </c>
      <c r="BF19">
        <f t="shared" si="37"/>
        <v>0.19342839252781391</v>
      </c>
      <c r="BG19">
        <f t="shared" si="38"/>
        <v>0.78822256133661006</v>
      </c>
      <c r="BH19">
        <f t="shared" si="39"/>
        <v>1399.99548387097</v>
      </c>
      <c r="BI19">
        <f t="shared" si="40"/>
        <v>1180.1813620376761</v>
      </c>
      <c r="BJ19">
        <f t="shared" si="41"/>
        <v>0.8429894064904333</v>
      </c>
      <c r="BK19">
        <f t="shared" si="42"/>
        <v>0.19597881298086678</v>
      </c>
      <c r="BL19">
        <v>6</v>
      </c>
      <c r="BM19">
        <v>0.5</v>
      </c>
      <c r="BN19" t="s">
        <v>291</v>
      </c>
      <c r="BO19">
        <v>2</v>
      </c>
      <c r="BP19">
        <v>1607641763.5999999</v>
      </c>
      <c r="BQ19">
        <v>340.50154838709699</v>
      </c>
      <c r="BR19">
        <v>350.30206451612901</v>
      </c>
      <c r="BS19">
        <v>9.2656519354838807</v>
      </c>
      <c r="BT19">
        <v>4.9814516129032302</v>
      </c>
      <c r="BU19">
        <v>337.914548387097</v>
      </c>
      <c r="BV19">
        <v>9.3036519354838703</v>
      </c>
      <c r="BW19">
        <v>500.01970967741897</v>
      </c>
      <c r="BX19">
        <v>101.486225806452</v>
      </c>
      <c r="BY19">
        <v>0.100008141935484</v>
      </c>
      <c r="BZ19">
        <v>27.9831516129032</v>
      </c>
      <c r="CA19">
        <v>27.8638096774194</v>
      </c>
      <c r="CB19">
        <v>999.9</v>
      </c>
      <c r="CC19">
        <v>0</v>
      </c>
      <c r="CD19">
        <v>0</v>
      </c>
      <c r="CE19">
        <v>10000.362258064501</v>
      </c>
      <c r="CF19">
        <v>0</v>
      </c>
      <c r="CG19">
        <v>508.13829032258099</v>
      </c>
      <c r="CH19">
        <v>1399.99548387097</v>
      </c>
      <c r="CI19">
        <v>0.89999516129032198</v>
      </c>
      <c r="CJ19">
        <v>0.100004761290323</v>
      </c>
      <c r="CK19">
        <v>0</v>
      </c>
      <c r="CL19">
        <v>1150.8809677419399</v>
      </c>
      <c r="CM19">
        <v>4.9997499999999997</v>
      </c>
      <c r="CN19">
        <v>15971.8387096774</v>
      </c>
      <c r="CO19">
        <v>12177.9935483871</v>
      </c>
      <c r="CP19">
        <v>48.802129032258101</v>
      </c>
      <c r="CQ19">
        <v>50.883000000000003</v>
      </c>
      <c r="CR19">
        <v>49.902999999999999</v>
      </c>
      <c r="CS19">
        <v>50.175064516128998</v>
      </c>
      <c r="CT19">
        <v>49.991741935483901</v>
      </c>
      <c r="CU19">
        <v>1255.4903225806499</v>
      </c>
      <c r="CV19">
        <v>139.505161290323</v>
      </c>
      <c r="CW19">
        <v>0</v>
      </c>
      <c r="CX19">
        <v>66.600000143051105</v>
      </c>
      <c r="CY19">
        <v>0</v>
      </c>
      <c r="CZ19">
        <v>1150.4715384615399</v>
      </c>
      <c r="DA19">
        <v>-105.024273495104</v>
      </c>
      <c r="DB19">
        <v>-1447.4085468139499</v>
      </c>
      <c r="DC19">
        <v>15965.842307692301</v>
      </c>
      <c r="DD19">
        <v>15</v>
      </c>
      <c r="DE19">
        <v>0</v>
      </c>
      <c r="DF19" t="s">
        <v>292</v>
      </c>
      <c r="DG19">
        <v>1607556896.0999999</v>
      </c>
      <c r="DH19">
        <v>1607556911.0999999</v>
      </c>
      <c r="DI19">
        <v>0</v>
      </c>
      <c r="DJ19">
        <v>2.4E-2</v>
      </c>
      <c r="DK19">
        <v>0</v>
      </c>
      <c r="DL19">
        <v>2.5870000000000002</v>
      </c>
      <c r="DM19">
        <v>-3.7999999999999999E-2</v>
      </c>
      <c r="DN19">
        <v>394</v>
      </c>
      <c r="DO19">
        <v>9</v>
      </c>
      <c r="DP19">
        <v>0.04</v>
      </c>
      <c r="DQ19">
        <v>0.02</v>
      </c>
      <c r="DR19">
        <v>6.9367139653401404</v>
      </c>
      <c r="DS19">
        <v>0.12765780152453499</v>
      </c>
      <c r="DT19">
        <v>1.8791905243935501E-2</v>
      </c>
      <c r="DU19">
        <v>1</v>
      </c>
      <c r="DV19">
        <v>-9.7967629032258099</v>
      </c>
      <c r="DW19">
        <v>-0.186174193548339</v>
      </c>
      <c r="DX19">
        <v>2.3734539578231299E-2</v>
      </c>
      <c r="DY19">
        <v>1</v>
      </c>
      <c r="DZ19">
        <v>4.2834719354838704</v>
      </c>
      <c r="EA19">
        <v>8.6806451612898503E-2</v>
      </c>
      <c r="EB19">
        <v>6.4804138753506903E-3</v>
      </c>
      <c r="EC19">
        <v>1</v>
      </c>
      <c r="ED19">
        <v>3</v>
      </c>
      <c r="EE19">
        <v>3</v>
      </c>
      <c r="EF19" t="s">
        <v>303</v>
      </c>
      <c r="EG19">
        <v>100</v>
      </c>
      <c r="EH19">
        <v>100</v>
      </c>
      <c r="EI19">
        <v>2.5870000000000002</v>
      </c>
      <c r="EJ19">
        <v>-3.7999999999999999E-2</v>
      </c>
      <c r="EK19">
        <v>2.5870000000000002</v>
      </c>
      <c r="EL19">
        <v>0</v>
      </c>
      <c r="EM19">
        <v>0</v>
      </c>
      <c r="EN19">
        <v>0</v>
      </c>
      <c r="EO19">
        <v>-3.7999999999999999E-2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1414.6</v>
      </c>
      <c r="EX19">
        <v>1414.3</v>
      </c>
      <c r="EY19">
        <v>2</v>
      </c>
      <c r="EZ19">
        <v>494.80599999999998</v>
      </c>
      <c r="FA19">
        <v>476.93099999999998</v>
      </c>
      <c r="FB19">
        <v>24.323799999999999</v>
      </c>
      <c r="FC19">
        <v>31.444099999999999</v>
      </c>
      <c r="FD19">
        <v>30.0001</v>
      </c>
      <c r="FE19">
        <v>31.4178</v>
      </c>
      <c r="FF19">
        <v>31.3949</v>
      </c>
      <c r="FG19">
        <v>0</v>
      </c>
      <c r="FH19">
        <v>0</v>
      </c>
      <c r="FI19">
        <v>100</v>
      </c>
      <c r="FJ19">
        <v>24.3217</v>
      </c>
      <c r="FK19">
        <v>6.8023699999999998</v>
      </c>
      <c r="FL19">
        <v>10.945399999999999</v>
      </c>
      <c r="FM19">
        <v>101.788</v>
      </c>
      <c r="FN19">
        <v>101.197</v>
      </c>
    </row>
    <row r="20" spans="1:170" x14ac:dyDescent="0.25">
      <c r="A20">
        <v>4</v>
      </c>
      <c r="B20">
        <v>1607641832.0999999</v>
      </c>
      <c r="C20">
        <v>248.59999990463299</v>
      </c>
      <c r="D20" t="s">
        <v>304</v>
      </c>
      <c r="E20" t="s">
        <v>305</v>
      </c>
      <c r="F20" t="s">
        <v>286</v>
      </c>
      <c r="G20" t="s">
        <v>287</v>
      </c>
      <c r="H20">
        <v>1607641824.0999999</v>
      </c>
      <c r="I20">
        <f t="shared" si="0"/>
        <v>3.6637858366597403E-3</v>
      </c>
      <c r="J20">
        <f t="shared" si="1"/>
        <v>7.0582451845400014</v>
      </c>
      <c r="K20">
        <f t="shared" si="2"/>
        <v>339.61283870967702</v>
      </c>
      <c r="L20">
        <f t="shared" si="3"/>
        <v>239.24236659799772</v>
      </c>
      <c r="M20">
        <f t="shared" si="4"/>
        <v>24.303968139014749</v>
      </c>
      <c r="N20">
        <f t="shared" si="5"/>
        <v>34.500325878608095</v>
      </c>
      <c r="O20">
        <f t="shared" si="6"/>
        <v>0.13216804627813444</v>
      </c>
      <c r="P20">
        <f t="shared" si="7"/>
        <v>2.9547634783941783</v>
      </c>
      <c r="Q20">
        <f t="shared" si="8"/>
        <v>0.12896936893570721</v>
      </c>
      <c r="R20">
        <f t="shared" si="9"/>
        <v>8.0886796336358133E-2</v>
      </c>
      <c r="S20">
        <f t="shared" si="10"/>
        <v>231.29367702374219</v>
      </c>
      <c r="T20">
        <f t="shared" si="11"/>
        <v>28.392179279344926</v>
      </c>
      <c r="U20">
        <f t="shared" si="12"/>
        <v>27.887338709677401</v>
      </c>
      <c r="V20">
        <f t="shared" si="13"/>
        <v>3.7699873511213893</v>
      </c>
      <c r="W20">
        <f t="shared" si="14"/>
        <v>25.086540128766867</v>
      </c>
      <c r="X20">
        <f t="shared" si="15"/>
        <v>0.95113785592696687</v>
      </c>
      <c r="Y20">
        <f t="shared" si="16"/>
        <v>3.7914270004746178</v>
      </c>
      <c r="Z20">
        <f t="shared" si="17"/>
        <v>2.8188494951944225</v>
      </c>
      <c r="AA20">
        <f t="shared" si="18"/>
        <v>-161.57295539669454</v>
      </c>
      <c r="AB20">
        <f t="shared" si="19"/>
        <v>15.488313438182447</v>
      </c>
      <c r="AC20">
        <f t="shared" si="20"/>
        <v>1.1418652473757493</v>
      </c>
      <c r="AD20">
        <f t="shared" si="21"/>
        <v>86.350900312605859</v>
      </c>
      <c r="AE20">
        <v>2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53466.389500422287</v>
      </c>
      <c r="AJ20" t="s">
        <v>288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1102.3812</v>
      </c>
      <c r="AR20">
        <v>1206.71</v>
      </c>
      <c r="AS20">
        <f t="shared" si="27"/>
        <v>8.645722667418021E-2</v>
      </c>
      <c r="AT20">
        <v>0.5</v>
      </c>
      <c r="AU20">
        <f t="shared" si="28"/>
        <v>1180.1969136505852</v>
      </c>
      <c r="AV20">
        <f t="shared" si="29"/>
        <v>7.0582451845400014</v>
      </c>
      <c r="AW20">
        <f t="shared" si="30"/>
        <v>51.018276041828265</v>
      </c>
      <c r="AX20">
        <f t="shared" si="31"/>
        <v>0.38583421037366061</v>
      </c>
      <c r="AY20">
        <f t="shared" si="32"/>
        <v>6.4701005196976585E-3</v>
      </c>
      <c r="AZ20">
        <f t="shared" si="33"/>
        <v>1.7032841362050533</v>
      </c>
      <c r="BA20" t="s">
        <v>307</v>
      </c>
      <c r="BB20">
        <v>741.12</v>
      </c>
      <c r="BC20">
        <f t="shared" si="34"/>
        <v>465.59000000000003</v>
      </c>
      <c r="BD20">
        <f t="shared" si="35"/>
        <v>0.22407869584827853</v>
      </c>
      <c r="BE20">
        <f t="shared" si="36"/>
        <v>0.81531242066514342</v>
      </c>
      <c r="BF20">
        <f t="shared" si="37"/>
        <v>0.21238146391420015</v>
      </c>
      <c r="BG20">
        <f t="shared" si="38"/>
        <v>0.80710261391947757</v>
      </c>
      <c r="BH20">
        <f t="shared" si="39"/>
        <v>1400.0138709677401</v>
      </c>
      <c r="BI20">
        <f t="shared" si="40"/>
        <v>1180.1969136505852</v>
      </c>
      <c r="BJ20">
        <f t="shared" si="41"/>
        <v>0.84298944326515168</v>
      </c>
      <c r="BK20">
        <f t="shared" si="42"/>
        <v>0.19597888653030329</v>
      </c>
      <c r="BL20">
        <v>6</v>
      </c>
      <c r="BM20">
        <v>0.5</v>
      </c>
      <c r="BN20" t="s">
        <v>291</v>
      </c>
      <c r="BO20">
        <v>2</v>
      </c>
      <c r="BP20">
        <v>1607641824.0999999</v>
      </c>
      <c r="BQ20">
        <v>339.61283870967702</v>
      </c>
      <c r="BR20">
        <v>349.57548387096801</v>
      </c>
      <c r="BS20">
        <v>9.3627703225806496</v>
      </c>
      <c r="BT20">
        <v>5.0075535483870999</v>
      </c>
      <c r="BU20">
        <v>337.02583870967698</v>
      </c>
      <c r="BV20">
        <v>9.4007706451612894</v>
      </c>
      <c r="BW20">
        <v>500.01864516129001</v>
      </c>
      <c r="BX20">
        <v>101.487193548387</v>
      </c>
      <c r="BY20">
        <v>0.100031509677419</v>
      </c>
      <c r="BZ20">
        <v>27.9845677419355</v>
      </c>
      <c r="CA20">
        <v>27.887338709677401</v>
      </c>
      <c r="CB20">
        <v>999.9</v>
      </c>
      <c r="CC20">
        <v>0</v>
      </c>
      <c r="CD20">
        <v>0</v>
      </c>
      <c r="CE20">
        <v>9995.7848387096801</v>
      </c>
      <c r="CF20">
        <v>0</v>
      </c>
      <c r="CG20">
        <v>467.24445161290299</v>
      </c>
      <c r="CH20">
        <v>1400.0138709677401</v>
      </c>
      <c r="CI20">
        <v>0.89999451612903203</v>
      </c>
      <c r="CJ20">
        <v>0.100005406451613</v>
      </c>
      <c r="CK20">
        <v>0</v>
      </c>
      <c r="CL20">
        <v>1103.99</v>
      </c>
      <c r="CM20">
        <v>4.9997499999999997</v>
      </c>
      <c r="CN20">
        <v>15324.325806451599</v>
      </c>
      <c r="CO20">
        <v>12178.1483870968</v>
      </c>
      <c r="CP20">
        <v>48.862741935483903</v>
      </c>
      <c r="CQ20">
        <v>50.933</v>
      </c>
      <c r="CR20">
        <v>49.937129032257999</v>
      </c>
      <c r="CS20">
        <v>50.207322580645098</v>
      </c>
      <c r="CT20">
        <v>50.043999999999997</v>
      </c>
      <c r="CU20">
        <v>1255.5051612903201</v>
      </c>
      <c r="CV20">
        <v>139.50870967741901</v>
      </c>
      <c r="CW20">
        <v>0</v>
      </c>
      <c r="CX20">
        <v>60</v>
      </c>
      <c r="CY20">
        <v>0</v>
      </c>
      <c r="CZ20">
        <v>1102.3812</v>
      </c>
      <c r="DA20">
        <v>-98.761538306191099</v>
      </c>
      <c r="DB20">
        <v>-1361.3692288106199</v>
      </c>
      <c r="DC20">
        <v>15301.444</v>
      </c>
      <c r="DD20">
        <v>15</v>
      </c>
      <c r="DE20">
        <v>0</v>
      </c>
      <c r="DF20" t="s">
        <v>292</v>
      </c>
      <c r="DG20">
        <v>1607556896.0999999</v>
      </c>
      <c r="DH20">
        <v>1607556911.0999999</v>
      </c>
      <c r="DI20">
        <v>0</v>
      </c>
      <c r="DJ20">
        <v>2.4E-2</v>
      </c>
      <c r="DK20">
        <v>0</v>
      </c>
      <c r="DL20">
        <v>2.5870000000000002</v>
      </c>
      <c r="DM20">
        <v>-3.7999999999999999E-2</v>
      </c>
      <c r="DN20">
        <v>394</v>
      </c>
      <c r="DO20">
        <v>9</v>
      </c>
      <c r="DP20">
        <v>0.04</v>
      </c>
      <c r="DQ20">
        <v>0.02</v>
      </c>
      <c r="DR20">
        <v>7.0567403190928699</v>
      </c>
      <c r="DS20">
        <v>7.4819123560112E-2</v>
      </c>
      <c r="DT20">
        <v>1.80420259308527E-2</v>
      </c>
      <c r="DU20">
        <v>1</v>
      </c>
      <c r="DV20">
        <v>-9.9626329032258099</v>
      </c>
      <c r="DW20">
        <v>-8.3305161290320007E-2</v>
      </c>
      <c r="DX20">
        <v>2.1675390266017901E-2</v>
      </c>
      <c r="DY20">
        <v>1</v>
      </c>
      <c r="DZ20">
        <v>4.3552164516129004</v>
      </c>
      <c r="EA20">
        <v>3.0870967740897202E-4</v>
      </c>
      <c r="EB20">
        <v>7.0406445996637598E-4</v>
      </c>
      <c r="EC20">
        <v>1</v>
      </c>
      <c r="ED20">
        <v>3</v>
      </c>
      <c r="EE20">
        <v>3</v>
      </c>
      <c r="EF20" t="s">
        <v>303</v>
      </c>
      <c r="EG20">
        <v>100</v>
      </c>
      <c r="EH20">
        <v>100</v>
      </c>
      <c r="EI20">
        <v>2.5870000000000002</v>
      </c>
      <c r="EJ20">
        <v>-3.7999999999999999E-2</v>
      </c>
      <c r="EK20">
        <v>2.5870000000000002</v>
      </c>
      <c r="EL20">
        <v>0</v>
      </c>
      <c r="EM20">
        <v>0</v>
      </c>
      <c r="EN20">
        <v>0</v>
      </c>
      <c r="EO20">
        <v>-3.7999999999999999E-2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1415.6</v>
      </c>
      <c r="EX20">
        <v>1415.3</v>
      </c>
      <c r="EY20">
        <v>2</v>
      </c>
      <c r="EZ20">
        <v>494.99099999999999</v>
      </c>
      <c r="FA20">
        <v>476.77300000000002</v>
      </c>
      <c r="FB20">
        <v>24.345800000000001</v>
      </c>
      <c r="FC20">
        <v>31.438600000000001</v>
      </c>
      <c r="FD20">
        <v>30</v>
      </c>
      <c r="FE20">
        <v>31.415099999999999</v>
      </c>
      <c r="FF20">
        <v>31.3949</v>
      </c>
      <c r="FG20">
        <v>0</v>
      </c>
      <c r="FH20">
        <v>0</v>
      </c>
      <c r="FI20">
        <v>100</v>
      </c>
      <c r="FJ20">
        <v>24.359200000000001</v>
      </c>
      <c r="FK20">
        <v>6.8023699999999998</v>
      </c>
      <c r="FL20">
        <v>10.945399999999999</v>
      </c>
      <c r="FM20">
        <v>101.788</v>
      </c>
      <c r="FN20">
        <v>101.197</v>
      </c>
    </row>
    <row r="21" spans="1:170" x14ac:dyDescent="0.25">
      <c r="A21">
        <v>5</v>
      </c>
      <c r="B21">
        <v>1607641899.5999999</v>
      </c>
      <c r="C21">
        <v>316.09999990463302</v>
      </c>
      <c r="D21" t="s">
        <v>308</v>
      </c>
      <c r="E21" t="s">
        <v>309</v>
      </c>
      <c r="F21" t="s">
        <v>286</v>
      </c>
      <c r="G21" t="s">
        <v>287</v>
      </c>
      <c r="H21">
        <v>1607641891.5999999</v>
      </c>
      <c r="I21">
        <f t="shared" si="0"/>
        <v>3.6989901906672265E-3</v>
      </c>
      <c r="J21">
        <f t="shared" si="1"/>
        <v>7.2052280499134973</v>
      </c>
      <c r="K21">
        <f t="shared" si="2"/>
        <v>338.43977419354798</v>
      </c>
      <c r="L21">
        <f t="shared" si="3"/>
        <v>237.35979127261814</v>
      </c>
      <c r="M21">
        <f t="shared" si="4"/>
        <v>24.112293049283647</v>
      </c>
      <c r="N21">
        <f t="shared" si="5"/>
        <v>34.380545125755752</v>
      </c>
      <c r="O21">
        <f t="shared" si="6"/>
        <v>0.13372140238627653</v>
      </c>
      <c r="P21">
        <f t="shared" si="7"/>
        <v>2.9557316419540562</v>
      </c>
      <c r="Q21">
        <f t="shared" si="8"/>
        <v>0.13044914267434277</v>
      </c>
      <c r="R21">
        <f t="shared" si="9"/>
        <v>8.1818044316526645E-2</v>
      </c>
      <c r="S21">
        <f t="shared" si="10"/>
        <v>231.29206466183294</v>
      </c>
      <c r="T21">
        <f t="shared" si="11"/>
        <v>28.382526714457939</v>
      </c>
      <c r="U21">
        <f t="shared" si="12"/>
        <v>27.8956612903226</v>
      </c>
      <c r="V21">
        <f t="shared" si="13"/>
        <v>3.771818386654449</v>
      </c>
      <c r="W21">
        <f t="shared" si="14"/>
        <v>25.277317337987764</v>
      </c>
      <c r="X21">
        <f t="shared" si="15"/>
        <v>0.95834616092996416</v>
      </c>
      <c r="Y21">
        <f t="shared" si="16"/>
        <v>3.7913285975554185</v>
      </c>
      <c r="Z21">
        <f t="shared" si="17"/>
        <v>2.8134722257244849</v>
      </c>
      <c r="AA21">
        <f t="shared" si="18"/>
        <v>-163.1254674084247</v>
      </c>
      <c r="AB21">
        <f t="shared" si="19"/>
        <v>14.096253914837062</v>
      </c>
      <c r="AC21">
        <f t="shared" si="20"/>
        <v>1.0389369981419128</v>
      </c>
      <c r="AD21">
        <f t="shared" si="21"/>
        <v>83.301788166387212</v>
      </c>
      <c r="AE21">
        <v>2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53494.612787032085</v>
      </c>
      <c r="AJ21" t="s">
        <v>288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310</v>
      </c>
      <c r="AQ21">
        <v>1058.10807692308</v>
      </c>
      <c r="AR21">
        <v>1160.68</v>
      </c>
      <c r="AS21">
        <f t="shared" si="27"/>
        <v>8.8372267185546471E-2</v>
      </c>
      <c r="AT21">
        <v>0.5</v>
      </c>
      <c r="AU21">
        <f t="shared" si="28"/>
        <v>1180.1911846182779</v>
      </c>
      <c r="AV21">
        <f t="shared" si="29"/>
        <v>7.2052280499134973</v>
      </c>
      <c r="AW21">
        <f t="shared" si="30"/>
        <v>52.148085348556528</v>
      </c>
      <c r="AX21">
        <f t="shared" si="31"/>
        <v>0.36360581727952584</v>
      </c>
      <c r="AY21">
        <f t="shared" si="32"/>
        <v>6.59467349965595E-3</v>
      </c>
      <c r="AZ21">
        <f t="shared" si="33"/>
        <v>1.8104904021780333</v>
      </c>
      <c r="BA21" t="s">
        <v>311</v>
      </c>
      <c r="BB21">
        <v>738.65</v>
      </c>
      <c r="BC21">
        <f t="shared" si="34"/>
        <v>422.03000000000009</v>
      </c>
      <c r="BD21">
        <f t="shared" si="35"/>
        <v>0.24304415107200911</v>
      </c>
      <c r="BE21">
        <f t="shared" si="36"/>
        <v>0.83275541623900795</v>
      </c>
      <c r="BF21">
        <f t="shared" si="37"/>
        <v>0.23039356283389428</v>
      </c>
      <c r="BG21">
        <f t="shared" si="38"/>
        <v>0.82517767257982266</v>
      </c>
      <c r="BH21">
        <f t="shared" si="39"/>
        <v>1400.0074193548401</v>
      </c>
      <c r="BI21">
        <f t="shared" si="40"/>
        <v>1180.1911846182779</v>
      </c>
      <c r="BJ21">
        <f t="shared" si="41"/>
        <v>0.84298923584429342</v>
      </c>
      <c r="BK21">
        <f t="shared" si="42"/>
        <v>0.19597847168858684</v>
      </c>
      <c r="BL21">
        <v>6</v>
      </c>
      <c r="BM21">
        <v>0.5</v>
      </c>
      <c r="BN21" t="s">
        <v>291</v>
      </c>
      <c r="BO21">
        <v>2</v>
      </c>
      <c r="BP21">
        <v>1607641891.5999999</v>
      </c>
      <c r="BQ21">
        <v>338.43977419354798</v>
      </c>
      <c r="BR21">
        <v>348.58800000000002</v>
      </c>
      <c r="BS21">
        <v>9.4338951612903195</v>
      </c>
      <c r="BT21">
        <v>5.0371164516129001</v>
      </c>
      <c r="BU21">
        <v>335.852741935484</v>
      </c>
      <c r="BV21">
        <v>9.4718954838709699</v>
      </c>
      <c r="BW21">
        <v>500.015290322581</v>
      </c>
      <c r="BX21">
        <v>101.485419354839</v>
      </c>
      <c r="BY21">
        <v>9.9996270967741996E-2</v>
      </c>
      <c r="BZ21">
        <v>27.984122580645199</v>
      </c>
      <c r="CA21">
        <v>27.8956612903226</v>
      </c>
      <c r="CB21">
        <v>999.9</v>
      </c>
      <c r="CC21">
        <v>0</v>
      </c>
      <c r="CD21">
        <v>0</v>
      </c>
      <c r="CE21">
        <v>10001.4529032258</v>
      </c>
      <c r="CF21">
        <v>0</v>
      </c>
      <c r="CG21">
        <v>517.29238709677395</v>
      </c>
      <c r="CH21">
        <v>1400.0074193548401</v>
      </c>
      <c r="CI21">
        <v>0.90000232258064505</v>
      </c>
      <c r="CJ21">
        <v>9.9997529032258101E-2</v>
      </c>
      <c r="CK21">
        <v>0</v>
      </c>
      <c r="CL21">
        <v>1058.3864516128999</v>
      </c>
      <c r="CM21">
        <v>4.9997499999999997</v>
      </c>
      <c r="CN21">
        <v>14694.5935483871</v>
      </c>
      <c r="CO21">
        <v>12178.1225806452</v>
      </c>
      <c r="CP21">
        <v>48.933064516129001</v>
      </c>
      <c r="CQ21">
        <v>50.9796774193548</v>
      </c>
      <c r="CR21">
        <v>49.983741935483899</v>
      </c>
      <c r="CS21">
        <v>50.27</v>
      </c>
      <c r="CT21">
        <v>50.100612903225802</v>
      </c>
      <c r="CU21">
        <v>1255.50903225806</v>
      </c>
      <c r="CV21">
        <v>139.498387096774</v>
      </c>
      <c r="CW21">
        <v>0</v>
      </c>
      <c r="CX21">
        <v>66.600000143051105</v>
      </c>
      <c r="CY21">
        <v>0</v>
      </c>
      <c r="CZ21">
        <v>1058.10807692308</v>
      </c>
      <c r="DA21">
        <v>-64.754529900542195</v>
      </c>
      <c r="DB21">
        <v>-869.36068369484803</v>
      </c>
      <c r="DC21">
        <v>14691.0461538462</v>
      </c>
      <c r="DD21">
        <v>15</v>
      </c>
      <c r="DE21">
        <v>0</v>
      </c>
      <c r="DF21" t="s">
        <v>292</v>
      </c>
      <c r="DG21">
        <v>1607556896.0999999</v>
      </c>
      <c r="DH21">
        <v>1607556911.0999999</v>
      </c>
      <c r="DI21">
        <v>0</v>
      </c>
      <c r="DJ21">
        <v>2.4E-2</v>
      </c>
      <c r="DK21">
        <v>0</v>
      </c>
      <c r="DL21">
        <v>2.5870000000000002</v>
      </c>
      <c r="DM21">
        <v>-3.7999999999999999E-2</v>
      </c>
      <c r="DN21">
        <v>394</v>
      </c>
      <c r="DO21">
        <v>9</v>
      </c>
      <c r="DP21">
        <v>0.04</v>
      </c>
      <c r="DQ21">
        <v>0.02</v>
      </c>
      <c r="DR21">
        <v>7.2027044716384996</v>
      </c>
      <c r="DS21">
        <v>0.14920892481753401</v>
      </c>
      <c r="DT21">
        <v>2.6164182970192601E-2</v>
      </c>
      <c r="DU21">
        <v>1</v>
      </c>
      <c r="DV21">
        <v>-10.145706451612901</v>
      </c>
      <c r="DW21">
        <v>-0.18053225806450299</v>
      </c>
      <c r="DX21">
        <v>3.09937239795193E-2</v>
      </c>
      <c r="DY21">
        <v>1</v>
      </c>
      <c r="DZ21">
        <v>4.3966245161290303</v>
      </c>
      <c r="EA21">
        <v>2.36593548387007E-2</v>
      </c>
      <c r="EB21">
        <v>1.9787905049911902E-3</v>
      </c>
      <c r="EC21">
        <v>1</v>
      </c>
      <c r="ED21">
        <v>3</v>
      </c>
      <c r="EE21">
        <v>3</v>
      </c>
      <c r="EF21" t="s">
        <v>303</v>
      </c>
      <c r="EG21">
        <v>100</v>
      </c>
      <c r="EH21">
        <v>100</v>
      </c>
      <c r="EI21">
        <v>2.5870000000000002</v>
      </c>
      <c r="EJ21">
        <v>-3.7999999999999999E-2</v>
      </c>
      <c r="EK21">
        <v>2.5870000000000002</v>
      </c>
      <c r="EL21">
        <v>0</v>
      </c>
      <c r="EM21">
        <v>0</v>
      </c>
      <c r="EN21">
        <v>0</v>
      </c>
      <c r="EO21">
        <v>-3.7999999999999999E-2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1416.7</v>
      </c>
      <c r="EX21">
        <v>1416.5</v>
      </c>
      <c r="EY21">
        <v>2</v>
      </c>
      <c r="EZ21">
        <v>495.12900000000002</v>
      </c>
      <c r="FA21">
        <v>476.89100000000002</v>
      </c>
      <c r="FB21">
        <v>24.371200000000002</v>
      </c>
      <c r="FC21">
        <v>31.4331</v>
      </c>
      <c r="FD21">
        <v>30</v>
      </c>
      <c r="FE21">
        <v>31.412299999999998</v>
      </c>
      <c r="FF21">
        <v>31.392099999999999</v>
      </c>
      <c r="FG21">
        <v>0</v>
      </c>
      <c r="FH21">
        <v>0</v>
      </c>
      <c r="FI21">
        <v>100</v>
      </c>
      <c r="FJ21">
        <v>24.378599999999999</v>
      </c>
      <c r="FK21">
        <v>6.8023699999999998</v>
      </c>
      <c r="FL21">
        <v>10.945399999999999</v>
      </c>
      <c r="FM21">
        <v>101.792</v>
      </c>
      <c r="FN21">
        <v>101.2</v>
      </c>
    </row>
    <row r="22" spans="1:170" x14ac:dyDescent="0.25">
      <c r="A22">
        <v>6</v>
      </c>
      <c r="B22">
        <v>1607641967.5999999</v>
      </c>
      <c r="C22">
        <v>384.09999990463302</v>
      </c>
      <c r="D22" t="s">
        <v>312</v>
      </c>
      <c r="E22" t="s">
        <v>313</v>
      </c>
      <c r="F22" t="s">
        <v>286</v>
      </c>
      <c r="G22" t="s">
        <v>287</v>
      </c>
      <c r="H22">
        <v>1607641959.8499999</v>
      </c>
      <c r="I22">
        <f t="shared" si="0"/>
        <v>3.7236715438185111E-3</v>
      </c>
      <c r="J22">
        <f t="shared" si="1"/>
        <v>7.2540514146009993</v>
      </c>
      <c r="K22">
        <f t="shared" si="2"/>
        <v>339.09120000000001</v>
      </c>
      <c r="L22">
        <f t="shared" si="3"/>
        <v>238.31048157045049</v>
      </c>
      <c r="M22">
        <f t="shared" si="4"/>
        <v>24.208415248088581</v>
      </c>
      <c r="N22">
        <f t="shared" si="5"/>
        <v>34.446074392014992</v>
      </c>
      <c r="O22">
        <f t="shared" si="6"/>
        <v>0.13510380666545327</v>
      </c>
      <c r="P22">
        <f t="shared" si="7"/>
        <v>2.9550933795958159</v>
      </c>
      <c r="Q22">
        <f t="shared" si="8"/>
        <v>0.13176374828422396</v>
      </c>
      <c r="R22">
        <f t="shared" si="9"/>
        <v>8.2645556113313867E-2</v>
      </c>
      <c r="S22">
        <f t="shared" si="10"/>
        <v>231.29030075265283</v>
      </c>
      <c r="T22">
        <f t="shared" si="11"/>
        <v>28.368396616701354</v>
      </c>
      <c r="U22">
        <f t="shared" si="12"/>
        <v>27.882380000000001</v>
      </c>
      <c r="V22">
        <f t="shared" si="13"/>
        <v>3.7688967633414516</v>
      </c>
      <c r="W22">
        <f t="shared" si="14"/>
        <v>25.464873498489581</v>
      </c>
      <c r="X22">
        <f t="shared" si="15"/>
        <v>0.96501585213655461</v>
      </c>
      <c r="Y22">
        <f t="shared" si="16"/>
        <v>3.7895960967322035</v>
      </c>
      <c r="Z22">
        <f t="shared" si="17"/>
        <v>2.8038809112048968</v>
      </c>
      <c r="AA22">
        <f t="shared" si="18"/>
        <v>-164.21391508239634</v>
      </c>
      <c r="AB22">
        <f t="shared" si="19"/>
        <v>14.960209012939563</v>
      </c>
      <c r="AC22">
        <f t="shared" si="20"/>
        <v>1.1027351866190791</v>
      </c>
      <c r="AD22">
        <f t="shared" si="21"/>
        <v>83.139329869815114</v>
      </c>
      <c r="AE22">
        <v>2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53477.385139723614</v>
      </c>
      <c r="AJ22" t="s">
        <v>288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1030.1424</v>
      </c>
      <c r="AR22">
        <v>1133.32</v>
      </c>
      <c r="AS22">
        <f t="shared" si="27"/>
        <v>9.1040129883880994E-2</v>
      </c>
      <c r="AT22">
        <v>0.5</v>
      </c>
      <c r="AU22">
        <f t="shared" si="28"/>
        <v>1180.1841407472655</v>
      </c>
      <c r="AV22">
        <f t="shared" si="29"/>
        <v>7.2540514146009993</v>
      </c>
      <c r="AW22">
        <f t="shared" si="30"/>
        <v>53.722058730263768</v>
      </c>
      <c r="AX22">
        <f t="shared" si="31"/>
        <v>0.35148942928740334</v>
      </c>
      <c r="AY22">
        <f t="shared" si="32"/>
        <v>6.6360821366895396E-3</v>
      </c>
      <c r="AZ22">
        <f t="shared" si="33"/>
        <v>1.8783397451734729</v>
      </c>
      <c r="BA22" t="s">
        <v>315</v>
      </c>
      <c r="BB22">
        <v>734.97</v>
      </c>
      <c r="BC22">
        <f t="shared" si="34"/>
        <v>398.34999999999991</v>
      </c>
      <c r="BD22">
        <f t="shared" si="35"/>
        <v>0.25901242625831555</v>
      </c>
      <c r="BE22">
        <f t="shared" si="36"/>
        <v>0.84236934680326558</v>
      </c>
      <c r="BF22">
        <f t="shared" si="37"/>
        <v>0.24692906427882377</v>
      </c>
      <c r="BG22">
        <f t="shared" si="38"/>
        <v>0.83592139634578078</v>
      </c>
      <c r="BH22">
        <f t="shared" si="39"/>
        <v>1399.99933333333</v>
      </c>
      <c r="BI22">
        <f t="shared" si="40"/>
        <v>1180.1841407472655</v>
      </c>
      <c r="BJ22">
        <f t="shared" si="41"/>
        <v>0.84298907338570284</v>
      </c>
      <c r="BK22">
        <f t="shared" si="42"/>
        <v>0.19597814677140563</v>
      </c>
      <c r="BL22">
        <v>6</v>
      </c>
      <c r="BM22">
        <v>0.5</v>
      </c>
      <c r="BN22" t="s">
        <v>291</v>
      </c>
      <c r="BO22">
        <v>2</v>
      </c>
      <c r="BP22">
        <v>1607641959.8499999</v>
      </c>
      <c r="BQ22">
        <v>339.09120000000001</v>
      </c>
      <c r="BR22">
        <v>349.31106666666699</v>
      </c>
      <c r="BS22">
        <v>9.4997293333333293</v>
      </c>
      <c r="BT22">
        <v>5.0738553333333298</v>
      </c>
      <c r="BU22">
        <v>336.50420000000003</v>
      </c>
      <c r="BV22">
        <v>9.5377296666666709</v>
      </c>
      <c r="BW22">
        <v>500.00940000000003</v>
      </c>
      <c r="BX22">
        <v>101.483533333333</v>
      </c>
      <c r="BY22">
        <v>9.9976919999999997E-2</v>
      </c>
      <c r="BZ22">
        <v>27.976283333333299</v>
      </c>
      <c r="CA22">
        <v>27.882380000000001</v>
      </c>
      <c r="CB22">
        <v>999.9</v>
      </c>
      <c r="CC22">
        <v>0</v>
      </c>
      <c r="CD22">
        <v>0</v>
      </c>
      <c r="CE22">
        <v>9998.0169999999998</v>
      </c>
      <c r="CF22">
        <v>0</v>
      </c>
      <c r="CG22">
        <v>581.46310000000005</v>
      </c>
      <c r="CH22">
        <v>1399.99933333333</v>
      </c>
      <c r="CI22">
        <v>0.90000800000000003</v>
      </c>
      <c r="CJ22">
        <v>9.9991800000000006E-2</v>
      </c>
      <c r="CK22">
        <v>0</v>
      </c>
      <c r="CL22">
        <v>1030.46</v>
      </c>
      <c r="CM22">
        <v>4.9997499999999997</v>
      </c>
      <c r="CN22">
        <v>14308.483333333301</v>
      </c>
      <c r="CO22">
        <v>12178.0666666667</v>
      </c>
      <c r="CP22">
        <v>49.008200000000002</v>
      </c>
      <c r="CQ22">
        <v>51.057866666666598</v>
      </c>
      <c r="CR22">
        <v>50.0621333333333</v>
      </c>
      <c r="CS22">
        <v>50.366466666666703</v>
      </c>
      <c r="CT22">
        <v>50.162199999999999</v>
      </c>
      <c r="CU22">
        <v>1255.50933333333</v>
      </c>
      <c r="CV22">
        <v>139.49</v>
      </c>
      <c r="CW22">
        <v>0</v>
      </c>
      <c r="CX22">
        <v>67.199999809265094</v>
      </c>
      <c r="CY22">
        <v>0</v>
      </c>
      <c r="CZ22">
        <v>1030.1424</v>
      </c>
      <c r="DA22">
        <v>-48.100000058259397</v>
      </c>
      <c r="DB22">
        <v>-655.79230869423702</v>
      </c>
      <c r="DC22">
        <v>14304.028</v>
      </c>
      <c r="DD22">
        <v>15</v>
      </c>
      <c r="DE22">
        <v>0</v>
      </c>
      <c r="DF22" t="s">
        <v>292</v>
      </c>
      <c r="DG22">
        <v>1607556896.0999999</v>
      </c>
      <c r="DH22">
        <v>1607556911.0999999</v>
      </c>
      <c r="DI22">
        <v>0</v>
      </c>
      <c r="DJ22">
        <v>2.4E-2</v>
      </c>
      <c r="DK22">
        <v>0</v>
      </c>
      <c r="DL22">
        <v>2.5870000000000002</v>
      </c>
      <c r="DM22">
        <v>-3.7999999999999999E-2</v>
      </c>
      <c r="DN22">
        <v>394</v>
      </c>
      <c r="DO22">
        <v>9</v>
      </c>
      <c r="DP22">
        <v>0.04</v>
      </c>
      <c r="DQ22">
        <v>0.02</v>
      </c>
      <c r="DR22">
        <v>7.2588651503902399</v>
      </c>
      <c r="DS22">
        <v>-0.194307426183464</v>
      </c>
      <c r="DT22">
        <v>2.56094602858589E-2</v>
      </c>
      <c r="DU22">
        <v>1</v>
      </c>
      <c r="DV22">
        <v>-10.223551612903201</v>
      </c>
      <c r="DW22">
        <v>0.19536290322581301</v>
      </c>
      <c r="DX22">
        <v>2.8764089069170599E-2</v>
      </c>
      <c r="DY22">
        <v>1</v>
      </c>
      <c r="DZ22">
        <v>4.4260141935483901</v>
      </c>
      <c r="EA22">
        <v>-1.40361290322476E-2</v>
      </c>
      <c r="EB22">
        <v>1.2961102456930801E-3</v>
      </c>
      <c r="EC22">
        <v>1</v>
      </c>
      <c r="ED22">
        <v>3</v>
      </c>
      <c r="EE22">
        <v>3</v>
      </c>
      <c r="EF22" t="s">
        <v>303</v>
      </c>
      <c r="EG22">
        <v>100</v>
      </c>
      <c r="EH22">
        <v>100</v>
      </c>
      <c r="EI22">
        <v>2.5870000000000002</v>
      </c>
      <c r="EJ22">
        <v>-3.7999999999999999E-2</v>
      </c>
      <c r="EK22">
        <v>2.5870000000000002</v>
      </c>
      <c r="EL22">
        <v>0</v>
      </c>
      <c r="EM22">
        <v>0</v>
      </c>
      <c r="EN22">
        <v>0</v>
      </c>
      <c r="EO22">
        <v>-3.7999999999999999E-2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1417.9</v>
      </c>
      <c r="EX22">
        <v>1417.6</v>
      </c>
      <c r="EY22">
        <v>2</v>
      </c>
      <c r="EZ22">
        <v>495.21199999999999</v>
      </c>
      <c r="FA22">
        <v>476.73</v>
      </c>
      <c r="FB22">
        <v>24.396699999999999</v>
      </c>
      <c r="FC22">
        <v>31.444099999999999</v>
      </c>
      <c r="FD22">
        <v>30.0001</v>
      </c>
      <c r="FE22">
        <v>31.420500000000001</v>
      </c>
      <c r="FF22">
        <v>31.400300000000001</v>
      </c>
      <c r="FG22">
        <v>0</v>
      </c>
      <c r="FH22">
        <v>0</v>
      </c>
      <c r="FI22">
        <v>100</v>
      </c>
      <c r="FJ22">
        <v>24.414400000000001</v>
      </c>
      <c r="FK22">
        <v>6.8023699999999998</v>
      </c>
      <c r="FL22">
        <v>10.945399999999999</v>
      </c>
      <c r="FM22">
        <v>101.78400000000001</v>
      </c>
      <c r="FN22">
        <v>101.2</v>
      </c>
    </row>
    <row r="23" spans="1:170" x14ac:dyDescent="0.25">
      <c r="A23">
        <v>7</v>
      </c>
      <c r="B23">
        <v>1607642028.0999999</v>
      </c>
      <c r="C23">
        <v>444.59999990463302</v>
      </c>
      <c r="D23" t="s">
        <v>316</v>
      </c>
      <c r="E23" t="s">
        <v>317</v>
      </c>
      <c r="F23" t="s">
        <v>286</v>
      </c>
      <c r="G23" t="s">
        <v>287</v>
      </c>
      <c r="H23">
        <v>1607642020.0999999</v>
      </c>
      <c r="I23">
        <f t="shared" si="0"/>
        <v>3.7460015597577073E-3</v>
      </c>
      <c r="J23">
        <f t="shared" si="1"/>
        <v>7.1532790534194222</v>
      </c>
      <c r="K23">
        <f t="shared" si="2"/>
        <v>338.45067741935497</v>
      </c>
      <c r="L23">
        <f t="shared" si="3"/>
        <v>239.58890891778415</v>
      </c>
      <c r="M23">
        <f t="shared" si="4"/>
        <v>24.337333380510113</v>
      </c>
      <c r="N23">
        <f t="shared" si="5"/>
        <v>34.37966726598718</v>
      </c>
      <c r="O23">
        <f t="shared" si="6"/>
        <v>0.13620948829636062</v>
      </c>
      <c r="P23">
        <f t="shared" si="7"/>
        <v>2.9555110001170508</v>
      </c>
      <c r="Q23">
        <f t="shared" si="8"/>
        <v>0.13281574297139803</v>
      </c>
      <c r="R23">
        <f t="shared" si="9"/>
        <v>8.3307711102688517E-2</v>
      </c>
      <c r="S23">
        <f t="shared" si="10"/>
        <v>231.28966656272428</v>
      </c>
      <c r="T23">
        <f t="shared" si="11"/>
        <v>28.372386590834388</v>
      </c>
      <c r="U23">
        <f t="shared" si="12"/>
        <v>27.886251612903202</v>
      </c>
      <c r="V23">
        <f t="shared" si="13"/>
        <v>3.7697482382529177</v>
      </c>
      <c r="W23">
        <f t="shared" si="14"/>
        <v>25.62427462626377</v>
      </c>
      <c r="X23">
        <f t="shared" si="15"/>
        <v>0.97161173116422062</v>
      </c>
      <c r="Y23">
        <f t="shared" si="16"/>
        <v>3.791762870697462</v>
      </c>
      <c r="Z23">
        <f t="shared" si="17"/>
        <v>2.7981365070886972</v>
      </c>
      <c r="AA23">
        <f t="shared" si="18"/>
        <v>-165.19866878531488</v>
      </c>
      <c r="AB23">
        <f t="shared" si="19"/>
        <v>15.907537313639109</v>
      </c>
      <c r="AC23">
        <f t="shared" si="20"/>
        <v>1.172478143815755</v>
      </c>
      <c r="AD23">
        <f t="shared" si="21"/>
        <v>83.171013234864276</v>
      </c>
      <c r="AE23">
        <v>2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53487.713933863764</v>
      </c>
      <c r="AJ23" t="s">
        <v>288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1017.7332</v>
      </c>
      <c r="AR23">
        <v>1119.1400000000001</v>
      </c>
      <c r="AS23">
        <f t="shared" si="27"/>
        <v>9.0611362296048825E-2</v>
      </c>
      <c r="AT23">
        <v>0.5</v>
      </c>
      <c r="AU23">
        <f t="shared" si="28"/>
        <v>1180.1782168763555</v>
      </c>
      <c r="AV23">
        <f t="shared" si="29"/>
        <v>7.1532790534194222</v>
      </c>
      <c r="AW23">
        <f t="shared" si="30"/>
        <v>53.468777991644167</v>
      </c>
      <c r="AX23">
        <f t="shared" si="31"/>
        <v>0.34439837732544637</v>
      </c>
      <c r="AY23">
        <f t="shared" si="32"/>
        <v>6.550728036395885E-3</v>
      </c>
      <c r="AZ23">
        <f t="shared" si="33"/>
        <v>1.9148095859320544</v>
      </c>
      <c r="BA23" t="s">
        <v>319</v>
      </c>
      <c r="BB23">
        <v>733.71</v>
      </c>
      <c r="BC23">
        <f t="shared" si="34"/>
        <v>385.43000000000006</v>
      </c>
      <c r="BD23">
        <f t="shared" si="35"/>
        <v>0.26310043328230825</v>
      </c>
      <c r="BE23">
        <f t="shared" si="36"/>
        <v>0.8475579128054832</v>
      </c>
      <c r="BF23">
        <f t="shared" si="37"/>
        <v>0.25121643716580094</v>
      </c>
      <c r="BG23">
        <f t="shared" si="38"/>
        <v>0.84148959820986247</v>
      </c>
      <c r="BH23">
        <f t="shared" si="39"/>
        <v>1399.9919354838701</v>
      </c>
      <c r="BI23">
        <f t="shared" si="40"/>
        <v>1180.1782168763555</v>
      </c>
      <c r="BJ23">
        <f t="shared" si="41"/>
        <v>0.84298929655509636</v>
      </c>
      <c r="BK23">
        <f t="shared" si="42"/>
        <v>0.19597859311019292</v>
      </c>
      <c r="BL23">
        <v>6</v>
      </c>
      <c r="BM23">
        <v>0.5</v>
      </c>
      <c r="BN23" t="s">
        <v>291</v>
      </c>
      <c r="BO23">
        <v>2</v>
      </c>
      <c r="BP23">
        <v>1607642020.0999999</v>
      </c>
      <c r="BQ23">
        <v>338.45067741935497</v>
      </c>
      <c r="BR23">
        <v>348.55574193548398</v>
      </c>
      <c r="BS23">
        <v>9.5650329032258092</v>
      </c>
      <c r="BT23">
        <v>5.1129487096774202</v>
      </c>
      <c r="BU23">
        <v>335.86367741935499</v>
      </c>
      <c r="BV23">
        <v>9.6030329032258095</v>
      </c>
      <c r="BW23">
        <v>500.01358064516103</v>
      </c>
      <c r="BX23">
        <v>101.479548387097</v>
      </c>
      <c r="BY23">
        <v>0.100000893548387</v>
      </c>
      <c r="BZ23">
        <v>27.986087096774199</v>
      </c>
      <c r="CA23">
        <v>27.886251612903202</v>
      </c>
      <c r="CB23">
        <v>999.9</v>
      </c>
      <c r="CC23">
        <v>0</v>
      </c>
      <c r="CD23">
        <v>0</v>
      </c>
      <c r="CE23">
        <v>10000.7793548387</v>
      </c>
      <c r="CF23">
        <v>0</v>
      </c>
      <c r="CG23">
        <v>464.60709677419402</v>
      </c>
      <c r="CH23">
        <v>1399.9919354838701</v>
      </c>
      <c r="CI23">
        <v>0.90000116129032204</v>
      </c>
      <c r="CJ23">
        <v>9.9998748387096797E-2</v>
      </c>
      <c r="CK23">
        <v>0</v>
      </c>
      <c r="CL23">
        <v>1018.67612903226</v>
      </c>
      <c r="CM23">
        <v>4.9997499999999997</v>
      </c>
      <c r="CN23">
        <v>14145.825806451599</v>
      </c>
      <c r="CO23">
        <v>12177.983870967701</v>
      </c>
      <c r="CP23">
        <v>49.058</v>
      </c>
      <c r="CQ23">
        <v>51.125</v>
      </c>
      <c r="CR23">
        <v>50.125</v>
      </c>
      <c r="CS23">
        <v>50.411032258064502</v>
      </c>
      <c r="CT23">
        <v>50.195129032258002</v>
      </c>
      <c r="CU23">
        <v>1255.49225806452</v>
      </c>
      <c r="CV23">
        <v>139.49967741935501</v>
      </c>
      <c r="CW23">
        <v>0</v>
      </c>
      <c r="CX23">
        <v>60</v>
      </c>
      <c r="CY23">
        <v>0</v>
      </c>
      <c r="CZ23">
        <v>1017.7332</v>
      </c>
      <c r="DA23">
        <v>-56.552307601423102</v>
      </c>
      <c r="DB23">
        <v>-772.85384496828101</v>
      </c>
      <c r="DC23">
        <v>14132.592000000001</v>
      </c>
      <c r="DD23">
        <v>15</v>
      </c>
      <c r="DE23">
        <v>0</v>
      </c>
      <c r="DF23" t="s">
        <v>292</v>
      </c>
      <c r="DG23">
        <v>1607556896.0999999</v>
      </c>
      <c r="DH23">
        <v>1607556911.0999999</v>
      </c>
      <c r="DI23">
        <v>0</v>
      </c>
      <c r="DJ23">
        <v>2.4E-2</v>
      </c>
      <c r="DK23">
        <v>0</v>
      </c>
      <c r="DL23">
        <v>2.5870000000000002</v>
      </c>
      <c r="DM23">
        <v>-3.7999999999999999E-2</v>
      </c>
      <c r="DN23">
        <v>394</v>
      </c>
      <c r="DO23">
        <v>9</v>
      </c>
      <c r="DP23">
        <v>0.04</v>
      </c>
      <c r="DQ23">
        <v>0.02</v>
      </c>
      <c r="DR23">
        <v>7.1519472747219996</v>
      </c>
      <c r="DS23">
        <v>6.4901025441232801E-2</v>
      </c>
      <c r="DT23">
        <v>1.47693335264665E-2</v>
      </c>
      <c r="DU23">
        <v>1</v>
      </c>
      <c r="DV23">
        <v>-10.1051032258065</v>
      </c>
      <c r="DW23">
        <v>-7.03983870967929E-2</v>
      </c>
      <c r="DX23">
        <v>1.7609024150408301E-2</v>
      </c>
      <c r="DY23">
        <v>1</v>
      </c>
      <c r="DZ23">
        <v>4.4520841935483899</v>
      </c>
      <c r="EA23">
        <v>7.4119354838730897E-3</v>
      </c>
      <c r="EB23">
        <v>9.0752330173063302E-4</v>
      </c>
      <c r="EC23">
        <v>1</v>
      </c>
      <c r="ED23">
        <v>3</v>
      </c>
      <c r="EE23">
        <v>3</v>
      </c>
      <c r="EF23" t="s">
        <v>303</v>
      </c>
      <c r="EG23">
        <v>100</v>
      </c>
      <c r="EH23">
        <v>100</v>
      </c>
      <c r="EI23">
        <v>2.5870000000000002</v>
      </c>
      <c r="EJ23">
        <v>-3.7999999999999999E-2</v>
      </c>
      <c r="EK23">
        <v>2.5870000000000002</v>
      </c>
      <c r="EL23">
        <v>0</v>
      </c>
      <c r="EM23">
        <v>0</v>
      </c>
      <c r="EN23">
        <v>0</v>
      </c>
      <c r="EO23">
        <v>-3.7999999999999999E-2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1418.9</v>
      </c>
      <c r="EX23">
        <v>1418.6</v>
      </c>
      <c r="EY23">
        <v>2</v>
      </c>
      <c r="EZ23">
        <v>495.49200000000002</v>
      </c>
      <c r="FA23">
        <v>476.64</v>
      </c>
      <c r="FB23">
        <v>24.4331</v>
      </c>
      <c r="FC23">
        <v>31.469200000000001</v>
      </c>
      <c r="FD23">
        <v>30.0002</v>
      </c>
      <c r="FE23">
        <v>31.437000000000001</v>
      </c>
      <c r="FF23">
        <v>31.4175</v>
      </c>
      <c r="FG23">
        <v>0</v>
      </c>
      <c r="FH23">
        <v>0</v>
      </c>
      <c r="FI23">
        <v>100</v>
      </c>
      <c r="FJ23">
        <v>24.44</v>
      </c>
      <c r="FK23">
        <v>6.8023699999999998</v>
      </c>
      <c r="FL23">
        <v>10.945399999999999</v>
      </c>
      <c r="FM23">
        <v>101.785</v>
      </c>
      <c r="FN23">
        <v>101.193</v>
      </c>
    </row>
    <row r="24" spans="1:170" x14ac:dyDescent="0.25">
      <c r="A24">
        <v>8</v>
      </c>
      <c r="B24">
        <v>1607642148.5999999</v>
      </c>
      <c r="C24">
        <v>565.09999990463302</v>
      </c>
      <c r="D24" t="s">
        <v>320</v>
      </c>
      <c r="E24" t="s">
        <v>321</v>
      </c>
      <c r="F24" t="s">
        <v>286</v>
      </c>
      <c r="G24" t="s">
        <v>287</v>
      </c>
      <c r="H24">
        <v>1607642140.5999999</v>
      </c>
      <c r="I24">
        <f t="shared" si="0"/>
        <v>3.7107178525372353E-3</v>
      </c>
      <c r="J24">
        <f t="shared" si="1"/>
        <v>9.128418980952965</v>
      </c>
      <c r="K24">
        <f t="shared" si="2"/>
        <v>399.37870967741901</v>
      </c>
      <c r="L24">
        <f t="shared" si="3"/>
        <v>273.98741556369367</v>
      </c>
      <c r="M24">
        <f t="shared" si="4"/>
        <v>27.830545584536381</v>
      </c>
      <c r="N24">
        <f t="shared" si="5"/>
        <v>40.567291611927516</v>
      </c>
      <c r="O24">
        <f t="shared" si="6"/>
        <v>0.13529962901139533</v>
      </c>
      <c r="P24">
        <f t="shared" si="7"/>
        <v>2.9553653627378043</v>
      </c>
      <c r="Q24">
        <f t="shared" si="8"/>
        <v>0.13195031064218343</v>
      </c>
      <c r="R24">
        <f t="shared" si="9"/>
        <v>8.2762961379549416E-2</v>
      </c>
      <c r="S24">
        <f t="shared" si="10"/>
        <v>231.29025270642003</v>
      </c>
      <c r="T24">
        <f t="shared" si="11"/>
        <v>28.384598930241712</v>
      </c>
      <c r="U24">
        <f t="shared" si="12"/>
        <v>27.8724387096774</v>
      </c>
      <c r="V24">
        <f t="shared" si="13"/>
        <v>3.7667111668284727</v>
      </c>
      <c r="W24">
        <f t="shared" si="14"/>
        <v>25.758619849635021</v>
      </c>
      <c r="X24">
        <f t="shared" si="15"/>
        <v>0.97688214156029352</v>
      </c>
      <c r="Y24">
        <f t="shared" si="16"/>
        <v>3.7924475273240814</v>
      </c>
      <c r="Z24">
        <f t="shared" si="17"/>
        <v>2.7898290252681792</v>
      </c>
      <c r="AA24">
        <f t="shared" si="18"/>
        <v>-163.64265729689208</v>
      </c>
      <c r="AB24">
        <f t="shared" si="19"/>
        <v>18.600966555684806</v>
      </c>
      <c r="AC24">
        <f t="shared" si="20"/>
        <v>1.3709939076907014</v>
      </c>
      <c r="AD24">
        <f t="shared" si="21"/>
        <v>87.619555872903447</v>
      </c>
      <c r="AE24">
        <v>2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53482.847764730141</v>
      </c>
      <c r="AJ24" t="s">
        <v>288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1007.5076</v>
      </c>
      <c r="AR24">
        <v>1120.42</v>
      </c>
      <c r="AS24">
        <f t="shared" si="27"/>
        <v>0.10077685153781624</v>
      </c>
      <c r="AT24">
        <v>0.5</v>
      </c>
      <c r="AU24">
        <f t="shared" si="28"/>
        <v>1180.183887844039</v>
      </c>
      <c r="AV24">
        <f t="shared" si="29"/>
        <v>9.128418980952965</v>
      </c>
      <c r="AW24">
        <f t="shared" si="30"/>
        <v>59.467608226290743</v>
      </c>
      <c r="AX24">
        <f t="shared" si="31"/>
        <v>0.35102015315685192</v>
      </c>
      <c r="AY24">
        <f t="shared" si="32"/>
        <v>8.2242831483663303E-3</v>
      </c>
      <c r="AZ24">
        <f t="shared" si="33"/>
        <v>1.9114796237125362</v>
      </c>
      <c r="BA24" t="s">
        <v>323</v>
      </c>
      <c r="BB24">
        <v>727.13</v>
      </c>
      <c r="BC24">
        <f t="shared" si="34"/>
        <v>393.29000000000008</v>
      </c>
      <c r="BD24">
        <f t="shared" si="35"/>
        <v>0.28709705306516825</v>
      </c>
      <c r="BE24">
        <f t="shared" si="36"/>
        <v>0.84485295567959917</v>
      </c>
      <c r="BF24">
        <f t="shared" si="37"/>
        <v>0.27883523990076475</v>
      </c>
      <c r="BG24">
        <f t="shared" si="38"/>
        <v>0.84098696785823879</v>
      </c>
      <c r="BH24">
        <f t="shared" si="39"/>
        <v>1399.99903225806</v>
      </c>
      <c r="BI24">
        <f t="shared" si="40"/>
        <v>1180.183887844039</v>
      </c>
      <c r="BJ24">
        <f t="shared" si="41"/>
        <v>0.84298907402851486</v>
      </c>
      <c r="BK24">
        <f t="shared" si="42"/>
        <v>0.19597814805702973</v>
      </c>
      <c r="BL24">
        <v>6</v>
      </c>
      <c r="BM24">
        <v>0.5</v>
      </c>
      <c r="BN24" t="s">
        <v>291</v>
      </c>
      <c r="BO24">
        <v>2</v>
      </c>
      <c r="BP24">
        <v>1607642140.5999999</v>
      </c>
      <c r="BQ24">
        <v>399.37870967741901</v>
      </c>
      <c r="BR24">
        <v>412.11051612903202</v>
      </c>
      <c r="BS24">
        <v>9.6172535483870902</v>
      </c>
      <c r="BT24">
        <v>5.2074499999999997</v>
      </c>
      <c r="BU24">
        <v>396.79170967741902</v>
      </c>
      <c r="BV24">
        <v>9.6552541935483909</v>
      </c>
      <c r="BW24">
        <v>500.02648387096798</v>
      </c>
      <c r="BX24">
        <v>101.476</v>
      </c>
      <c r="BY24">
        <v>9.9999493548387094E-2</v>
      </c>
      <c r="BZ24">
        <v>27.9891838709677</v>
      </c>
      <c r="CA24">
        <v>27.8724387096774</v>
      </c>
      <c r="CB24">
        <v>999.9</v>
      </c>
      <c r="CC24">
        <v>0</v>
      </c>
      <c r="CD24">
        <v>0</v>
      </c>
      <c r="CE24">
        <v>10000.302580645201</v>
      </c>
      <c r="CF24">
        <v>0</v>
      </c>
      <c r="CG24">
        <v>344.84351612903203</v>
      </c>
      <c r="CH24">
        <v>1399.99903225806</v>
      </c>
      <c r="CI24">
        <v>0.90000445161290299</v>
      </c>
      <c r="CJ24">
        <v>9.9995380645161294E-2</v>
      </c>
      <c r="CK24">
        <v>0</v>
      </c>
      <c r="CL24">
        <v>1007.6567741935499</v>
      </c>
      <c r="CM24">
        <v>4.9997499999999997</v>
      </c>
      <c r="CN24">
        <v>13992.629032258101</v>
      </c>
      <c r="CO24">
        <v>12178.0483870968</v>
      </c>
      <c r="CP24">
        <v>48.9491935483871</v>
      </c>
      <c r="CQ24">
        <v>51.122967741935497</v>
      </c>
      <c r="CR24">
        <v>50.122967741935497</v>
      </c>
      <c r="CS24">
        <v>50.366806451612902</v>
      </c>
      <c r="CT24">
        <v>50.128999999999998</v>
      </c>
      <c r="CU24">
        <v>1255.50903225806</v>
      </c>
      <c r="CV24">
        <v>139.49</v>
      </c>
      <c r="CW24">
        <v>0</v>
      </c>
      <c r="CX24">
        <v>120</v>
      </c>
      <c r="CY24">
        <v>0</v>
      </c>
      <c r="CZ24">
        <v>1007.5076</v>
      </c>
      <c r="DA24">
        <v>-8.1269230845249698</v>
      </c>
      <c r="DB24">
        <v>-108.984615515977</v>
      </c>
      <c r="DC24">
        <v>13990.691999999999</v>
      </c>
      <c r="DD24">
        <v>15</v>
      </c>
      <c r="DE24">
        <v>0</v>
      </c>
      <c r="DF24" t="s">
        <v>292</v>
      </c>
      <c r="DG24">
        <v>1607556896.0999999</v>
      </c>
      <c r="DH24">
        <v>1607556911.0999999</v>
      </c>
      <c r="DI24">
        <v>0</v>
      </c>
      <c r="DJ24">
        <v>2.4E-2</v>
      </c>
      <c r="DK24">
        <v>0</v>
      </c>
      <c r="DL24">
        <v>2.5870000000000002</v>
      </c>
      <c r="DM24">
        <v>-3.7999999999999999E-2</v>
      </c>
      <c r="DN24">
        <v>394</v>
      </c>
      <c r="DO24">
        <v>9</v>
      </c>
      <c r="DP24">
        <v>0.04</v>
      </c>
      <c r="DQ24">
        <v>0.02</v>
      </c>
      <c r="DR24">
        <v>9.1462644031400799</v>
      </c>
      <c r="DS24">
        <v>-1.6418060459058801</v>
      </c>
      <c r="DT24">
        <v>0.12558078132271</v>
      </c>
      <c r="DU24">
        <v>0</v>
      </c>
      <c r="DV24">
        <v>-12.747999999999999</v>
      </c>
      <c r="DW24">
        <v>1.89312096774197</v>
      </c>
      <c r="DX24">
        <v>0.150357545912745</v>
      </c>
      <c r="DY24">
        <v>0</v>
      </c>
      <c r="DZ24">
        <v>4.4098474193548398</v>
      </c>
      <c r="EA24">
        <v>-8.1324193548472506E-3</v>
      </c>
      <c r="EB24">
        <v>1.1406052941507899E-3</v>
      </c>
      <c r="EC24">
        <v>1</v>
      </c>
      <c r="ED24">
        <v>1</v>
      </c>
      <c r="EE24">
        <v>3</v>
      </c>
      <c r="EF24" t="s">
        <v>293</v>
      </c>
      <c r="EG24">
        <v>100</v>
      </c>
      <c r="EH24">
        <v>100</v>
      </c>
      <c r="EI24">
        <v>2.5870000000000002</v>
      </c>
      <c r="EJ24">
        <v>-3.7999999999999999E-2</v>
      </c>
      <c r="EK24">
        <v>2.5870000000000002</v>
      </c>
      <c r="EL24">
        <v>0</v>
      </c>
      <c r="EM24">
        <v>0</v>
      </c>
      <c r="EN24">
        <v>0</v>
      </c>
      <c r="EO24">
        <v>-3.7999999999999999E-2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1420.9</v>
      </c>
      <c r="EX24">
        <v>1420.6</v>
      </c>
      <c r="EY24">
        <v>2</v>
      </c>
      <c r="EZ24">
        <v>495.79300000000001</v>
      </c>
      <c r="FA24">
        <v>477.14400000000001</v>
      </c>
      <c r="FB24">
        <v>24.652799999999999</v>
      </c>
      <c r="FC24">
        <v>31.496600000000001</v>
      </c>
      <c r="FD24">
        <v>30</v>
      </c>
      <c r="FE24">
        <v>31.4617</v>
      </c>
      <c r="FF24">
        <v>31.438600000000001</v>
      </c>
      <c r="FG24">
        <v>8.1565899999999996</v>
      </c>
      <c r="FH24">
        <v>0</v>
      </c>
      <c r="FI24">
        <v>100</v>
      </c>
      <c r="FJ24">
        <v>24.6539</v>
      </c>
      <c r="FK24">
        <v>412.39400000000001</v>
      </c>
      <c r="FL24">
        <v>10.945399999999999</v>
      </c>
      <c r="FM24">
        <v>101.782</v>
      </c>
      <c r="FN24">
        <v>101.19199999999999</v>
      </c>
    </row>
    <row r="25" spans="1:170" x14ac:dyDescent="0.25">
      <c r="A25">
        <v>9</v>
      </c>
      <c r="B25">
        <v>1607642265.5999999</v>
      </c>
      <c r="C25">
        <v>682.09999990463302</v>
      </c>
      <c r="D25" t="s">
        <v>324</v>
      </c>
      <c r="E25" t="s">
        <v>325</v>
      </c>
      <c r="F25" t="s">
        <v>286</v>
      </c>
      <c r="G25" t="s">
        <v>287</v>
      </c>
      <c r="H25">
        <v>1607642257.8499999</v>
      </c>
      <c r="I25">
        <f t="shared" si="0"/>
        <v>3.6343186423618157E-3</v>
      </c>
      <c r="J25">
        <f t="shared" si="1"/>
        <v>11.253793991751165</v>
      </c>
      <c r="K25">
        <f t="shared" si="2"/>
        <v>499.77076666666699</v>
      </c>
      <c r="L25">
        <f t="shared" si="3"/>
        <v>342.24424694389501</v>
      </c>
      <c r="M25">
        <f t="shared" si="4"/>
        <v>34.763902078541186</v>
      </c>
      <c r="N25">
        <f t="shared" si="5"/>
        <v>50.764862080985182</v>
      </c>
      <c r="O25">
        <f t="shared" si="6"/>
        <v>0.13261237806393097</v>
      </c>
      <c r="P25">
        <f t="shared" si="7"/>
        <v>2.9559848729261744</v>
      </c>
      <c r="Q25">
        <f t="shared" si="8"/>
        <v>0.12939373537837642</v>
      </c>
      <c r="R25">
        <f t="shared" si="9"/>
        <v>8.1153760298938657E-2</v>
      </c>
      <c r="S25">
        <f t="shared" si="10"/>
        <v>231.29487121637425</v>
      </c>
      <c r="T25">
        <f t="shared" si="11"/>
        <v>28.399909334602729</v>
      </c>
      <c r="U25">
        <f t="shared" si="12"/>
        <v>27.878423333333298</v>
      </c>
      <c r="V25">
        <f t="shared" si="13"/>
        <v>3.7680267561292973</v>
      </c>
      <c r="W25">
        <f t="shared" si="14"/>
        <v>25.892942926779199</v>
      </c>
      <c r="X25">
        <f t="shared" si="15"/>
        <v>0.98172837585914896</v>
      </c>
      <c r="Y25">
        <f t="shared" si="16"/>
        <v>3.7914901316366714</v>
      </c>
      <c r="Z25">
        <f t="shared" si="17"/>
        <v>2.7862983802701482</v>
      </c>
      <c r="AA25">
        <f t="shared" si="18"/>
        <v>-160.27345212815607</v>
      </c>
      <c r="AB25">
        <f t="shared" si="19"/>
        <v>16.96101010001702</v>
      </c>
      <c r="AC25">
        <f t="shared" si="20"/>
        <v>1.2498683637506014</v>
      </c>
      <c r="AD25">
        <f t="shared" si="21"/>
        <v>89.232297551985809</v>
      </c>
      <c r="AE25">
        <v>2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53501.658346428441</v>
      </c>
      <c r="AJ25" t="s">
        <v>288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1028.3091999999999</v>
      </c>
      <c r="AR25">
        <v>1151.8900000000001</v>
      </c>
      <c r="AS25">
        <f t="shared" si="27"/>
        <v>0.10728524425075325</v>
      </c>
      <c r="AT25">
        <v>0.5</v>
      </c>
      <c r="AU25">
        <f t="shared" si="28"/>
        <v>1180.204190747339</v>
      </c>
      <c r="AV25">
        <f t="shared" si="29"/>
        <v>11.253793991751165</v>
      </c>
      <c r="AW25">
        <f t="shared" si="30"/>
        <v>63.309247435045421</v>
      </c>
      <c r="AX25">
        <f t="shared" si="31"/>
        <v>0.37202337028709342</v>
      </c>
      <c r="AY25">
        <f t="shared" si="32"/>
        <v>1.0024995305325359E-2</v>
      </c>
      <c r="AZ25">
        <f t="shared" si="33"/>
        <v>1.8319370773250914</v>
      </c>
      <c r="BA25" t="s">
        <v>327</v>
      </c>
      <c r="BB25">
        <v>723.36</v>
      </c>
      <c r="BC25">
        <f t="shared" si="34"/>
        <v>428.53000000000009</v>
      </c>
      <c r="BD25">
        <f t="shared" si="35"/>
        <v>0.28838307703078003</v>
      </c>
      <c r="BE25">
        <f t="shared" si="36"/>
        <v>0.83120233818617251</v>
      </c>
      <c r="BF25">
        <f t="shared" si="37"/>
        <v>0.28317391603227032</v>
      </c>
      <c r="BG25">
        <f t="shared" si="38"/>
        <v>0.82862932944761392</v>
      </c>
      <c r="BH25">
        <f t="shared" si="39"/>
        <v>1400.0226666666699</v>
      </c>
      <c r="BI25">
        <f t="shared" si="40"/>
        <v>1180.204190747339</v>
      </c>
      <c r="BJ25">
        <f t="shared" si="41"/>
        <v>0.84298934499203548</v>
      </c>
      <c r="BK25">
        <f t="shared" si="42"/>
        <v>0.19597868998407109</v>
      </c>
      <c r="BL25">
        <v>6</v>
      </c>
      <c r="BM25">
        <v>0.5</v>
      </c>
      <c r="BN25" t="s">
        <v>291</v>
      </c>
      <c r="BO25">
        <v>2</v>
      </c>
      <c r="BP25">
        <v>1607642257.8499999</v>
      </c>
      <c r="BQ25">
        <v>499.77076666666699</v>
      </c>
      <c r="BR25">
        <v>515.45450000000005</v>
      </c>
      <c r="BS25">
        <v>9.6649360000000009</v>
      </c>
      <c r="BT25">
        <v>5.3460173333333296</v>
      </c>
      <c r="BU25">
        <v>497.183766666667</v>
      </c>
      <c r="BV25">
        <v>9.7029363333333301</v>
      </c>
      <c r="BW25">
        <v>500.01310000000001</v>
      </c>
      <c r="BX25">
        <v>101.47629999999999</v>
      </c>
      <c r="BY25">
        <v>9.9993506666666607E-2</v>
      </c>
      <c r="BZ25">
        <v>27.984853333333302</v>
      </c>
      <c r="CA25">
        <v>27.878423333333298</v>
      </c>
      <c r="CB25">
        <v>999.9</v>
      </c>
      <c r="CC25">
        <v>0</v>
      </c>
      <c r="CD25">
        <v>0</v>
      </c>
      <c r="CE25">
        <v>10003.789000000001</v>
      </c>
      <c r="CF25">
        <v>0</v>
      </c>
      <c r="CG25">
        <v>335.45240000000001</v>
      </c>
      <c r="CH25">
        <v>1400.0226666666699</v>
      </c>
      <c r="CI25">
        <v>0.8999992</v>
      </c>
      <c r="CJ25">
        <v>0.10000067999999999</v>
      </c>
      <c r="CK25">
        <v>0</v>
      </c>
      <c r="CL25">
        <v>1028.40233333333</v>
      </c>
      <c r="CM25">
        <v>4.9997499999999997</v>
      </c>
      <c r="CN25">
        <v>14274.993333333299</v>
      </c>
      <c r="CO25">
        <v>12178.246666666701</v>
      </c>
      <c r="CP25">
        <v>48.914266666666698</v>
      </c>
      <c r="CQ25">
        <v>51.053733333333298</v>
      </c>
      <c r="CR25">
        <v>50.061999999999998</v>
      </c>
      <c r="CS25">
        <v>50.311999999999998</v>
      </c>
      <c r="CT25">
        <v>50.074599999999997</v>
      </c>
      <c r="CU25">
        <v>1255.51766666667</v>
      </c>
      <c r="CV25">
        <v>139.505</v>
      </c>
      <c r="CW25">
        <v>0</v>
      </c>
      <c r="CX25">
        <v>116.39999985694899</v>
      </c>
      <c r="CY25">
        <v>0</v>
      </c>
      <c r="CZ25">
        <v>1028.3091999999999</v>
      </c>
      <c r="DA25">
        <v>-7.6369230828440102</v>
      </c>
      <c r="DB25">
        <v>-94.676923200028099</v>
      </c>
      <c r="DC25">
        <v>14273.848</v>
      </c>
      <c r="DD25">
        <v>15</v>
      </c>
      <c r="DE25">
        <v>0</v>
      </c>
      <c r="DF25" t="s">
        <v>292</v>
      </c>
      <c r="DG25">
        <v>1607556896.0999999</v>
      </c>
      <c r="DH25">
        <v>1607556911.0999999</v>
      </c>
      <c r="DI25">
        <v>0</v>
      </c>
      <c r="DJ25">
        <v>2.4E-2</v>
      </c>
      <c r="DK25">
        <v>0</v>
      </c>
      <c r="DL25">
        <v>2.5870000000000002</v>
      </c>
      <c r="DM25">
        <v>-3.7999999999999999E-2</v>
      </c>
      <c r="DN25">
        <v>394</v>
      </c>
      <c r="DO25">
        <v>9</v>
      </c>
      <c r="DP25">
        <v>0.04</v>
      </c>
      <c r="DQ25">
        <v>0.02</v>
      </c>
      <c r="DR25">
        <v>11.2533481926154</v>
      </c>
      <c r="DS25">
        <v>-0.152686644341189</v>
      </c>
      <c r="DT25">
        <v>2.2765395943044602E-2</v>
      </c>
      <c r="DU25">
        <v>1</v>
      </c>
      <c r="DV25">
        <v>-15.683154838709701</v>
      </c>
      <c r="DW25">
        <v>0.15186774193550101</v>
      </c>
      <c r="DX25">
        <v>2.7556473845186301E-2</v>
      </c>
      <c r="DY25">
        <v>1</v>
      </c>
      <c r="DZ25">
        <v>4.3193861290322602</v>
      </c>
      <c r="EA25">
        <v>-2.85875806451623E-2</v>
      </c>
      <c r="EB25">
        <v>2.3258084649447502E-3</v>
      </c>
      <c r="EC25">
        <v>1</v>
      </c>
      <c r="ED25">
        <v>3</v>
      </c>
      <c r="EE25">
        <v>3</v>
      </c>
      <c r="EF25" t="s">
        <v>303</v>
      </c>
      <c r="EG25">
        <v>100</v>
      </c>
      <c r="EH25">
        <v>100</v>
      </c>
      <c r="EI25">
        <v>2.5870000000000002</v>
      </c>
      <c r="EJ25">
        <v>-3.7999999999999999E-2</v>
      </c>
      <c r="EK25">
        <v>2.5870000000000002</v>
      </c>
      <c r="EL25">
        <v>0</v>
      </c>
      <c r="EM25">
        <v>0</v>
      </c>
      <c r="EN25">
        <v>0</v>
      </c>
      <c r="EO25">
        <v>-3.7999999999999999E-2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1422.8</v>
      </c>
      <c r="EX25">
        <v>1422.6</v>
      </c>
      <c r="EY25">
        <v>2</v>
      </c>
      <c r="EZ25">
        <v>495.82100000000003</v>
      </c>
      <c r="FA25">
        <v>477.66300000000001</v>
      </c>
      <c r="FB25">
        <v>24.561599999999999</v>
      </c>
      <c r="FC25">
        <v>31.4772</v>
      </c>
      <c r="FD25">
        <v>30</v>
      </c>
      <c r="FE25">
        <v>31.453499999999998</v>
      </c>
      <c r="FF25">
        <v>31.433199999999999</v>
      </c>
      <c r="FG25">
        <v>12.924200000000001</v>
      </c>
      <c r="FH25">
        <v>0</v>
      </c>
      <c r="FI25">
        <v>100</v>
      </c>
      <c r="FJ25">
        <v>24.565100000000001</v>
      </c>
      <c r="FK25">
        <v>515.70399999999995</v>
      </c>
      <c r="FL25">
        <v>10.945399999999999</v>
      </c>
      <c r="FM25">
        <v>101.788</v>
      </c>
      <c r="FN25">
        <v>101.19499999999999</v>
      </c>
    </row>
    <row r="26" spans="1:170" x14ac:dyDescent="0.25">
      <c r="A26">
        <v>10</v>
      </c>
      <c r="B26">
        <v>1607642337.5999999</v>
      </c>
      <c r="C26">
        <v>754.09999990463302</v>
      </c>
      <c r="D26" t="s">
        <v>328</v>
      </c>
      <c r="E26" t="s">
        <v>329</v>
      </c>
      <c r="F26" t="s">
        <v>286</v>
      </c>
      <c r="G26" t="s">
        <v>287</v>
      </c>
      <c r="H26">
        <v>1607642329.8499999</v>
      </c>
      <c r="I26">
        <f t="shared" si="0"/>
        <v>3.5750809681366087E-3</v>
      </c>
      <c r="J26">
        <f t="shared" si="1"/>
        <v>13.458638692633993</v>
      </c>
      <c r="K26">
        <f t="shared" si="2"/>
        <v>597.957533333333</v>
      </c>
      <c r="L26">
        <f t="shared" si="3"/>
        <v>406.69776917079218</v>
      </c>
      <c r="M26">
        <f t="shared" si="4"/>
        <v>41.312202729677196</v>
      </c>
      <c r="N26">
        <f t="shared" si="5"/>
        <v>60.74029589877194</v>
      </c>
      <c r="O26">
        <f t="shared" si="6"/>
        <v>0.13028388373680627</v>
      </c>
      <c r="P26">
        <f t="shared" si="7"/>
        <v>2.9560698883659136</v>
      </c>
      <c r="Q26">
        <f t="shared" si="8"/>
        <v>0.12717593902061108</v>
      </c>
      <c r="R26">
        <f t="shared" si="9"/>
        <v>7.9758023257992083E-2</v>
      </c>
      <c r="S26">
        <f t="shared" si="10"/>
        <v>231.29779439257541</v>
      </c>
      <c r="T26">
        <f t="shared" si="11"/>
        <v>28.425592165918683</v>
      </c>
      <c r="U26">
        <f t="shared" si="12"/>
        <v>27.89255</v>
      </c>
      <c r="V26">
        <f t="shared" si="13"/>
        <v>3.7711337866459806</v>
      </c>
      <c r="W26">
        <f t="shared" si="14"/>
        <v>25.895272657890533</v>
      </c>
      <c r="X26">
        <f t="shared" si="15"/>
        <v>0.98241295560791186</v>
      </c>
      <c r="Y26">
        <f t="shared" si="16"/>
        <v>3.7937926685956764</v>
      </c>
      <c r="Z26">
        <f t="shared" si="17"/>
        <v>2.7887208310380687</v>
      </c>
      <c r="AA26">
        <f t="shared" si="18"/>
        <v>-157.66107069482445</v>
      </c>
      <c r="AB26">
        <f t="shared" si="19"/>
        <v>16.369712737012488</v>
      </c>
      <c r="AC26">
        <f t="shared" si="20"/>
        <v>1.206408119924318</v>
      </c>
      <c r="AD26">
        <f t="shared" si="21"/>
        <v>91.212844554687763</v>
      </c>
      <c r="AE26">
        <v>2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53502.355116956271</v>
      </c>
      <c r="AJ26" t="s">
        <v>288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1052.2084615384599</v>
      </c>
      <c r="AR26">
        <v>1184.3599999999999</v>
      </c>
      <c r="AS26">
        <f t="shared" si="27"/>
        <v>0.11158054853384103</v>
      </c>
      <c r="AT26">
        <v>0.5</v>
      </c>
      <c r="AU26">
        <f t="shared" si="28"/>
        <v>1180.2183307473492</v>
      </c>
      <c r="AV26">
        <f t="shared" si="29"/>
        <v>13.458638692633993</v>
      </c>
      <c r="AW26">
        <f t="shared" si="30"/>
        <v>65.844704367241718</v>
      </c>
      <c r="AX26">
        <f t="shared" si="31"/>
        <v>0.38905400385018063</v>
      </c>
      <c r="AY26">
        <f t="shared" si="32"/>
        <v>1.1893041996358386E-2</v>
      </c>
      <c r="AZ26">
        <f t="shared" si="33"/>
        <v>1.7542976797595329</v>
      </c>
      <c r="BA26" t="s">
        <v>331</v>
      </c>
      <c r="BB26">
        <v>723.58</v>
      </c>
      <c r="BC26">
        <f t="shared" si="34"/>
        <v>460.77999999999986</v>
      </c>
      <c r="BD26">
        <f t="shared" si="35"/>
        <v>0.28679964074295766</v>
      </c>
      <c r="BE26">
        <f t="shared" si="36"/>
        <v>0.81848335631278324</v>
      </c>
      <c r="BF26">
        <f t="shared" si="37"/>
        <v>0.28184326747032551</v>
      </c>
      <c r="BG26">
        <f t="shared" si="38"/>
        <v>0.81587901107478322</v>
      </c>
      <c r="BH26">
        <f t="shared" si="39"/>
        <v>1400.03933333333</v>
      </c>
      <c r="BI26">
        <f t="shared" si="40"/>
        <v>1180.2183307473492</v>
      </c>
      <c r="BJ26">
        <f t="shared" si="41"/>
        <v>0.84298940940279687</v>
      </c>
      <c r="BK26">
        <f t="shared" si="42"/>
        <v>0.19597881880559404</v>
      </c>
      <c r="BL26">
        <v>6</v>
      </c>
      <c r="BM26">
        <v>0.5</v>
      </c>
      <c r="BN26" t="s">
        <v>291</v>
      </c>
      <c r="BO26">
        <v>2</v>
      </c>
      <c r="BP26">
        <v>1607642329.8499999</v>
      </c>
      <c r="BQ26">
        <v>597.957533333333</v>
      </c>
      <c r="BR26">
        <v>616.67266666666706</v>
      </c>
      <c r="BS26">
        <v>9.6713593333333296</v>
      </c>
      <c r="BT26">
        <v>5.4228733333333299</v>
      </c>
      <c r="BU26">
        <v>595.37053333333301</v>
      </c>
      <c r="BV26">
        <v>9.7093593333333406</v>
      </c>
      <c r="BW26">
        <v>500.01413333333301</v>
      </c>
      <c r="BX26">
        <v>101.479666666667</v>
      </c>
      <c r="BY26">
        <v>9.9948126666666706E-2</v>
      </c>
      <c r="BZ26">
        <v>27.995266666666701</v>
      </c>
      <c r="CA26">
        <v>27.89255</v>
      </c>
      <c r="CB26">
        <v>999.9</v>
      </c>
      <c r="CC26">
        <v>0</v>
      </c>
      <c r="CD26">
        <v>0</v>
      </c>
      <c r="CE26">
        <v>10003.9396666667</v>
      </c>
      <c r="CF26">
        <v>0</v>
      </c>
      <c r="CG26">
        <v>323.32343333333301</v>
      </c>
      <c r="CH26">
        <v>1400.03933333333</v>
      </c>
      <c r="CI26">
        <v>0.89999553333333304</v>
      </c>
      <c r="CJ26">
        <v>0.10000438</v>
      </c>
      <c r="CK26">
        <v>0</v>
      </c>
      <c r="CL26">
        <v>1052.2429999999999</v>
      </c>
      <c r="CM26">
        <v>4.9997499999999997</v>
      </c>
      <c r="CN26">
        <v>14601.88</v>
      </c>
      <c r="CO26">
        <v>12178.3766666667</v>
      </c>
      <c r="CP26">
        <v>48.912199999999999</v>
      </c>
      <c r="CQ26">
        <v>50.970599999999997</v>
      </c>
      <c r="CR26">
        <v>50.024799999999999</v>
      </c>
      <c r="CS26">
        <v>50.262333333333302</v>
      </c>
      <c r="CT26">
        <v>50.066333333333297</v>
      </c>
      <c r="CU26">
        <v>1255.52966666667</v>
      </c>
      <c r="CV26">
        <v>139.50966666666699</v>
      </c>
      <c r="CW26">
        <v>0</v>
      </c>
      <c r="CX26">
        <v>71.399999856948895</v>
      </c>
      <c r="CY26">
        <v>0</v>
      </c>
      <c r="CZ26">
        <v>1052.2084615384599</v>
      </c>
      <c r="DA26">
        <v>-11.5117948526118</v>
      </c>
      <c r="DB26">
        <v>-171.92478638871299</v>
      </c>
      <c r="DC26">
        <v>14600.723076923099</v>
      </c>
      <c r="DD26">
        <v>15</v>
      </c>
      <c r="DE26">
        <v>0</v>
      </c>
      <c r="DF26" t="s">
        <v>292</v>
      </c>
      <c r="DG26">
        <v>1607556896.0999999</v>
      </c>
      <c r="DH26">
        <v>1607556911.0999999</v>
      </c>
      <c r="DI26">
        <v>0</v>
      </c>
      <c r="DJ26">
        <v>2.4E-2</v>
      </c>
      <c r="DK26">
        <v>0</v>
      </c>
      <c r="DL26">
        <v>2.5870000000000002</v>
      </c>
      <c r="DM26">
        <v>-3.7999999999999999E-2</v>
      </c>
      <c r="DN26">
        <v>394</v>
      </c>
      <c r="DO26">
        <v>9</v>
      </c>
      <c r="DP26">
        <v>0.04</v>
      </c>
      <c r="DQ26">
        <v>0.02</v>
      </c>
      <c r="DR26">
        <v>13.4698663827128</v>
      </c>
      <c r="DS26">
        <v>-0.30671011691891098</v>
      </c>
      <c r="DT26">
        <v>5.2827426601278399E-2</v>
      </c>
      <c r="DU26">
        <v>1</v>
      </c>
      <c r="DV26">
        <v>-18.723148387096799</v>
      </c>
      <c r="DW26">
        <v>0.19851774193546001</v>
      </c>
      <c r="DX26">
        <v>5.0945441221658699E-2</v>
      </c>
      <c r="DY26">
        <v>1</v>
      </c>
      <c r="DZ26">
        <v>4.24943548387097</v>
      </c>
      <c r="EA26">
        <v>-7.28806451612906E-2</v>
      </c>
      <c r="EB26">
        <v>5.4439020864779503E-3</v>
      </c>
      <c r="EC26">
        <v>1</v>
      </c>
      <c r="ED26">
        <v>3</v>
      </c>
      <c r="EE26">
        <v>3</v>
      </c>
      <c r="EF26" t="s">
        <v>303</v>
      </c>
      <c r="EG26">
        <v>100</v>
      </c>
      <c r="EH26">
        <v>100</v>
      </c>
      <c r="EI26">
        <v>2.5870000000000002</v>
      </c>
      <c r="EJ26">
        <v>-3.7999999999999999E-2</v>
      </c>
      <c r="EK26">
        <v>2.5870000000000002</v>
      </c>
      <c r="EL26">
        <v>0</v>
      </c>
      <c r="EM26">
        <v>0</v>
      </c>
      <c r="EN26">
        <v>0</v>
      </c>
      <c r="EO26">
        <v>-3.7999999999999999E-2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1424</v>
      </c>
      <c r="EX26">
        <v>1423.8</v>
      </c>
      <c r="EY26">
        <v>2</v>
      </c>
      <c r="EZ26">
        <v>495.83100000000002</v>
      </c>
      <c r="FA26">
        <v>478.005</v>
      </c>
      <c r="FB26">
        <v>24.4208</v>
      </c>
      <c r="FC26">
        <v>31.460699999999999</v>
      </c>
      <c r="FD26">
        <v>29.9999</v>
      </c>
      <c r="FE26">
        <v>31.441199999999998</v>
      </c>
      <c r="FF26">
        <v>31.420999999999999</v>
      </c>
      <c r="FG26">
        <v>17.522300000000001</v>
      </c>
      <c r="FH26">
        <v>0</v>
      </c>
      <c r="FI26">
        <v>100</v>
      </c>
      <c r="FJ26">
        <v>24.43</v>
      </c>
      <c r="FK26">
        <v>617.85699999999997</v>
      </c>
      <c r="FL26">
        <v>10.945399999999999</v>
      </c>
      <c r="FM26">
        <v>101.791</v>
      </c>
      <c r="FN26">
        <v>101.196</v>
      </c>
    </row>
    <row r="27" spans="1:170" x14ac:dyDescent="0.25">
      <c r="A27">
        <v>11</v>
      </c>
      <c r="B27">
        <v>1607642444.5999999</v>
      </c>
      <c r="C27">
        <v>861.09999990463302</v>
      </c>
      <c r="D27" t="s">
        <v>332</v>
      </c>
      <c r="E27" t="s">
        <v>333</v>
      </c>
      <c r="F27" t="s">
        <v>286</v>
      </c>
      <c r="G27" t="s">
        <v>287</v>
      </c>
      <c r="H27">
        <v>1607642436.8499999</v>
      </c>
      <c r="I27">
        <f t="shared" si="0"/>
        <v>3.4936687447009603E-3</v>
      </c>
      <c r="J27">
        <f t="shared" si="1"/>
        <v>14.307968584823897</v>
      </c>
      <c r="K27">
        <f t="shared" si="2"/>
        <v>699.68473333333304</v>
      </c>
      <c r="L27">
        <f t="shared" si="3"/>
        <v>489.1419289388428</v>
      </c>
      <c r="M27">
        <f t="shared" si="4"/>
        <v>49.686083097993134</v>
      </c>
      <c r="N27">
        <f t="shared" si="5"/>
        <v>71.072610516576162</v>
      </c>
      <c r="O27">
        <f t="shared" si="6"/>
        <v>0.12705643898880634</v>
      </c>
      <c r="P27">
        <f t="shared" si="7"/>
        <v>2.9547670969074007</v>
      </c>
      <c r="Q27">
        <f t="shared" si="8"/>
        <v>0.12409741516882823</v>
      </c>
      <c r="R27">
        <f t="shared" si="9"/>
        <v>7.782100133209971E-2</v>
      </c>
      <c r="S27">
        <f t="shared" si="10"/>
        <v>231.29031861303363</v>
      </c>
      <c r="T27">
        <f t="shared" si="11"/>
        <v>28.437901059452656</v>
      </c>
      <c r="U27">
        <f t="shared" si="12"/>
        <v>27.894939999999998</v>
      </c>
      <c r="V27">
        <f t="shared" si="13"/>
        <v>3.7716596662048265</v>
      </c>
      <c r="W27">
        <f t="shared" si="14"/>
        <v>25.814355128095983</v>
      </c>
      <c r="X27">
        <f t="shared" si="15"/>
        <v>0.97883984329983909</v>
      </c>
      <c r="Y27">
        <f t="shared" si="16"/>
        <v>3.7918430983173521</v>
      </c>
      <c r="Z27">
        <f t="shared" si="17"/>
        <v>2.7928198229049874</v>
      </c>
      <c r="AA27">
        <f t="shared" si="18"/>
        <v>-154.07079164131235</v>
      </c>
      <c r="AB27">
        <f t="shared" si="19"/>
        <v>14.577305415192944</v>
      </c>
      <c r="AC27">
        <f t="shared" si="20"/>
        <v>1.0747512907991321</v>
      </c>
      <c r="AD27">
        <f t="shared" si="21"/>
        <v>92.871583677713346</v>
      </c>
      <c r="AE27">
        <v>2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53465.963641997063</v>
      </c>
      <c r="AJ27" t="s">
        <v>288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1060.1967999999999</v>
      </c>
      <c r="AR27">
        <v>1196.24</v>
      </c>
      <c r="AS27">
        <f t="shared" si="27"/>
        <v>0.11372567377783727</v>
      </c>
      <c r="AT27">
        <v>0.5</v>
      </c>
      <c r="AU27">
        <f t="shared" si="28"/>
        <v>1180.1798707473617</v>
      </c>
      <c r="AV27">
        <f t="shared" si="29"/>
        <v>14.307968584823897</v>
      </c>
      <c r="AW27">
        <f t="shared" si="30"/>
        <v>67.10837548989231</v>
      </c>
      <c r="AX27">
        <f t="shared" si="31"/>
        <v>0.39667625225707215</v>
      </c>
      <c r="AY27">
        <f t="shared" si="32"/>
        <v>1.261309096486587E-2</v>
      </c>
      <c r="AZ27">
        <f t="shared" si="33"/>
        <v>1.7269444258677189</v>
      </c>
      <c r="BA27" t="s">
        <v>335</v>
      </c>
      <c r="BB27">
        <v>721.72</v>
      </c>
      <c r="BC27">
        <f t="shared" si="34"/>
        <v>474.52</v>
      </c>
      <c r="BD27">
        <f t="shared" si="35"/>
        <v>0.28669645115063658</v>
      </c>
      <c r="BE27">
        <f t="shared" si="36"/>
        <v>0.81320757687886769</v>
      </c>
      <c r="BF27">
        <f t="shared" si="37"/>
        <v>0.28297347806051926</v>
      </c>
      <c r="BG27">
        <f t="shared" si="38"/>
        <v>0.81121397312377519</v>
      </c>
      <c r="BH27">
        <f t="shared" si="39"/>
        <v>1399.9936666666699</v>
      </c>
      <c r="BI27">
        <f t="shared" si="40"/>
        <v>1180.1798707473617</v>
      </c>
      <c r="BJ27">
        <f t="shared" si="41"/>
        <v>0.842989435486036</v>
      </c>
      <c r="BK27">
        <f t="shared" si="42"/>
        <v>0.19597887097207184</v>
      </c>
      <c r="BL27">
        <v>6</v>
      </c>
      <c r="BM27">
        <v>0.5</v>
      </c>
      <c r="BN27" t="s">
        <v>291</v>
      </c>
      <c r="BO27">
        <v>2</v>
      </c>
      <c r="BP27">
        <v>1607642436.8499999</v>
      </c>
      <c r="BQ27">
        <v>699.68473333333304</v>
      </c>
      <c r="BR27">
        <v>719.78719999999998</v>
      </c>
      <c r="BS27">
        <v>9.6363323333333302</v>
      </c>
      <c r="BT27">
        <v>5.4844233333333303</v>
      </c>
      <c r="BU27">
        <v>697.09773333333396</v>
      </c>
      <c r="BV27">
        <v>9.6743323333333304</v>
      </c>
      <c r="BW27">
        <v>500.01133333333303</v>
      </c>
      <c r="BX27">
        <v>101.478033333333</v>
      </c>
      <c r="BY27">
        <v>0.100016223333333</v>
      </c>
      <c r="BZ27">
        <v>27.986450000000001</v>
      </c>
      <c r="CA27">
        <v>27.894939999999998</v>
      </c>
      <c r="CB27">
        <v>999.9</v>
      </c>
      <c r="CC27">
        <v>0</v>
      </c>
      <c r="CD27">
        <v>0</v>
      </c>
      <c r="CE27">
        <v>9996.7076666666708</v>
      </c>
      <c r="CF27">
        <v>0</v>
      </c>
      <c r="CG27">
        <v>323.362666666667</v>
      </c>
      <c r="CH27">
        <v>1399.9936666666699</v>
      </c>
      <c r="CI27">
        <v>0.89999316666666596</v>
      </c>
      <c r="CJ27">
        <v>0.10000674666666701</v>
      </c>
      <c r="CK27">
        <v>0</v>
      </c>
      <c r="CL27">
        <v>1060.2566666666701</v>
      </c>
      <c r="CM27">
        <v>4.9997499999999997</v>
      </c>
      <c r="CN27">
        <v>14705.426666666701</v>
      </c>
      <c r="CO27">
        <v>12177.9566666667</v>
      </c>
      <c r="CP27">
        <v>48.818366666666599</v>
      </c>
      <c r="CQ27">
        <v>50.856099999999998</v>
      </c>
      <c r="CR27">
        <v>49.932933333333303</v>
      </c>
      <c r="CS27">
        <v>50.128999999999998</v>
      </c>
      <c r="CT27">
        <v>49.979066666666697</v>
      </c>
      <c r="CU27">
        <v>1255.4873333333301</v>
      </c>
      <c r="CV27">
        <v>139.506333333333</v>
      </c>
      <c r="CW27">
        <v>0</v>
      </c>
      <c r="CX27">
        <v>106</v>
      </c>
      <c r="CY27">
        <v>0</v>
      </c>
      <c r="CZ27">
        <v>1060.1967999999999</v>
      </c>
      <c r="DA27">
        <v>-14.0769230514965</v>
      </c>
      <c r="DB27">
        <v>-204.646153628365</v>
      </c>
      <c r="DC27">
        <v>14704.54</v>
      </c>
      <c r="DD27">
        <v>15</v>
      </c>
      <c r="DE27">
        <v>0</v>
      </c>
      <c r="DF27" t="s">
        <v>292</v>
      </c>
      <c r="DG27">
        <v>1607556896.0999999</v>
      </c>
      <c r="DH27">
        <v>1607556911.0999999</v>
      </c>
      <c r="DI27">
        <v>0</v>
      </c>
      <c r="DJ27">
        <v>2.4E-2</v>
      </c>
      <c r="DK27">
        <v>0</v>
      </c>
      <c r="DL27">
        <v>2.5870000000000002</v>
      </c>
      <c r="DM27">
        <v>-3.7999999999999999E-2</v>
      </c>
      <c r="DN27">
        <v>394</v>
      </c>
      <c r="DO27">
        <v>9</v>
      </c>
      <c r="DP27">
        <v>0.04</v>
      </c>
      <c r="DQ27">
        <v>0.02</v>
      </c>
      <c r="DR27">
        <v>14.3082370321249</v>
      </c>
      <c r="DS27">
        <v>-0.11254898949004299</v>
      </c>
      <c r="DT27">
        <v>4.4082851504233599E-2</v>
      </c>
      <c r="DU27">
        <v>1</v>
      </c>
      <c r="DV27">
        <v>-20.104435483871001</v>
      </c>
      <c r="DW27">
        <v>0.109379032258182</v>
      </c>
      <c r="DX27">
        <v>5.2451240327208701E-2</v>
      </c>
      <c r="DY27">
        <v>1</v>
      </c>
      <c r="DZ27">
        <v>4.1523158064516101</v>
      </c>
      <c r="EA27">
        <v>-3.1609354838714299E-2</v>
      </c>
      <c r="EB27">
        <v>2.5466648324800902E-3</v>
      </c>
      <c r="EC27">
        <v>1</v>
      </c>
      <c r="ED27">
        <v>3</v>
      </c>
      <c r="EE27">
        <v>3</v>
      </c>
      <c r="EF27" t="s">
        <v>303</v>
      </c>
      <c r="EG27">
        <v>100</v>
      </c>
      <c r="EH27">
        <v>100</v>
      </c>
      <c r="EI27">
        <v>2.5870000000000002</v>
      </c>
      <c r="EJ27">
        <v>-3.7999999999999999E-2</v>
      </c>
      <c r="EK27">
        <v>2.5870000000000002</v>
      </c>
      <c r="EL27">
        <v>0</v>
      </c>
      <c r="EM27">
        <v>0</v>
      </c>
      <c r="EN27">
        <v>0</v>
      </c>
      <c r="EO27">
        <v>-3.7999999999999999E-2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1425.8</v>
      </c>
      <c r="EX27">
        <v>1425.6</v>
      </c>
      <c r="EY27">
        <v>2</v>
      </c>
      <c r="EZ27">
        <v>495.97899999999998</v>
      </c>
      <c r="FA27">
        <v>478.52800000000002</v>
      </c>
      <c r="FB27">
        <v>24.6358</v>
      </c>
      <c r="FC27">
        <v>31.391999999999999</v>
      </c>
      <c r="FD27">
        <v>29.999700000000001</v>
      </c>
      <c r="FE27">
        <v>31.387799999999999</v>
      </c>
      <c r="FF27">
        <v>31.368400000000001</v>
      </c>
      <c r="FG27">
        <v>22.0825</v>
      </c>
      <c r="FH27">
        <v>0</v>
      </c>
      <c r="FI27">
        <v>100</v>
      </c>
      <c r="FJ27">
        <v>24.64</v>
      </c>
      <c r="FK27">
        <v>720.125</v>
      </c>
      <c r="FL27">
        <v>10.945399999999999</v>
      </c>
      <c r="FM27">
        <v>101.803</v>
      </c>
      <c r="FN27">
        <v>101.214</v>
      </c>
    </row>
    <row r="28" spans="1:170" x14ac:dyDescent="0.25">
      <c r="A28">
        <v>12</v>
      </c>
      <c r="B28">
        <v>1607642512.5999999</v>
      </c>
      <c r="C28">
        <v>929.09999990463302</v>
      </c>
      <c r="D28" t="s">
        <v>336</v>
      </c>
      <c r="E28" t="s">
        <v>337</v>
      </c>
      <c r="F28" t="s">
        <v>286</v>
      </c>
      <c r="G28" t="s">
        <v>287</v>
      </c>
      <c r="H28">
        <v>1607642504.8499999</v>
      </c>
      <c r="I28">
        <f t="shared" si="0"/>
        <v>3.4466467176527721E-3</v>
      </c>
      <c r="J28">
        <f t="shared" si="1"/>
        <v>15.916406478908435</v>
      </c>
      <c r="K28">
        <f t="shared" si="2"/>
        <v>797.44606666666698</v>
      </c>
      <c r="L28">
        <f t="shared" si="3"/>
        <v>559.42921488260436</v>
      </c>
      <c r="M28">
        <f t="shared" si="4"/>
        <v>56.823476506245683</v>
      </c>
      <c r="N28">
        <f t="shared" si="5"/>
        <v>80.999805924937988</v>
      </c>
      <c r="O28">
        <f t="shared" si="6"/>
        <v>0.12518185490887448</v>
      </c>
      <c r="P28">
        <f t="shared" si="7"/>
        <v>2.9542156921203029</v>
      </c>
      <c r="Q28">
        <f t="shared" si="8"/>
        <v>0.12230791480196411</v>
      </c>
      <c r="R28">
        <f t="shared" si="9"/>
        <v>7.6695163429763236E-2</v>
      </c>
      <c r="S28">
        <f t="shared" si="10"/>
        <v>231.2893937674377</v>
      </c>
      <c r="T28">
        <f t="shared" si="11"/>
        <v>28.447820330064388</v>
      </c>
      <c r="U28">
        <f t="shared" si="12"/>
        <v>27.8897266666667</v>
      </c>
      <c r="V28">
        <f t="shared" si="13"/>
        <v>3.7705126417545816</v>
      </c>
      <c r="W28">
        <f t="shared" si="14"/>
        <v>25.716857143405331</v>
      </c>
      <c r="X28">
        <f t="shared" si="15"/>
        <v>0.97501325489697566</v>
      </c>
      <c r="Y28">
        <f t="shared" si="16"/>
        <v>3.7913390794994637</v>
      </c>
      <c r="Z28">
        <f t="shared" si="17"/>
        <v>2.7954993868576059</v>
      </c>
      <c r="AA28">
        <f t="shared" si="18"/>
        <v>-151.99712024848725</v>
      </c>
      <c r="AB28">
        <f t="shared" si="19"/>
        <v>15.041770250859765</v>
      </c>
      <c r="AC28">
        <f t="shared" si="20"/>
        <v>1.1091607858416193</v>
      </c>
      <c r="AD28">
        <f t="shared" si="21"/>
        <v>95.443204555651846</v>
      </c>
      <c r="AE28">
        <v>2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53450.235125988947</v>
      </c>
      <c r="AJ28" t="s">
        <v>288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1070.8643999999999</v>
      </c>
      <c r="AR28">
        <v>1210.48</v>
      </c>
      <c r="AS28">
        <f t="shared" si="27"/>
        <v>0.11533903905888576</v>
      </c>
      <c r="AT28">
        <v>0.5</v>
      </c>
      <c r="AU28">
        <f t="shared" si="28"/>
        <v>1180.1723307474144</v>
      </c>
      <c r="AV28">
        <f t="shared" si="29"/>
        <v>15.916406478908435</v>
      </c>
      <c r="AW28">
        <f t="shared" si="30"/>
        <v>68.059971276146143</v>
      </c>
      <c r="AX28">
        <f t="shared" si="31"/>
        <v>0.40625206529641134</v>
      </c>
      <c r="AY28">
        <f t="shared" si="32"/>
        <v>1.3976055470033562E-2</v>
      </c>
      <c r="AZ28">
        <f t="shared" si="33"/>
        <v>1.6948648470028418</v>
      </c>
      <c r="BA28" t="s">
        <v>339</v>
      </c>
      <c r="BB28">
        <v>718.72</v>
      </c>
      <c r="BC28">
        <f t="shared" si="34"/>
        <v>491.76</v>
      </c>
      <c r="BD28">
        <f t="shared" si="35"/>
        <v>0.28391003741662618</v>
      </c>
      <c r="BE28">
        <f t="shared" si="36"/>
        <v>0.80664947156517375</v>
      </c>
      <c r="BF28">
        <f t="shared" si="37"/>
        <v>0.28204996394738813</v>
      </c>
      <c r="BG28">
        <f t="shared" si="38"/>
        <v>0.8056222104619607</v>
      </c>
      <c r="BH28">
        <f t="shared" si="39"/>
        <v>1399.9843333333299</v>
      </c>
      <c r="BI28">
        <f t="shared" si="40"/>
        <v>1180.1723307474144</v>
      </c>
      <c r="BJ28">
        <f t="shared" si="41"/>
        <v>0.84298966970398292</v>
      </c>
      <c r="BK28">
        <f t="shared" si="42"/>
        <v>0.19597933940796589</v>
      </c>
      <c r="BL28">
        <v>6</v>
      </c>
      <c r="BM28">
        <v>0.5</v>
      </c>
      <c r="BN28" t="s">
        <v>291</v>
      </c>
      <c r="BO28">
        <v>2</v>
      </c>
      <c r="BP28">
        <v>1607642504.8499999</v>
      </c>
      <c r="BQ28">
        <v>797.44606666666698</v>
      </c>
      <c r="BR28">
        <v>819.84363333333295</v>
      </c>
      <c r="BS28">
        <v>9.5990413333333304</v>
      </c>
      <c r="BT28">
        <v>5.5028286666666704</v>
      </c>
      <c r="BU28">
        <v>794.85913333333303</v>
      </c>
      <c r="BV28">
        <v>9.6370413333333307</v>
      </c>
      <c r="BW28">
        <v>500.007566666667</v>
      </c>
      <c r="BX28">
        <v>101.474033333333</v>
      </c>
      <c r="BY28">
        <v>9.9990679999999998E-2</v>
      </c>
      <c r="BZ28">
        <v>27.984169999999999</v>
      </c>
      <c r="CA28">
        <v>27.8897266666667</v>
      </c>
      <c r="CB28">
        <v>999.9</v>
      </c>
      <c r="CC28">
        <v>0</v>
      </c>
      <c r="CD28">
        <v>0</v>
      </c>
      <c r="CE28">
        <v>9993.9736666666704</v>
      </c>
      <c r="CF28">
        <v>0</v>
      </c>
      <c r="CG28">
        <v>329.40019999999998</v>
      </c>
      <c r="CH28">
        <v>1399.9843333333299</v>
      </c>
      <c r="CI28">
        <v>0.89998883333333302</v>
      </c>
      <c r="CJ28">
        <v>0.10001112333333299</v>
      </c>
      <c r="CK28">
        <v>0</v>
      </c>
      <c r="CL28">
        <v>1071.0250000000001</v>
      </c>
      <c r="CM28">
        <v>4.9997499999999997</v>
      </c>
      <c r="CN28">
        <v>14851.983333333301</v>
      </c>
      <c r="CO28">
        <v>12177.8666666667</v>
      </c>
      <c r="CP28">
        <v>48.762366666666701</v>
      </c>
      <c r="CQ28">
        <v>50.737400000000001</v>
      </c>
      <c r="CR28">
        <v>49.874866666666698</v>
      </c>
      <c r="CS28">
        <v>50.016566666666698</v>
      </c>
      <c r="CT28">
        <v>49.939100000000003</v>
      </c>
      <c r="CU28">
        <v>1255.4680000000001</v>
      </c>
      <c r="CV28">
        <v>139.51633333333299</v>
      </c>
      <c r="CW28">
        <v>0</v>
      </c>
      <c r="CX28">
        <v>67.199999809265094</v>
      </c>
      <c r="CY28">
        <v>0</v>
      </c>
      <c r="CZ28">
        <v>1070.8643999999999</v>
      </c>
      <c r="DA28">
        <v>-18.140000026650299</v>
      </c>
      <c r="DB28">
        <v>-257.19230808474998</v>
      </c>
      <c r="DC28">
        <v>14849.868</v>
      </c>
      <c r="DD28">
        <v>15</v>
      </c>
      <c r="DE28">
        <v>0</v>
      </c>
      <c r="DF28" t="s">
        <v>292</v>
      </c>
      <c r="DG28">
        <v>1607556896.0999999</v>
      </c>
      <c r="DH28">
        <v>1607556911.0999999</v>
      </c>
      <c r="DI28">
        <v>0</v>
      </c>
      <c r="DJ28">
        <v>2.4E-2</v>
      </c>
      <c r="DK28">
        <v>0</v>
      </c>
      <c r="DL28">
        <v>2.5870000000000002</v>
      </c>
      <c r="DM28">
        <v>-3.7999999999999999E-2</v>
      </c>
      <c r="DN28">
        <v>394</v>
      </c>
      <c r="DO28">
        <v>9</v>
      </c>
      <c r="DP28">
        <v>0.04</v>
      </c>
      <c r="DQ28">
        <v>0.02</v>
      </c>
      <c r="DR28">
        <v>15.921953143161501</v>
      </c>
      <c r="DS28">
        <v>-1.38189289716405E-2</v>
      </c>
      <c r="DT28">
        <v>2.4328501927881E-2</v>
      </c>
      <c r="DU28">
        <v>1</v>
      </c>
      <c r="DV28">
        <v>-22.4010483870968</v>
      </c>
      <c r="DW28">
        <v>-4.8159677419286902E-2</v>
      </c>
      <c r="DX28">
        <v>2.0889476760657499E-2</v>
      </c>
      <c r="DY28">
        <v>1</v>
      </c>
      <c r="DZ28">
        <v>4.0970470967741903</v>
      </c>
      <c r="EA28">
        <v>-5.9581451612900599E-2</v>
      </c>
      <c r="EB28">
        <v>4.6022050770560298E-3</v>
      </c>
      <c r="EC28">
        <v>1</v>
      </c>
      <c r="ED28">
        <v>3</v>
      </c>
      <c r="EE28">
        <v>3</v>
      </c>
      <c r="EF28" t="s">
        <v>303</v>
      </c>
      <c r="EG28">
        <v>100</v>
      </c>
      <c r="EH28">
        <v>100</v>
      </c>
      <c r="EI28">
        <v>2.5870000000000002</v>
      </c>
      <c r="EJ28">
        <v>-3.7999999999999999E-2</v>
      </c>
      <c r="EK28">
        <v>2.5870000000000002</v>
      </c>
      <c r="EL28">
        <v>0</v>
      </c>
      <c r="EM28">
        <v>0</v>
      </c>
      <c r="EN28">
        <v>0</v>
      </c>
      <c r="EO28">
        <v>-3.7999999999999999E-2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1426.9</v>
      </c>
      <c r="EX28">
        <v>1426.7</v>
      </c>
      <c r="EY28">
        <v>2</v>
      </c>
      <c r="EZ28">
        <v>495.83300000000003</v>
      </c>
      <c r="FA28">
        <v>479.12900000000002</v>
      </c>
      <c r="FB28">
        <v>24.505099999999999</v>
      </c>
      <c r="FC28">
        <v>31.324000000000002</v>
      </c>
      <c r="FD28">
        <v>29.999500000000001</v>
      </c>
      <c r="FE28">
        <v>31.331700000000001</v>
      </c>
      <c r="FF28">
        <v>31.314599999999999</v>
      </c>
      <c r="FG28">
        <v>26.364699999999999</v>
      </c>
      <c r="FH28">
        <v>0</v>
      </c>
      <c r="FI28">
        <v>100</v>
      </c>
      <c r="FJ28">
        <v>24.521699999999999</v>
      </c>
      <c r="FK28">
        <v>821.05200000000002</v>
      </c>
      <c r="FL28">
        <v>10.945399999999999</v>
      </c>
      <c r="FM28">
        <v>101.81</v>
      </c>
      <c r="FN28">
        <v>101.22499999999999</v>
      </c>
    </row>
    <row r="29" spans="1:170" x14ac:dyDescent="0.25">
      <c r="A29">
        <v>13</v>
      </c>
      <c r="B29">
        <v>1607642612.5999999</v>
      </c>
      <c r="C29">
        <v>1029.0999999046301</v>
      </c>
      <c r="D29" t="s">
        <v>340</v>
      </c>
      <c r="E29" t="s">
        <v>341</v>
      </c>
      <c r="F29" t="s">
        <v>286</v>
      </c>
      <c r="G29" t="s">
        <v>287</v>
      </c>
      <c r="H29">
        <v>1607642604.8499999</v>
      </c>
      <c r="I29">
        <f t="shared" si="0"/>
        <v>3.4115633358666065E-3</v>
      </c>
      <c r="J29">
        <f t="shared" si="1"/>
        <v>15.935997430219652</v>
      </c>
      <c r="K29">
        <f t="shared" si="2"/>
        <v>899.52186666666705</v>
      </c>
      <c r="L29">
        <f t="shared" si="3"/>
        <v>654.54575918056821</v>
      </c>
      <c r="M29">
        <f t="shared" si="4"/>
        <v>66.484065933923503</v>
      </c>
      <c r="N29">
        <f t="shared" si="5"/>
        <v>91.366982756624452</v>
      </c>
      <c r="O29">
        <f t="shared" si="6"/>
        <v>0.12381123585681104</v>
      </c>
      <c r="P29">
        <f t="shared" si="7"/>
        <v>2.9552098796822963</v>
      </c>
      <c r="Q29">
        <f t="shared" si="8"/>
        <v>0.12100004622893777</v>
      </c>
      <c r="R29">
        <f t="shared" si="9"/>
        <v>7.5872286844027109E-2</v>
      </c>
      <c r="S29">
        <f t="shared" si="10"/>
        <v>231.29168379777994</v>
      </c>
      <c r="T29">
        <f t="shared" si="11"/>
        <v>28.458498608793352</v>
      </c>
      <c r="U29">
        <f t="shared" si="12"/>
        <v>27.8913333333333</v>
      </c>
      <c r="V29">
        <f t="shared" si="13"/>
        <v>3.7708661040524452</v>
      </c>
      <c r="W29">
        <f t="shared" si="14"/>
        <v>25.685824576343947</v>
      </c>
      <c r="X29">
        <f t="shared" si="15"/>
        <v>0.97393701739459804</v>
      </c>
      <c r="Y29">
        <f t="shared" si="16"/>
        <v>3.7917296152975042</v>
      </c>
      <c r="Z29">
        <f t="shared" si="17"/>
        <v>2.7969290866578471</v>
      </c>
      <c r="AA29">
        <f t="shared" si="18"/>
        <v>-150.44994311171735</v>
      </c>
      <c r="AB29">
        <f t="shared" si="19"/>
        <v>15.072323689089957</v>
      </c>
      <c r="AC29">
        <f t="shared" si="20"/>
        <v>1.1110585382022067</v>
      </c>
      <c r="AD29">
        <f t="shared" si="21"/>
        <v>97.02512291335475</v>
      </c>
      <c r="AE29">
        <v>2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53478.830716854442</v>
      </c>
      <c r="AJ29" t="s">
        <v>288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1065.3642307692301</v>
      </c>
      <c r="AR29">
        <v>1204.22</v>
      </c>
      <c r="AS29">
        <f t="shared" si="27"/>
        <v>0.11530764248291003</v>
      </c>
      <c r="AT29">
        <v>0.5</v>
      </c>
      <c r="AU29">
        <f t="shared" si="28"/>
        <v>1180.1914207472637</v>
      </c>
      <c r="AV29">
        <f t="shared" si="29"/>
        <v>15.935997430219652</v>
      </c>
      <c r="AW29">
        <f t="shared" si="30"/>
        <v>68.042545202461568</v>
      </c>
      <c r="AX29">
        <f t="shared" si="31"/>
        <v>0.40761654847120959</v>
      </c>
      <c r="AY29">
        <f t="shared" si="32"/>
        <v>1.3992429210830765E-2</v>
      </c>
      <c r="AZ29">
        <f t="shared" si="33"/>
        <v>1.7088737938250482</v>
      </c>
      <c r="BA29" t="s">
        <v>343</v>
      </c>
      <c r="BB29">
        <v>713.36</v>
      </c>
      <c r="BC29">
        <f t="shared" si="34"/>
        <v>490.86</v>
      </c>
      <c r="BD29">
        <f t="shared" si="35"/>
        <v>0.28288263299264549</v>
      </c>
      <c r="BE29">
        <f t="shared" si="36"/>
        <v>0.80740920932860405</v>
      </c>
      <c r="BF29">
        <f t="shared" si="37"/>
        <v>0.28410790001353692</v>
      </c>
      <c r="BG29">
        <f t="shared" si="38"/>
        <v>0.80808038702537066</v>
      </c>
      <c r="BH29">
        <f t="shared" si="39"/>
        <v>1400.008</v>
      </c>
      <c r="BI29">
        <f t="shared" si="40"/>
        <v>1180.1914207472637</v>
      </c>
      <c r="BJ29">
        <f t="shared" si="41"/>
        <v>0.84298905488201759</v>
      </c>
      <c r="BK29">
        <f t="shared" si="42"/>
        <v>0.19597810976403524</v>
      </c>
      <c r="BL29">
        <v>6</v>
      </c>
      <c r="BM29">
        <v>0.5</v>
      </c>
      <c r="BN29" t="s">
        <v>291</v>
      </c>
      <c r="BO29">
        <v>2</v>
      </c>
      <c r="BP29">
        <v>1607642604.8499999</v>
      </c>
      <c r="BQ29">
        <v>899.52186666666705</v>
      </c>
      <c r="BR29">
        <v>922.32696666666698</v>
      </c>
      <c r="BS29">
        <v>9.5885583333333404</v>
      </c>
      <c r="BT29">
        <v>5.5340483333333301</v>
      </c>
      <c r="BU29">
        <v>896.93489999999997</v>
      </c>
      <c r="BV29">
        <v>9.62655833333333</v>
      </c>
      <c r="BW29">
        <v>500.01376666666698</v>
      </c>
      <c r="BX29">
        <v>101.472833333333</v>
      </c>
      <c r="BY29">
        <v>9.9997903333333304E-2</v>
      </c>
      <c r="BZ29">
        <v>27.985936666666699</v>
      </c>
      <c r="CA29">
        <v>27.8913333333333</v>
      </c>
      <c r="CB29">
        <v>999.9</v>
      </c>
      <c r="CC29">
        <v>0</v>
      </c>
      <c r="CD29">
        <v>0</v>
      </c>
      <c r="CE29">
        <v>9999.7323333333297</v>
      </c>
      <c r="CF29">
        <v>0</v>
      </c>
      <c r="CG29">
        <v>333.8963</v>
      </c>
      <c r="CH29">
        <v>1400.008</v>
      </c>
      <c r="CI29">
        <v>0.900007</v>
      </c>
      <c r="CJ29">
        <v>9.9992700000000004E-2</v>
      </c>
      <c r="CK29">
        <v>0</v>
      </c>
      <c r="CL29">
        <v>1065.4839999999999</v>
      </c>
      <c r="CM29">
        <v>4.9997499999999997</v>
      </c>
      <c r="CN29">
        <v>14769.996666666701</v>
      </c>
      <c r="CO29">
        <v>12178.1566666667</v>
      </c>
      <c r="CP29">
        <v>48.658066666666699</v>
      </c>
      <c r="CQ29">
        <v>50.625</v>
      </c>
      <c r="CR29">
        <v>49.8038666666667</v>
      </c>
      <c r="CS29">
        <v>49.903933333333299</v>
      </c>
      <c r="CT29">
        <v>49.820466666666697</v>
      </c>
      <c r="CU29">
        <v>1255.518</v>
      </c>
      <c r="CV29">
        <v>139.49</v>
      </c>
      <c r="CW29">
        <v>0</v>
      </c>
      <c r="CX29">
        <v>99.399999856948895</v>
      </c>
      <c r="CY29">
        <v>0</v>
      </c>
      <c r="CZ29">
        <v>1065.3642307692301</v>
      </c>
      <c r="DA29">
        <v>-19.490940186258001</v>
      </c>
      <c r="DB29">
        <v>-263.38461558174902</v>
      </c>
      <c r="DC29">
        <v>14768.276923076901</v>
      </c>
      <c r="DD29">
        <v>15</v>
      </c>
      <c r="DE29">
        <v>0</v>
      </c>
      <c r="DF29" t="s">
        <v>292</v>
      </c>
      <c r="DG29">
        <v>1607556896.0999999</v>
      </c>
      <c r="DH29">
        <v>1607556911.0999999</v>
      </c>
      <c r="DI29">
        <v>0</v>
      </c>
      <c r="DJ29">
        <v>2.4E-2</v>
      </c>
      <c r="DK29">
        <v>0</v>
      </c>
      <c r="DL29">
        <v>2.5870000000000002</v>
      </c>
      <c r="DM29">
        <v>-3.7999999999999999E-2</v>
      </c>
      <c r="DN29">
        <v>394</v>
      </c>
      <c r="DO29">
        <v>9</v>
      </c>
      <c r="DP29">
        <v>0.04</v>
      </c>
      <c r="DQ29">
        <v>0.02</v>
      </c>
      <c r="DR29">
        <v>15.9438513056367</v>
      </c>
      <c r="DS29">
        <v>-0.14375888339863099</v>
      </c>
      <c r="DT29">
        <v>3.5267335113541499E-2</v>
      </c>
      <c r="DU29">
        <v>1</v>
      </c>
      <c r="DV29">
        <v>-22.809680645161301</v>
      </c>
      <c r="DW29">
        <v>0.17498225806451201</v>
      </c>
      <c r="DX29">
        <v>4.2640049471577901E-2</v>
      </c>
      <c r="DY29">
        <v>1</v>
      </c>
      <c r="DZ29">
        <v>4.0545325806451604</v>
      </c>
      <c r="EA29">
        <v>-1.17048387096976E-3</v>
      </c>
      <c r="EB29">
        <v>3.3115601762990398E-4</v>
      </c>
      <c r="EC29">
        <v>1</v>
      </c>
      <c r="ED29">
        <v>3</v>
      </c>
      <c r="EE29">
        <v>3</v>
      </c>
      <c r="EF29" t="s">
        <v>303</v>
      </c>
      <c r="EG29">
        <v>100</v>
      </c>
      <c r="EH29">
        <v>100</v>
      </c>
      <c r="EI29">
        <v>2.5870000000000002</v>
      </c>
      <c r="EJ29">
        <v>-3.7999999999999999E-2</v>
      </c>
      <c r="EK29">
        <v>2.5870000000000002</v>
      </c>
      <c r="EL29">
        <v>0</v>
      </c>
      <c r="EM29">
        <v>0</v>
      </c>
      <c r="EN29">
        <v>0</v>
      </c>
      <c r="EO29">
        <v>-3.7999999999999999E-2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1428.6</v>
      </c>
      <c r="EX29">
        <v>1428.4</v>
      </c>
      <c r="EY29">
        <v>2</v>
      </c>
      <c r="EZ29">
        <v>495.78</v>
      </c>
      <c r="FA29">
        <v>479.82400000000001</v>
      </c>
      <c r="FB29">
        <v>24.739000000000001</v>
      </c>
      <c r="FC29">
        <v>31.21</v>
      </c>
      <c r="FD29">
        <v>29.999700000000001</v>
      </c>
      <c r="FE29">
        <v>31.237100000000002</v>
      </c>
      <c r="FF29">
        <v>31.224900000000002</v>
      </c>
      <c r="FG29">
        <v>30.5975</v>
      </c>
      <c r="FH29">
        <v>0</v>
      </c>
      <c r="FI29">
        <v>100</v>
      </c>
      <c r="FJ29">
        <v>24.746200000000002</v>
      </c>
      <c r="FK29">
        <v>922.71600000000001</v>
      </c>
      <c r="FL29">
        <v>10.945399999999999</v>
      </c>
      <c r="FM29">
        <v>101.83199999999999</v>
      </c>
      <c r="FN29">
        <v>101.248</v>
      </c>
    </row>
    <row r="30" spans="1:170" x14ac:dyDescent="0.25">
      <c r="A30">
        <v>14</v>
      </c>
      <c r="B30">
        <v>1607642733.0999999</v>
      </c>
      <c r="C30">
        <v>1149.5999999046301</v>
      </c>
      <c r="D30" t="s">
        <v>344</v>
      </c>
      <c r="E30" t="s">
        <v>345</v>
      </c>
      <c r="F30" t="s">
        <v>286</v>
      </c>
      <c r="G30" t="s">
        <v>287</v>
      </c>
      <c r="H30">
        <v>1607642725.0999999</v>
      </c>
      <c r="I30">
        <f t="shared" si="0"/>
        <v>3.3579413280633492E-3</v>
      </c>
      <c r="J30">
        <f t="shared" si="1"/>
        <v>16.627093410623946</v>
      </c>
      <c r="K30">
        <f t="shared" si="2"/>
        <v>1199.5358064516099</v>
      </c>
      <c r="L30">
        <f t="shared" si="3"/>
        <v>929.0838139463923</v>
      </c>
      <c r="M30">
        <f t="shared" si="4"/>
        <v>94.362920640649818</v>
      </c>
      <c r="N30">
        <f t="shared" si="5"/>
        <v>121.8315295247865</v>
      </c>
      <c r="O30">
        <f t="shared" si="6"/>
        <v>0.12184969938900424</v>
      </c>
      <c r="P30">
        <f t="shared" si="7"/>
        <v>2.9554549632136329</v>
      </c>
      <c r="Q30">
        <f t="shared" si="8"/>
        <v>0.11912604404334089</v>
      </c>
      <c r="R30">
        <f t="shared" si="9"/>
        <v>7.4693416458245218E-2</v>
      </c>
      <c r="S30">
        <f t="shared" si="10"/>
        <v>231.28180862510243</v>
      </c>
      <c r="T30">
        <f t="shared" si="11"/>
        <v>28.467749290298734</v>
      </c>
      <c r="U30">
        <f t="shared" si="12"/>
        <v>27.8849032258065</v>
      </c>
      <c r="V30">
        <f t="shared" si="13"/>
        <v>3.7694516715371806</v>
      </c>
      <c r="W30">
        <f t="shared" si="14"/>
        <v>25.677126503863185</v>
      </c>
      <c r="X30">
        <f t="shared" si="15"/>
        <v>0.97335301606897384</v>
      </c>
      <c r="Y30">
        <f t="shared" si="16"/>
        <v>3.7907396527509829</v>
      </c>
      <c r="Z30">
        <f t="shared" si="17"/>
        <v>2.7960986554682066</v>
      </c>
      <c r="AA30">
        <f t="shared" si="18"/>
        <v>-148.08521256759369</v>
      </c>
      <c r="AB30">
        <f t="shared" si="19"/>
        <v>15.384515787474166</v>
      </c>
      <c r="AC30">
        <f t="shared" si="20"/>
        <v>1.1339161244423763</v>
      </c>
      <c r="AD30">
        <f t="shared" si="21"/>
        <v>99.715027969425293</v>
      </c>
      <c r="AE30">
        <v>2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53486.604875091223</v>
      </c>
      <c r="AJ30" t="s">
        <v>288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1058.4631999999999</v>
      </c>
      <c r="AR30">
        <v>1190.6300000000001</v>
      </c>
      <c r="AS30">
        <f t="shared" si="27"/>
        <v>0.11100577005450907</v>
      </c>
      <c r="AT30">
        <v>0.5</v>
      </c>
      <c r="AU30">
        <f t="shared" si="28"/>
        <v>1180.1367684892864</v>
      </c>
      <c r="AV30">
        <f t="shared" si="29"/>
        <v>16.627093410623946</v>
      </c>
      <c r="AW30">
        <f t="shared" si="30"/>
        <v>65.500995377896558</v>
      </c>
      <c r="AX30">
        <f t="shared" si="31"/>
        <v>0.40649068140396266</v>
      </c>
      <c r="AY30">
        <f t="shared" si="32"/>
        <v>1.4578683886329876E-2</v>
      </c>
      <c r="AZ30">
        <f t="shared" si="33"/>
        <v>1.7397932187161416</v>
      </c>
      <c r="BA30" t="s">
        <v>347</v>
      </c>
      <c r="BB30">
        <v>706.65</v>
      </c>
      <c r="BC30">
        <f t="shared" si="34"/>
        <v>483.98000000000013</v>
      </c>
      <c r="BD30">
        <f t="shared" si="35"/>
        <v>0.27308318525558939</v>
      </c>
      <c r="BE30">
        <f t="shared" si="36"/>
        <v>0.81060721678934655</v>
      </c>
      <c r="BF30">
        <f t="shared" si="37"/>
        <v>0.27815625409786993</v>
      </c>
      <c r="BG30">
        <f t="shared" si="38"/>
        <v>0.81341690771175112</v>
      </c>
      <c r="BH30">
        <f t="shared" si="39"/>
        <v>1399.94258064516</v>
      </c>
      <c r="BI30">
        <f t="shared" si="40"/>
        <v>1180.1367684892864</v>
      </c>
      <c r="BJ30">
        <f t="shared" si="41"/>
        <v>0.84298940885519991</v>
      </c>
      <c r="BK30">
        <f t="shared" si="42"/>
        <v>0.19597881771040004</v>
      </c>
      <c r="BL30">
        <v>6</v>
      </c>
      <c r="BM30">
        <v>0.5</v>
      </c>
      <c r="BN30" t="s">
        <v>291</v>
      </c>
      <c r="BO30">
        <v>2</v>
      </c>
      <c r="BP30">
        <v>1607642725.0999999</v>
      </c>
      <c r="BQ30">
        <v>1199.5358064516099</v>
      </c>
      <c r="BR30">
        <v>1224.3212903225799</v>
      </c>
      <c r="BS30">
        <v>9.5834945161290293</v>
      </c>
      <c r="BT30">
        <v>5.5926774193548399</v>
      </c>
      <c r="BU30">
        <v>1196.9483870967699</v>
      </c>
      <c r="BV30">
        <v>9.6214945161290295</v>
      </c>
      <c r="BW30">
        <v>500.01196774193602</v>
      </c>
      <c r="BX30">
        <v>101.465612903226</v>
      </c>
      <c r="BY30">
        <v>9.99501E-2</v>
      </c>
      <c r="BZ30">
        <v>27.981458064516101</v>
      </c>
      <c r="CA30">
        <v>27.8849032258065</v>
      </c>
      <c r="CB30">
        <v>999.9</v>
      </c>
      <c r="CC30">
        <v>0</v>
      </c>
      <c r="CD30">
        <v>0</v>
      </c>
      <c r="CE30">
        <v>10001.834838709699</v>
      </c>
      <c r="CF30">
        <v>0</v>
      </c>
      <c r="CG30">
        <v>310.23290322580601</v>
      </c>
      <c r="CH30">
        <v>1399.94258064516</v>
      </c>
      <c r="CI30">
        <v>0.89999564516129005</v>
      </c>
      <c r="CJ30">
        <v>0.10000420967741901</v>
      </c>
      <c r="CK30">
        <v>0</v>
      </c>
      <c r="CL30">
        <v>1058.88483870968</v>
      </c>
      <c r="CM30">
        <v>4.9997499999999997</v>
      </c>
      <c r="CN30">
        <v>14675.016129032299</v>
      </c>
      <c r="CO30">
        <v>12177.5225806452</v>
      </c>
      <c r="CP30">
        <v>48.499935483870999</v>
      </c>
      <c r="CQ30">
        <v>50.491870967741903</v>
      </c>
      <c r="CR30">
        <v>49.649000000000001</v>
      </c>
      <c r="CS30">
        <v>49.75</v>
      </c>
      <c r="CT30">
        <v>49.695129032258002</v>
      </c>
      <c r="CU30">
        <v>1255.44258064516</v>
      </c>
      <c r="CV30">
        <v>139.5</v>
      </c>
      <c r="CW30">
        <v>0</v>
      </c>
      <c r="CX30">
        <v>120.10000014305101</v>
      </c>
      <c r="CY30">
        <v>0</v>
      </c>
      <c r="CZ30">
        <v>1058.4631999999999</v>
      </c>
      <c r="DA30">
        <v>-24.565384586573401</v>
      </c>
      <c r="DB30">
        <v>-337.05384565479602</v>
      </c>
      <c r="DC30">
        <v>14669.688</v>
      </c>
      <c r="DD30">
        <v>15</v>
      </c>
      <c r="DE30">
        <v>0</v>
      </c>
      <c r="DF30" t="s">
        <v>292</v>
      </c>
      <c r="DG30">
        <v>1607556896.0999999</v>
      </c>
      <c r="DH30">
        <v>1607556911.0999999</v>
      </c>
      <c r="DI30">
        <v>0</v>
      </c>
      <c r="DJ30">
        <v>2.4E-2</v>
      </c>
      <c r="DK30">
        <v>0</v>
      </c>
      <c r="DL30">
        <v>2.5870000000000002</v>
      </c>
      <c r="DM30">
        <v>-3.7999999999999999E-2</v>
      </c>
      <c r="DN30">
        <v>394</v>
      </c>
      <c r="DO30">
        <v>9</v>
      </c>
      <c r="DP30">
        <v>0.04</v>
      </c>
      <c r="DQ30">
        <v>0.02</v>
      </c>
      <c r="DR30">
        <v>16.626994285997299</v>
      </c>
      <c r="DS30">
        <v>-0.482213552313843</v>
      </c>
      <c r="DT30">
        <v>5.2231901994848701E-2</v>
      </c>
      <c r="DU30">
        <v>1</v>
      </c>
      <c r="DV30">
        <v>-24.785835483871001</v>
      </c>
      <c r="DW30">
        <v>0.58649999999998803</v>
      </c>
      <c r="DX30">
        <v>6.1925144970396397E-2</v>
      </c>
      <c r="DY30">
        <v>0</v>
      </c>
      <c r="DZ30">
        <v>3.99081548387097</v>
      </c>
      <c r="EA30">
        <v>-1.29469354838586E-2</v>
      </c>
      <c r="EB30">
        <v>1.1436975652276101E-3</v>
      </c>
      <c r="EC30">
        <v>1</v>
      </c>
      <c r="ED30">
        <v>2</v>
      </c>
      <c r="EE30">
        <v>3</v>
      </c>
      <c r="EF30" t="s">
        <v>298</v>
      </c>
      <c r="EG30">
        <v>100</v>
      </c>
      <c r="EH30">
        <v>100</v>
      </c>
      <c r="EI30">
        <v>2.58</v>
      </c>
      <c r="EJ30">
        <v>-3.7999999999999999E-2</v>
      </c>
      <c r="EK30">
        <v>2.5870000000000002</v>
      </c>
      <c r="EL30">
        <v>0</v>
      </c>
      <c r="EM30">
        <v>0</v>
      </c>
      <c r="EN30">
        <v>0</v>
      </c>
      <c r="EO30">
        <v>-3.7999999999999999E-2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1430.6</v>
      </c>
      <c r="EX30">
        <v>1430.4</v>
      </c>
      <c r="EY30">
        <v>2</v>
      </c>
      <c r="EZ30">
        <v>495.58300000000003</v>
      </c>
      <c r="FA30">
        <v>480.85500000000002</v>
      </c>
      <c r="FB30">
        <v>24.769300000000001</v>
      </c>
      <c r="FC30">
        <v>31.090499999999999</v>
      </c>
      <c r="FD30">
        <v>29.999700000000001</v>
      </c>
      <c r="FE30">
        <v>31.127400000000002</v>
      </c>
      <c r="FF30">
        <v>31.118099999999998</v>
      </c>
      <c r="FG30">
        <v>42.349899999999998</v>
      </c>
      <c r="FH30">
        <v>0</v>
      </c>
      <c r="FI30">
        <v>100</v>
      </c>
      <c r="FJ30">
        <v>24.777999999999999</v>
      </c>
      <c r="FK30">
        <v>1224.78</v>
      </c>
      <c r="FL30">
        <v>10.945399999999999</v>
      </c>
      <c r="FM30">
        <v>101.85</v>
      </c>
      <c r="FN30">
        <v>101.26600000000001</v>
      </c>
    </row>
    <row r="31" spans="1:170" x14ac:dyDescent="0.25">
      <c r="A31">
        <v>15</v>
      </c>
      <c r="B31">
        <v>1607642853.5999999</v>
      </c>
      <c r="C31">
        <v>1270.0999999046301</v>
      </c>
      <c r="D31" t="s">
        <v>348</v>
      </c>
      <c r="E31" t="s">
        <v>349</v>
      </c>
      <c r="F31" t="s">
        <v>286</v>
      </c>
      <c r="G31" t="s">
        <v>287</v>
      </c>
      <c r="H31">
        <v>1607642845.5999999</v>
      </c>
      <c r="I31">
        <f t="shared" si="0"/>
        <v>3.3325720966721826E-3</v>
      </c>
      <c r="J31">
        <f t="shared" si="1"/>
        <v>16.817878825565572</v>
      </c>
      <c r="K31">
        <f t="shared" si="2"/>
        <v>1399.73032258065</v>
      </c>
      <c r="L31">
        <f t="shared" si="3"/>
        <v>1116.6119316482677</v>
      </c>
      <c r="M31">
        <f t="shared" si="4"/>
        <v>113.40499533862868</v>
      </c>
      <c r="N31">
        <f t="shared" si="5"/>
        <v>142.15897771509549</v>
      </c>
      <c r="O31">
        <f t="shared" si="6"/>
        <v>0.1210504029323588</v>
      </c>
      <c r="P31">
        <f t="shared" si="7"/>
        <v>2.9541281733319003</v>
      </c>
      <c r="Q31">
        <f t="shared" si="8"/>
        <v>0.11836075977895817</v>
      </c>
      <c r="R31">
        <f t="shared" si="9"/>
        <v>7.4212151133777313E-2</v>
      </c>
      <c r="S31">
        <f t="shared" si="10"/>
        <v>231.29033094692454</v>
      </c>
      <c r="T31">
        <f t="shared" si="11"/>
        <v>28.483054674313898</v>
      </c>
      <c r="U31">
        <f t="shared" si="12"/>
        <v>27.8826483870968</v>
      </c>
      <c r="V31">
        <f t="shared" si="13"/>
        <v>3.76895578368421</v>
      </c>
      <c r="W31">
        <f t="shared" si="14"/>
        <v>25.738960998954152</v>
      </c>
      <c r="X31">
        <f t="shared" si="15"/>
        <v>0.97618138452829895</v>
      </c>
      <c r="Y31">
        <f t="shared" si="16"/>
        <v>3.792621561406321</v>
      </c>
      <c r="Z31">
        <f t="shared" si="17"/>
        <v>2.7927743991559111</v>
      </c>
      <c r="AA31">
        <f t="shared" si="18"/>
        <v>-146.96642946324326</v>
      </c>
      <c r="AB31">
        <f t="shared" si="19"/>
        <v>17.092511662389811</v>
      </c>
      <c r="AC31">
        <f t="shared" si="20"/>
        <v>1.2604091433967632</v>
      </c>
      <c r="AD31">
        <f t="shared" si="21"/>
        <v>102.67682228946786</v>
      </c>
      <c r="AE31">
        <v>2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53446.392380979887</v>
      </c>
      <c r="AJ31" t="s">
        <v>288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1037.2936</v>
      </c>
      <c r="AR31">
        <v>1162.81</v>
      </c>
      <c r="AS31">
        <f t="shared" si="27"/>
        <v>0.10794231215761818</v>
      </c>
      <c r="AT31">
        <v>0.5</v>
      </c>
      <c r="AU31">
        <f t="shared" si="28"/>
        <v>1180.1793007473748</v>
      </c>
      <c r="AV31">
        <f t="shared" si="29"/>
        <v>16.817878825565572</v>
      </c>
      <c r="AW31">
        <f t="shared" si="30"/>
        <v>63.695641241616336</v>
      </c>
      <c r="AX31">
        <f t="shared" si="31"/>
        <v>0.40068454863649261</v>
      </c>
      <c r="AY31">
        <f t="shared" si="32"/>
        <v>1.4739816479043167E-2</v>
      </c>
      <c r="AZ31">
        <f t="shared" si="33"/>
        <v>1.8053422313189602</v>
      </c>
      <c r="BA31" t="s">
        <v>351</v>
      </c>
      <c r="BB31">
        <v>696.89</v>
      </c>
      <c r="BC31">
        <f t="shared" si="34"/>
        <v>465.91999999999996</v>
      </c>
      <c r="BD31">
        <f t="shared" si="35"/>
        <v>0.26939474587912088</v>
      </c>
      <c r="BE31">
        <f t="shared" si="36"/>
        <v>0.81836823003364267</v>
      </c>
      <c r="BF31">
        <f t="shared" si="37"/>
        <v>0.28058823832869323</v>
      </c>
      <c r="BG31">
        <f t="shared" si="38"/>
        <v>0.82434126426032384</v>
      </c>
      <c r="BH31">
        <f t="shared" si="39"/>
        <v>1399.9929032258101</v>
      </c>
      <c r="BI31">
        <f t="shared" si="40"/>
        <v>1180.1793007473748</v>
      </c>
      <c r="BJ31">
        <f t="shared" si="41"/>
        <v>0.84298948803815421</v>
      </c>
      <c r="BK31">
        <f t="shared" si="42"/>
        <v>0.19597897607630874</v>
      </c>
      <c r="BL31">
        <v>6</v>
      </c>
      <c r="BM31">
        <v>0.5</v>
      </c>
      <c r="BN31" t="s">
        <v>291</v>
      </c>
      <c r="BO31">
        <v>2</v>
      </c>
      <c r="BP31">
        <v>1607642845.5999999</v>
      </c>
      <c r="BQ31">
        <v>1399.73032258065</v>
      </c>
      <c r="BR31">
        <v>1425.50870967742</v>
      </c>
      <c r="BS31">
        <v>9.6117087096774192</v>
      </c>
      <c r="BT31">
        <v>5.6511693548387099</v>
      </c>
      <c r="BU31">
        <v>1397.1445161290301</v>
      </c>
      <c r="BV31">
        <v>9.6497087096774194</v>
      </c>
      <c r="BW31">
        <v>500.01377419354799</v>
      </c>
      <c r="BX31">
        <v>101.46164516128999</v>
      </c>
      <c r="BY31">
        <v>0.100045274193548</v>
      </c>
      <c r="BZ31">
        <v>27.9899709677419</v>
      </c>
      <c r="CA31">
        <v>27.8826483870968</v>
      </c>
      <c r="CB31">
        <v>999.9</v>
      </c>
      <c r="CC31">
        <v>0</v>
      </c>
      <c r="CD31">
        <v>0</v>
      </c>
      <c r="CE31">
        <v>9994.6974193548394</v>
      </c>
      <c r="CF31">
        <v>0</v>
      </c>
      <c r="CG31">
        <v>298.70216129032298</v>
      </c>
      <c r="CH31">
        <v>1399.9929032258101</v>
      </c>
      <c r="CI31">
        <v>0.89999480645161301</v>
      </c>
      <c r="CJ31">
        <v>0.100005109677419</v>
      </c>
      <c r="CK31">
        <v>0</v>
      </c>
      <c r="CL31">
        <v>1037.57</v>
      </c>
      <c r="CM31">
        <v>4.9997499999999997</v>
      </c>
      <c r="CN31">
        <v>14381.1193548387</v>
      </c>
      <c r="CO31">
        <v>12177.9516129032</v>
      </c>
      <c r="CP31">
        <v>48.375</v>
      </c>
      <c r="CQ31">
        <v>50.348580645161299</v>
      </c>
      <c r="CR31">
        <v>49.499935483870999</v>
      </c>
      <c r="CS31">
        <v>49.620935483871001</v>
      </c>
      <c r="CT31">
        <v>49.561999999999998</v>
      </c>
      <c r="CU31">
        <v>1255.4841935483901</v>
      </c>
      <c r="CV31">
        <v>139.50870967741901</v>
      </c>
      <c r="CW31">
        <v>0</v>
      </c>
      <c r="CX31">
        <v>120</v>
      </c>
      <c r="CY31">
        <v>0</v>
      </c>
      <c r="CZ31">
        <v>1037.2936</v>
      </c>
      <c r="DA31">
        <v>-17.6407692573056</v>
      </c>
      <c r="DB31">
        <v>-243.261538917753</v>
      </c>
      <c r="DC31">
        <v>14377.495999999999</v>
      </c>
      <c r="DD31">
        <v>15</v>
      </c>
      <c r="DE31">
        <v>0</v>
      </c>
      <c r="DF31" t="s">
        <v>292</v>
      </c>
      <c r="DG31">
        <v>1607556896.0999999</v>
      </c>
      <c r="DH31">
        <v>1607556911.0999999</v>
      </c>
      <c r="DI31">
        <v>0</v>
      </c>
      <c r="DJ31">
        <v>2.4E-2</v>
      </c>
      <c r="DK31">
        <v>0</v>
      </c>
      <c r="DL31">
        <v>2.5870000000000002</v>
      </c>
      <c r="DM31">
        <v>-3.7999999999999999E-2</v>
      </c>
      <c r="DN31">
        <v>394</v>
      </c>
      <c r="DO31">
        <v>9</v>
      </c>
      <c r="DP31">
        <v>0.04</v>
      </c>
      <c r="DQ31">
        <v>0.02</v>
      </c>
      <c r="DR31">
        <v>16.825994826269699</v>
      </c>
      <c r="DS31">
        <v>-0.67470048422779005</v>
      </c>
      <c r="DT31">
        <v>6.1458509701826002E-2</v>
      </c>
      <c r="DU31">
        <v>0</v>
      </c>
      <c r="DV31">
        <v>-25.7853322580645</v>
      </c>
      <c r="DW31">
        <v>0.812438709677472</v>
      </c>
      <c r="DX31">
        <v>7.4816935236127896E-2</v>
      </c>
      <c r="DY31">
        <v>0</v>
      </c>
      <c r="DZ31">
        <v>3.9604796774193498</v>
      </c>
      <c r="EA31">
        <v>6.2637096774288397E-3</v>
      </c>
      <c r="EB31">
        <v>5.4409726283596903E-4</v>
      </c>
      <c r="EC31">
        <v>1</v>
      </c>
      <c r="ED31">
        <v>1</v>
      </c>
      <c r="EE31">
        <v>3</v>
      </c>
      <c r="EF31" t="s">
        <v>293</v>
      </c>
      <c r="EG31">
        <v>100</v>
      </c>
      <c r="EH31">
        <v>100</v>
      </c>
      <c r="EI31">
        <v>2.59</v>
      </c>
      <c r="EJ31">
        <v>-3.7999999999999999E-2</v>
      </c>
      <c r="EK31">
        <v>2.5870000000000002</v>
      </c>
      <c r="EL31">
        <v>0</v>
      </c>
      <c r="EM31">
        <v>0</v>
      </c>
      <c r="EN31">
        <v>0</v>
      </c>
      <c r="EO31">
        <v>-3.7999999999999999E-2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1432.6</v>
      </c>
      <c r="EX31">
        <v>1432.4</v>
      </c>
      <c r="EY31">
        <v>2</v>
      </c>
      <c r="EZ31">
        <v>495.49299999999999</v>
      </c>
      <c r="FA31">
        <v>481.63400000000001</v>
      </c>
      <c r="FB31">
        <v>24.778199999999998</v>
      </c>
      <c r="FC31">
        <v>30.982500000000002</v>
      </c>
      <c r="FD31">
        <v>29.9998</v>
      </c>
      <c r="FE31">
        <v>31.023</v>
      </c>
      <c r="FF31">
        <v>31.015499999999999</v>
      </c>
      <c r="FG31">
        <v>49.811700000000002</v>
      </c>
      <c r="FH31">
        <v>0</v>
      </c>
      <c r="FI31">
        <v>100</v>
      </c>
      <c r="FJ31">
        <v>24.779800000000002</v>
      </c>
      <c r="FK31">
        <v>1425.68</v>
      </c>
      <c r="FL31">
        <v>10.945399999999999</v>
      </c>
      <c r="FM31">
        <v>101.861</v>
      </c>
      <c r="FN31">
        <v>101.283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2020-12-10T15:28:31Z</dcterms:created>
  <dcterms:modified xsi:type="dcterms:W3CDTF">2021-05-04T23:14:38Z</dcterms:modified>
</cp:coreProperties>
</file>