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4518E3F-638A-47B8-95B9-1A95AF96BF5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5" i="1" l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L22" i="1"/>
  <c r="K22" i="1"/>
  <c r="AX22" i="1" s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L20" i="1"/>
  <c r="K20" i="1"/>
  <c r="AX20" i="1" s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L18" i="1"/>
  <c r="K18" i="1"/>
  <c r="AX18" i="1" s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L17" i="1" s="1"/>
  <c r="Z17" i="1"/>
  <c r="Y17" i="1"/>
  <c r="X17" i="1"/>
  <c r="Q17" i="1"/>
  <c r="T19" i="1" l="1"/>
  <c r="AW19" i="1"/>
  <c r="AY19" i="1" s="1"/>
  <c r="AZ22" i="1"/>
  <c r="AW22" i="1"/>
  <c r="T22" i="1"/>
  <c r="AZ20" i="1"/>
  <c r="AW20" i="1"/>
  <c r="T20" i="1"/>
  <c r="AY23" i="1"/>
  <c r="AW24" i="1"/>
  <c r="AY24" i="1" s="1"/>
  <c r="T24" i="1"/>
  <c r="AY22" i="1"/>
  <c r="AY20" i="1"/>
  <c r="T23" i="1"/>
  <c r="AW23" i="1"/>
  <c r="T25" i="1"/>
  <c r="AW25" i="1"/>
  <c r="T17" i="1"/>
  <c r="AW17" i="1"/>
  <c r="AY17" i="1" s="1"/>
  <c r="AZ18" i="1"/>
  <c r="AW18" i="1"/>
  <c r="T18" i="1"/>
  <c r="AY25" i="1"/>
  <c r="O24" i="1"/>
  <c r="L24" i="1"/>
  <c r="K24" i="1"/>
  <c r="AX24" i="1" s="1"/>
  <c r="AZ24" i="1" s="1"/>
  <c r="J24" i="1"/>
  <c r="I24" i="1" s="1"/>
  <c r="AI24" i="1"/>
  <c r="AY18" i="1"/>
  <c r="T21" i="1"/>
  <c r="AW21" i="1"/>
  <c r="AY21" i="1" s="1"/>
  <c r="J18" i="1"/>
  <c r="I18" i="1" s="1"/>
  <c r="J20" i="1"/>
  <c r="I20" i="1" s="1"/>
  <c r="J22" i="1"/>
  <c r="I22" i="1" s="1"/>
  <c r="O17" i="1"/>
  <c r="O19" i="1"/>
  <c r="O21" i="1"/>
  <c r="O23" i="1"/>
  <c r="O25" i="1"/>
  <c r="AI17" i="1"/>
  <c r="AI19" i="1"/>
  <c r="AI21" i="1"/>
  <c r="AI23" i="1"/>
  <c r="AI25" i="1"/>
  <c r="J17" i="1"/>
  <c r="I17" i="1" s="1"/>
  <c r="J19" i="1"/>
  <c r="I19" i="1" s="1"/>
  <c r="J21" i="1"/>
  <c r="I21" i="1" s="1"/>
  <c r="J23" i="1"/>
  <c r="I23" i="1" s="1"/>
  <c r="J25" i="1"/>
  <c r="I25" i="1" s="1"/>
  <c r="K17" i="1"/>
  <c r="AX17" i="1" s="1"/>
  <c r="AZ17" i="1" s="1"/>
  <c r="K19" i="1"/>
  <c r="AX19" i="1" s="1"/>
  <c r="AZ19" i="1" s="1"/>
  <c r="K21" i="1"/>
  <c r="AX21" i="1" s="1"/>
  <c r="K23" i="1"/>
  <c r="AX23" i="1" s="1"/>
  <c r="AZ23" i="1" s="1"/>
  <c r="K25" i="1"/>
  <c r="AX25" i="1" s="1"/>
  <c r="AB25" i="1" l="1"/>
  <c r="AB20" i="1"/>
  <c r="U22" i="1"/>
  <c r="V22" i="1" s="1"/>
  <c r="AB22" i="1"/>
  <c r="R22" i="1"/>
  <c r="P22" i="1" s="1"/>
  <c r="S22" i="1" s="1"/>
  <c r="M22" i="1" s="1"/>
  <c r="N22" i="1" s="1"/>
  <c r="AB23" i="1"/>
  <c r="AB18" i="1"/>
  <c r="U17" i="1"/>
  <c r="V17" i="1" s="1"/>
  <c r="R17" i="1" s="1"/>
  <c r="P17" i="1" s="1"/>
  <c r="S17" i="1" s="1"/>
  <c r="M17" i="1" s="1"/>
  <c r="N17" i="1" s="1"/>
  <c r="U24" i="1"/>
  <c r="V24" i="1" s="1"/>
  <c r="AZ25" i="1"/>
  <c r="AB19" i="1"/>
  <c r="U21" i="1"/>
  <c r="V21" i="1" s="1"/>
  <c r="U25" i="1"/>
  <c r="V25" i="1" s="1"/>
  <c r="AB21" i="1"/>
  <c r="AB17" i="1"/>
  <c r="U19" i="1"/>
  <c r="V19" i="1" s="1"/>
  <c r="AZ21" i="1"/>
  <c r="U18" i="1"/>
  <c r="V18" i="1" s="1"/>
  <c r="R18" i="1" s="1"/>
  <c r="P18" i="1" s="1"/>
  <c r="S18" i="1" s="1"/>
  <c r="M18" i="1" s="1"/>
  <c r="N18" i="1" s="1"/>
  <c r="U20" i="1"/>
  <c r="V20" i="1" s="1"/>
  <c r="R20" i="1" s="1"/>
  <c r="P20" i="1" s="1"/>
  <c r="S20" i="1" s="1"/>
  <c r="M20" i="1" s="1"/>
  <c r="N20" i="1" s="1"/>
  <c r="AB24" i="1"/>
  <c r="U23" i="1"/>
  <c r="V23" i="1" s="1"/>
  <c r="W25" i="1" l="1"/>
  <c r="AA25" i="1" s="1"/>
  <c r="AC25" i="1"/>
  <c r="AD25" i="1"/>
  <c r="AE25" i="1" s="1"/>
  <c r="W24" i="1"/>
  <c r="AA24" i="1" s="1"/>
  <c r="AD24" i="1"/>
  <c r="AE24" i="1" s="1"/>
  <c r="AC24" i="1"/>
  <c r="W23" i="1"/>
  <c r="AA23" i="1" s="1"/>
  <c r="AD23" i="1"/>
  <c r="AE23" i="1" s="1"/>
  <c r="AC23" i="1"/>
  <c r="W22" i="1"/>
  <c r="AA22" i="1" s="1"/>
  <c r="AD22" i="1"/>
  <c r="AC22" i="1"/>
  <c r="W19" i="1"/>
  <c r="AA19" i="1" s="1"/>
  <c r="AD19" i="1"/>
  <c r="AC19" i="1"/>
  <c r="R24" i="1"/>
  <c r="P24" i="1" s="1"/>
  <c r="S24" i="1" s="1"/>
  <c r="M24" i="1" s="1"/>
  <c r="N24" i="1" s="1"/>
  <c r="W21" i="1"/>
  <c r="AA21" i="1" s="1"/>
  <c r="AC21" i="1"/>
  <c r="AD21" i="1"/>
  <c r="AE21" i="1" s="1"/>
  <c r="R19" i="1"/>
  <c r="P19" i="1" s="1"/>
  <c r="S19" i="1" s="1"/>
  <c r="M19" i="1" s="1"/>
  <c r="N19" i="1" s="1"/>
  <c r="W18" i="1"/>
  <c r="AA18" i="1" s="1"/>
  <c r="AD18" i="1"/>
  <c r="AE18" i="1" s="1"/>
  <c r="AC18" i="1"/>
  <c r="AC17" i="1"/>
  <c r="W17" i="1"/>
  <c r="AA17" i="1" s="1"/>
  <c r="AD17" i="1"/>
  <c r="W20" i="1"/>
  <c r="AA20" i="1" s="1"/>
  <c r="AD20" i="1"/>
  <c r="AC20" i="1"/>
  <c r="R23" i="1"/>
  <c r="P23" i="1" s="1"/>
  <c r="S23" i="1" s="1"/>
  <c r="M23" i="1" s="1"/>
  <c r="N23" i="1" s="1"/>
  <c r="R25" i="1"/>
  <c r="P25" i="1" s="1"/>
  <c r="S25" i="1" s="1"/>
  <c r="M25" i="1" s="1"/>
  <c r="N25" i="1" s="1"/>
  <c r="R21" i="1"/>
  <c r="P21" i="1" s="1"/>
  <c r="S21" i="1" s="1"/>
  <c r="M21" i="1" s="1"/>
  <c r="N21" i="1" s="1"/>
  <c r="AE19" i="1" l="1"/>
  <c r="AE20" i="1"/>
  <c r="AE22" i="1"/>
  <c r="AE17" i="1"/>
</calcChain>
</file>

<file path=xl/sharedStrings.xml><?xml version="1.0" encoding="utf-8"?>
<sst xmlns="http://schemas.openxmlformats.org/spreadsheetml/2006/main" count="642" uniqueCount="334">
  <si>
    <t>File opened</t>
  </si>
  <si>
    <t>2020-12-10 15:26:09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</si>
  <si>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</si>
  <si>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</si>
  <si>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</si>
  <si>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</si>
  <si>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</si>
  <si>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</si>
  <si>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</si>
  <si>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</si>
  <si>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</si>
  <si>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</si>
  <si>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</si>
  <si>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</si>
  <si>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</si>
  <si>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</si>
  <si>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</si>
  <si>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</si>
  <si>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</si>
  <si>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</si>
  <si>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</si>
  <si>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</si>
  <si>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</si>
  <si>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</si>
  <si>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15:26:09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</si>
  <si>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</si>
  <si>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</si>
  <si>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</si>
  <si>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</si>
  <si>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</si>
  <si>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</si>
  <si>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</si>
  <si>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</si>
  <si>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</si>
  <si>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</si>
  <si>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</si>
  <si>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</si>
  <si>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</si>
  <si>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</si>
  <si>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</si>
  <si>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</si>
  <si>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</si>
  <si>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</si>
  <si>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</si>
  <si>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</si>
  <si>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</si>
  <si>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</si>
  <si>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</si>
  <si>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</si>
  <si>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</si>
  <si>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</si>
  <si>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</si>
  <si>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</si>
  <si>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</si>
  <si>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</si>
  <si>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</si>
  <si>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</si>
  <si>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</si>
  <si>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</si>
  <si>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</si>
  <si>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</si>
  <si>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</si>
  <si>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</si>
  <si>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</si>
  <si>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</si>
  <si>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</si>
  <si>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</si>
  <si>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</si>
  <si>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</si>
  <si>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</si>
  <si>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</si>
  <si>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</si>
  <si>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</si>
  <si>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</si>
  <si>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</si>
  <si>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</si>
  <si>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</si>
  <si>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</si>
  <si>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</si>
  <si>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</si>
  <si>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</si>
  <si>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</si>
  <si>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</si>
  <si>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</si>
  <si>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</si>
  <si>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</si>
  <si>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</si>
  <si>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</si>
  <si>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</si>
  <si>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</si>
  <si>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</si>
  <si>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</si>
  <si>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</si>
  <si>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</si>
  <si>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</si>
  <si>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</si>
  <si>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</si>
  <si>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</si>
  <si>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</si>
  <si>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</si>
  <si>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</si>
  <si>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</si>
  <si>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</si>
  <si>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</si>
  <si>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</si>
  <si>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</si>
  <si>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</si>
  <si>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</si>
  <si>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</si>
  <si>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</si>
  <si>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</si>
  <si>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</si>
  <si>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</si>
  <si>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</si>
  <si>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</si>
  <si>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</si>
  <si>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</si>
  <si>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</si>
  <si>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</si>
  <si>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</si>
  <si>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</si>
  <si>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</si>
  <si>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</si>
  <si>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</si>
  <si>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</si>
  <si>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</si>
  <si>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</si>
  <si>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</si>
  <si>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</si>
  <si>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</si>
  <si>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</si>
  <si>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</si>
  <si>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</si>
  <si>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</si>
  <si>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</si>
  <si>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</si>
  <si>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</si>
  <si>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</si>
  <si>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</si>
  <si>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</si>
  <si>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</si>
  <si>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</si>
  <si>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</si>
  <si>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</si>
  <si>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</si>
  <si>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</si>
  <si>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</si>
  <si>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</si>
  <si>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</si>
  <si>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</si>
  <si>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</si>
  <si>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</si>
  <si>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</si>
  <si>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</si>
  <si>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</si>
  <si>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</si>
  <si>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</si>
  <si>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</si>
  <si>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</si>
  <si>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</si>
  <si>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</si>
  <si>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</si>
  <si>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</si>
  <si>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</si>
  <si>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</si>
  <si>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</si>
  <si>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</si>
  <si>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</si>
  <si>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</si>
  <si>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</si>
  <si>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</si>
  <si>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</si>
  <si>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</si>
  <si>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</si>
  <si>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</si>
  <si>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</si>
  <si>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</si>
  <si>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</si>
  <si>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</si>
  <si>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</si>
  <si>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</si>
  <si>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</si>
  <si>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</si>
  <si>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</si>
  <si>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</si>
  <si>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</si>
  <si>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</si>
  <si>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</si>
  <si>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</si>
  <si>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</si>
  <si>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</si>
  <si>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</si>
  <si>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</si>
  <si>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</si>
  <si>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</si>
  <si>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</si>
  <si>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</si>
  <si>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</si>
  <si>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</si>
  <si>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</si>
  <si>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</si>
  <si>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</si>
  <si>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</si>
  <si>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</si>
  <si>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</si>
  <si>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</si>
  <si>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</si>
  <si>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</si>
  <si>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</si>
  <si>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</si>
  <si>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</si>
  <si>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</si>
  <si>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</si>
  <si>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</si>
  <si>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</si>
  <si>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</si>
  <si>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</si>
  <si>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</si>
  <si>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</si>
  <si>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</si>
  <si>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</si>
  <si>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</si>
  <si>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</si>
  <si>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</si>
  <si>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</si>
  <si>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</si>
  <si>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</si>
  <si>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</si>
  <si>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</si>
  <si>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</si>
  <si>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</si>
  <si>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</si>
  <si>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</si>
  <si>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</si>
  <si>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</si>
  <si>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</si>
  <si>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</si>
  <si>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</si>
  <si>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</si>
  <si>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</si>
  <si>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</si>
  <si>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</si>
  <si>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</si>
  <si>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</si>
  <si>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</si>
  <si>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</si>
  <si>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</si>
  <si>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</si>
  <si>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</si>
  <si>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</si>
  <si>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</si>
  <si>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</si>
  <si>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</si>
  <si>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</si>
  <si>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</si>
  <si>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</si>
  <si>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</si>
  <si>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</si>
  <si>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</si>
  <si>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</si>
  <si>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</si>
  <si>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</si>
  <si>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</si>
  <si>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</si>
  <si>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</si>
  <si>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</si>
  <si>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</si>
  <si>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</si>
  <si>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</si>
  <si>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</si>
  <si>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</si>
  <si>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</si>
  <si>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</si>
  <si>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</si>
  <si>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</si>
  <si>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</si>
  <si>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</si>
  <si>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</si>
  <si>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</si>
  <si>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</si>
  <si>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</si>
  <si>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</si>
  <si>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</si>
  <si>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</si>
  <si>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</si>
  <si>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</si>
  <si>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</si>
  <si>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</si>
  <si>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</si>
  <si>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15:28:25</t>
  </si>
  <si>
    <t>15:28:25</t>
  </si>
  <si>
    <t>1149</t>
  </si>
  <si>
    <t>_1</t>
  </si>
  <si>
    <t>RECT-4143-20200907-06_33_50</t>
  </si>
  <si>
    <t>RECT-1800-20201210-15_28_27</t>
  </si>
  <si>
    <t>DARK-1801-20201210-15_28_34</t>
  </si>
  <si>
    <t>0: Broadleaf</t>
  </si>
  <si>
    <t>--:--:--</t>
  </si>
  <si>
    <t>1/3</t>
  </si>
  <si>
    <t>20201210 15:30:09</t>
  </si>
  <si>
    <t>15:30:09</t>
  </si>
  <si>
    <t>RECT-1802-20201210-15_30_11</t>
  </si>
  <si>
    <t>DARK-1803-20201210-15_30_19</t>
  </si>
  <si>
    <t>3/3</t>
  </si>
  <si>
    <t>20201210 15:32:10</t>
  </si>
  <si>
    <t>15:32:10</t>
  </si>
  <si>
    <t>RECT-1804-20201210-15_32_12</t>
  </si>
  <si>
    <t>DARK-1805-20201210-15_32_19</t>
  </si>
  <si>
    <t>20201210 15:34:10</t>
  </si>
  <si>
    <t>15:34:10</t>
  </si>
  <si>
    <t>RECT-1806-20201210-15_34_12</t>
  </si>
  <si>
    <t>DARK-1807-20201210-15_34_20</t>
  </si>
  <si>
    <t>2/3</t>
  </si>
  <si>
    <t>20201210 15:35:21</t>
  </si>
  <si>
    <t>15:35:21</t>
  </si>
  <si>
    <t>RECT-1808-20201210-15_35_23</t>
  </si>
  <si>
    <t>DARK-1809-20201210-15_35_31</t>
  </si>
  <si>
    <t>20201210 15:36:55</t>
  </si>
  <si>
    <t>15:36:55</t>
  </si>
  <si>
    <t>RECT-1810-20201210-15_36_57</t>
  </si>
  <si>
    <t>DARK-1811-20201210-15_37_05</t>
  </si>
  <si>
    <t>20201210 15:38:47</t>
  </si>
  <si>
    <t>15:38:47</t>
  </si>
  <si>
    <t>RECT-1812-20201210-15_38_49</t>
  </si>
  <si>
    <t>DARK-1813-20201210-15_38_57</t>
  </si>
  <si>
    <t>20201210 15:40:48</t>
  </si>
  <si>
    <t>15:40:48</t>
  </si>
  <si>
    <t>RECT-1814-20201210-15_40_50</t>
  </si>
  <si>
    <t>DARK-1815-20201210-15_40_58</t>
  </si>
  <si>
    <t>0/3</t>
  </si>
  <si>
    <t>20201210 15:42:48</t>
  </si>
  <si>
    <t>15:42:48</t>
  </si>
  <si>
    <t>RECT-1816-20201210-15_42_50</t>
  </si>
  <si>
    <t>DARK-1817-20201210-15_42_58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</si>
</sst>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5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1607635705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1607635697</v>
      </c>
      <c r="I17">
        <f t="shared" ref="I17:I25" si="0">(J17)/1000</f>
        <v>1.2393487365327132E-3</v>
      </c>
      <c r="J17">
        <f t="shared" ref="J17:J25" si="1">1000*CA17*AH17*(BW17-BX17)/(100*BP17*(1000-AH17*BW17))</f>
        <v>1.2393487365327132</v>
      </c>
      <c r="K17">
        <f t="shared" ref="K17:K25" si="2">CA17*AH17*(BV17-BU17*(1000-AH17*BX17)/(1000-AH17*BW17))/(100*BP17)</f>
        <v>4.0023492893621304</v>
      </c>
      <c r="L17">
        <f t="shared" ref="L17:L25" si="3">BU17 - IF(AH17&gt;1, K17*BP17*100/(AJ17*CI17), 0)</f>
        <v>402.80083870967701</v>
      </c>
      <c r="M17">
        <f t="shared" ref="M17:M25" si="4">((S17-I17/2)*L17-K17)/(S17+I17/2)</f>
        <v>204.35110272479915</v>
      </c>
      <c r="N17">
        <f t="shared" ref="N17:N25" si="5">M17*(CB17+CC17)/1000</f>
        <v>20.750116107742745</v>
      </c>
      <c r="O17">
        <f t="shared" ref="O17:O25" si="6">(BU17 - IF(AH17&gt;1, K17*BP17*100/(AJ17*CI17), 0))*(CB17+CC17)/1000</f>
        <v>40.900998624793075</v>
      </c>
      <c r="P17">
        <f t="shared" ref="P17:P25" si="7">2/((1/R17-1/Q17)+SIGN(R17)*SQRT((1/R17-1/Q17)*(1/R17-1/Q17) + 4*BQ17/((BQ17+1)*(BQ17+1))*(2*1/R17*1/Q17-1/Q17*1/Q17)))</f>
        <v>3.5504109798156422E-2</v>
      </c>
      <c r="Q17">
        <f t="shared" ref="Q17:Q25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2.9534234378032238</v>
      </c>
      <c r="R17">
        <f t="shared" ref="R17:R25" si="9">I17*(1000-(1000*0.61365*EXP(17.502*V17/(240.97+V17))/(CB17+CC17)+BW17)/2)/(1000*0.61365*EXP(17.502*V17/(240.97+V17))/(CB17+CC17)-BW17)</f>
        <v>3.5268692214359625E-2</v>
      </c>
      <c r="S17">
        <f t="shared" ref="S17:S25" si="10">1/((BQ17+1)/(P17/1.6)+1/(Q17/1.37)) + BQ17/((BQ17+1)/(P17/1.6) + BQ17/(Q17/1.37))</f>
        <v>2.2063953692767247E-2</v>
      </c>
      <c r="T17">
        <f t="shared" ref="T17:T25" si="11">(BM17*BO17)</f>
        <v>231.29128360316633</v>
      </c>
      <c r="U17">
        <f t="shared" ref="U17:U25" si="12">(CD17+(T17+2*0.95*0.0000000567*(((CD17+$B$7)+273)^4-(CD17+273)^4)-44100*I17)/(1.84*29.3*Q17+8*0.95*0.0000000567*(CD17+273)^3))</f>
        <v>29.04103713227186</v>
      </c>
      <c r="V17">
        <f t="shared" ref="V17:V25" si="13">($C$7*CE17+$D$7*CF17+$E$7*U17)</f>
        <v>28.2508870967742</v>
      </c>
      <c r="W17">
        <f t="shared" ref="W17:W25" si="14">0.61365*EXP(17.502*V17/(240.97+V17))</f>
        <v>3.8506978478709359</v>
      </c>
      <c r="X17">
        <f t="shared" ref="X17:X25" si="15">(Y17/Z17*100)</f>
        <v>9.3881329489275114</v>
      </c>
      <c r="Y17">
        <f t="shared" ref="Y17:Y25" si="16">BW17*(CB17+CC17)/1000</f>
        <v>0.35642957370718431</v>
      </c>
      <c r="Z17">
        <f t="shared" ref="Z17:Z25" si="17">0.61365*EXP(17.502*CD17/(240.97+CD17))</f>
        <v>3.7965969979995049</v>
      </c>
      <c r="AA17">
        <f t="shared" ref="AA17:AA25" si="18">(W17-BW17*(CB17+CC17)/1000)</f>
        <v>3.4942682741637516</v>
      </c>
      <c r="AB17">
        <f t="shared" ref="AB17:AB25" si="19">(-I17*44100)</f>
        <v>-54.655279281092653</v>
      </c>
      <c r="AC17">
        <f t="shared" ref="AC17:AC25" si="20">2*29.3*Q17*0.92*(CD17-V17)</f>
        <v>-38.682934652461498</v>
      </c>
      <c r="AD17">
        <f t="shared" ref="AD17:AD25" si="21">2*0.95*0.0000000567*(((CD17+$B$7)+273)^4-(V17+273)^4)</f>
        <v>-2.8586732303115756</v>
      </c>
      <c r="AE17">
        <f t="shared" ref="AE17:AE25" si="22">T17+AD17+AB17+AC17</f>
        <v>135.09439643930062</v>
      </c>
      <c r="AF17">
        <v>0</v>
      </c>
      <c r="AG17">
        <v>0</v>
      </c>
      <c r="AH17">
        <f t="shared" ref="AH17:AH25" si="23">IF(AF17*$H$13&gt;=AJ17,1,(AJ17/(AJ17-AF17*$H$13)))</f>
        <v>1</v>
      </c>
      <c r="AI17">
        <f t="shared" ref="AI17:AI25" si="24">(AH17-1)*100</f>
        <v>0</v>
      </c>
      <c r="AJ17">
        <f t="shared" ref="AJ17:AJ25" si="25">MAX(0,($B$13+$C$13*CI17)/(1+$D$13*CI17)*CB17/(CD17+273)*$E$13)</f>
        <v>53422.265482734452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25" si="26">1-AM17/AN17</f>
        <v>0.78066849277855754</v>
      </c>
      <c r="AP17">
        <v>-0.57774747981622299</v>
      </c>
      <c r="AQ17" t="s">
        <v>294</v>
      </c>
      <c r="AR17">
        <v>15417.3</v>
      </c>
      <c r="AS17">
        <v>1050.02923076923</v>
      </c>
      <c r="AT17">
        <v>1134.03</v>
      </c>
      <c r="AU17">
        <f t="shared" ref="AU17:AU25" si="27">1-AS17/AT17</f>
        <v>7.4072792810393029E-2</v>
      </c>
      <c r="AV17">
        <v>0.5</v>
      </c>
      <c r="AW17">
        <f t="shared" ref="AW17:AW25" si="28">BM17</f>
        <v>1180.1837047803608</v>
      </c>
      <c r="AX17">
        <f t="shared" ref="AX17:AX25" si="29">K17</f>
        <v>4.0023492893621304</v>
      </c>
      <c r="AY17">
        <f t="shared" ref="AY17:AY25" si="30">AU17*AV17*AW17</f>
        <v>43.709751521198861</v>
      </c>
      <c r="AZ17">
        <f t="shared" ref="AZ17:AZ25" si="31">(AX17-AP17)/AW17</f>
        <v>3.8808337639526522E-3</v>
      </c>
      <c r="BA17">
        <f t="shared" ref="BA17:BA25" si="32">(AN17-AT17)/AT17</f>
        <v>1.8765376577339226</v>
      </c>
      <c r="BB17" t="s">
        <v>295</v>
      </c>
      <c r="BC17">
        <v>1050.02923076923</v>
      </c>
      <c r="BD17">
        <v>720.54</v>
      </c>
      <c r="BE17">
        <f t="shared" ref="BE17:BE25" si="33">1-BD17/AT17</f>
        <v>0.36461998359831749</v>
      </c>
      <c r="BF17">
        <f t="shared" ref="BF17:BF25" si="34">(AT17-BC17)/(AT17-BD17)</f>
        <v>0.2031506668378194</v>
      </c>
      <c r="BG17">
        <f t="shared" ref="BG17:BG25" si="35">(AN17-AT17)/(AN17-BD17)</f>
        <v>0.83730730187209335</v>
      </c>
      <c r="BH17">
        <f t="shared" ref="BH17:BH25" si="36">(AT17-BC17)/(AT17-AM17)</f>
        <v>0.2006932307087253</v>
      </c>
      <c r="BI17">
        <f t="shared" ref="BI17:BI25" si="37">(AN17-AT17)/(AN17-AM17)</f>
        <v>0.83564259357261439</v>
      </c>
      <c r="BJ17">
        <f t="shared" ref="BJ17:BJ25" si="38">(BF17*BD17/BC17)</f>
        <v>0.13940391104739885</v>
      </c>
      <c r="BK17">
        <f t="shared" ref="BK17:BK25" si="39">(1-BJ17)</f>
        <v>0.8605960889526012</v>
      </c>
      <c r="BL17">
        <f t="shared" ref="BL17:BL25" si="40">$B$11*CJ17+$C$11*CK17+$F$11*CL17*(1-CO17)</f>
        <v>1399.9980645161299</v>
      </c>
      <c r="BM17">
        <f t="shared" ref="BM17:BM25" si="41">BL17*BN17</f>
        <v>1180.1837047803608</v>
      </c>
      <c r="BN17">
        <f t="shared" ref="BN17:BN25" si="42">($B$11*$D$9+$C$11*$D$9+$F$11*((CY17+CQ17)/MAX(CY17+CQ17+CZ17, 0.1)*$I$9+CZ17/MAX(CY17+CQ17+CZ17, 0.1)*$J$9))/($B$11+$C$11+$F$11)</f>
        <v>0.84298952598070787</v>
      </c>
      <c r="BO17">
        <f t="shared" ref="BO17:BO25" si="43">($B$11*$K$9+$C$11*$K$9+$F$11*((CY17+CQ17)/MAX(CY17+CQ17+CZ17, 0.1)*$P$9+CZ17/MAX(CY17+CQ17+CZ17, 0.1)*$Q$9))/($B$11+$C$11+$F$11)</f>
        <v>0.19597905196141563</v>
      </c>
      <c r="BP17">
        <v>6</v>
      </c>
      <c r="BQ17">
        <v>0.5</v>
      </c>
      <c r="BR17" t="s">
        <v>296</v>
      </c>
      <c r="BS17">
        <v>2</v>
      </c>
      <c r="BT17">
        <v>1607635697</v>
      </c>
      <c r="BU17">
        <v>402.80083870967701</v>
      </c>
      <c r="BV17">
        <v>408.200548387097</v>
      </c>
      <c r="BW17">
        <v>3.5101864516129</v>
      </c>
      <c r="BX17">
        <v>2.0287816129032299</v>
      </c>
      <c r="BY17">
        <v>401.79006451612901</v>
      </c>
      <c r="BZ17">
        <v>3.4718190322580602</v>
      </c>
      <c r="CA17">
        <v>500.20022580645201</v>
      </c>
      <c r="CB17">
        <v>101.441483870968</v>
      </c>
      <c r="CC17">
        <v>0.100009329032258</v>
      </c>
      <c r="CD17">
        <v>28.007941935483899</v>
      </c>
      <c r="CE17">
        <v>28.2508870967742</v>
      </c>
      <c r="CF17">
        <v>999.9</v>
      </c>
      <c r="CG17">
        <v>0</v>
      </c>
      <c r="CH17">
        <v>0</v>
      </c>
      <c r="CI17">
        <v>9992.6858064516091</v>
      </c>
      <c r="CJ17">
        <v>0</v>
      </c>
      <c r="CK17">
        <v>273.89951612903201</v>
      </c>
      <c r="CL17">
        <v>1399.9980645161299</v>
      </c>
      <c r="CM17">
        <v>0.89999283870967695</v>
      </c>
      <c r="CN17">
        <v>0.100007096774194</v>
      </c>
      <c r="CO17">
        <v>0</v>
      </c>
      <c r="CP17">
        <v>1052.3990322580601</v>
      </c>
      <c r="CQ17">
        <v>4.9994800000000001</v>
      </c>
      <c r="CR17">
        <v>15129.4064516129</v>
      </c>
      <c r="CS17">
        <v>11417.5258064516</v>
      </c>
      <c r="CT17">
        <v>49.527999999999999</v>
      </c>
      <c r="CU17">
        <v>51.4898387096774</v>
      </c>
      <c r="CV17">
        <v>50.686999999999998</v>
      </c>
      <c r="CW17">
        <v>50.933</v>
      </c>
      <c r="CX17">
        <v>51.362741935483903</v>
      </c>
      <c r="CY17">
        <v>1255.4870967741899</v>
      </c>
      <c r="CZ17">
        <v>139.51096774193601</v>
      </c>
      <c r="DA17">
        <v>0</v>
      </c>
      <c r="DB17">
        <v>348</v>
      </c>
      <c r="DC17">
        <v>0</v>
      </c>
      <c r="DD17">
        <v>1050.02923076923</v>
      </c>
      <c r="DE17">
        <v>-218.41777779403799</v>
      </c>
      <c r="DF17">
        <v>-3054.5709403022202</v>
      </c>
      <c r="DG17">
        <v>15096.276923076901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3.9934034035740602</v>
      </c>
      <c r="DW17">
        <v>2.1874563084292999</v>
      </c>
      <c r="DX17">
        <v>0.16211060045769601</v>
      </c>
      <c r="DY17">
        <v>0</v>
      </c>
      <c r="DZ17">
        <v>-5.4131913333333301</v>
      </c>
      <c r="EA17">
        <v>-2.4741634705228099</v>
      </c>
      <c r="EB17">
        <v>0.18310433120188299</v>
      </c>
      <c r="EC17">
        <v>0</v>
      </c>
      <c r="ED17">
        <v>1.480764</v>
      </c>
      <c r="EE17">
        <v>-0.14951546162402901</v>
      </c>
      <c r="EF17">
        <v>1.0795318923805201E-2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1.0109999999999999</v>
      </c>
      <c r="EN17">
        <v>3.8399999999999997E-2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1449</v>
      </c>
      <c r="FB17">
        <v>1449</v>
      </c>
      <c r="FC17">
        <v>2</v>
      </c>
      <c r="FD17">
        <v>507.72800000000001</v>
      </c>
      <c r="FE17">
        <v>457.91</v>
      </c>
      <c r="FF17">
        <v>23.7972</v>
      </c>
      <c r="FG17">
        <v>33.133299999999998</v>
      </c>
      <c r="FH17">
        <v>29.9998</v>
      </c>
      <c r="FI17">
        <v>33.261899999999997</v>
      </c>
      <c r="FJ17">
        <v>33.320500000000003</v>
      </c>
      <c r="FK17">
        <v>18.944199999999999</v>
      </c>
      <c r="FL17">
        <v>100</v>
      </c>
      <c r="FM17">
        <v>0</v>
      </c>
      <c r="FN17">
        <v>23.792300000000001</v>
      </c>
      <c r="FO17">
        <v>407.13600000000002</v>
      </c>
      <c r="FP17">
        <v>0</v>
      </c>
      <c r="FQ17">
        <v>98.052599999999998</v>
      </c>
      <c r="FR17">
        <v>102.11799999999999</v>
      </c>
    </row>
    <row r="18" spans="1:174" x14ac:dyDescent="0.25">
      <c r="A18">
        <v>2</v>
      </c>
      <c r="B18">
        <v>1607635809.5</v>
      </c>
      <c r="C18">
        <v>104.5</v>
      </c>
      <c r="D18" t="s">
        <v>299</v>
      </c>
      <c r="E18" t="s">
        <v>300</v>
      </c>
      <c r="F18" t="s">
        <v>291</v>
      </c>
      <c r="G18" t="s">
        <v>292</v>
      </c>
      <c r="H18">
        <v>1607635801.5</v>
      </c>
      <c r="I18">
        <f t="shared" si="0"/>
        <v>1.2020326924053908E-3</v>
      </c>
      <c r="J18">
        <f t="shared" si="1"/>
        <v>1.2020326924053908</v>
      </c>
      <c r="K18">
        <f t="shared" si="2"/>
        <v>-0.71548269799134634</v>
      </c>
      <c r="L18">
        <f t="shared" si="3"/>
        <v>49.367083870967697</v>
      </c>
      <c r="M18">
        <f t="shared" si="4"/>
        <v>79.332387617996119</v>
      </c>
      <c r="N18">
        <f t="shared" si="5"/>
        <v>8.0552433699747503</v>
      </c>
      <c r="O18">
        <f t="shared" si="6"/>
        <v>5.0126296079911761</v>
      </c>
      <c r="P18">
        <f t="shared" si="7"/>
        <v>3.4260916662015466E-2</v>
      </c>
      <c r="Q18">
        <f t="shared" si="8"/>
        <v>2.9557782693830195</v>
      </c>
      <c r="R18">
        <f t="shared" si="9"/>
        <v>3.4041815494297571E-2</v>
      </c>
      <c r="S18">
        <f t="shared" si="10"/>
        <v>2.1295703099359152E-2</v>
      </c>
      <c r="T18">
        <f t="shared" si="11"/>
        <v>231.29087177833213</v>
      </c>
      <c r="U18">
        <f t="shared" si="12"/>
        <v>29.030222557233152</v>
      </c>
      <c r="V18">
        <f t="shared" si="13"/>
        <v>28.3027870967742</v>
      </c>
      <c r="W18">
        <f t="shared" si="14"/>
        <v>3.8623421121679873</v>
      </c>
      <c r="X18">
        <f t="shared" si="15"/>
        <v>9.2658914728105106</v>
      </c>
      <c r="Y18">
        <f t="shared" si="16"/>
        <v>0.35138523738872318</v>
      </c>
      <c r="Z18">
        <f t="shared" si="17"/>
        <v>3.7922442586319414</v>
      </c>
      <c r="AA18">
        <f t="shared" si="18"/>
        <v>3.5109568747792643</v>
      </c>
      <c r="AB18">
        <f t="shared" si="19"/>
        <v>-53.009641735077736</v>
      </c>
      <c r="AC18">
        <f t="shared" si="20"/>
        <v>-50.119776498671946</v>
      </c>
      <c r="AD18">
        <f t="shared" si="21"/>
        <v>-3.7015007812954042</v>
      </c>
      <c r="AE18">
        <f t="shared" si="22"/>
        <v>124.45995276328705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53494.207651858189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15413</v>
      </c>
      <c r="AS18">
        <v>784.06853846153899</v>
      </c>
      <c r="AT18">
        <v>823.43</v>
      </c>
      <c r="AU18">
        <f t="shared" si="27"/>
        <v>4.7801830803421042E-2</v>
      </c>
      <c r="AV18">
        <v>0.5</v>
      </c>
      <c r="AW18">
        <f t="shared" si="28"/>
        <v>1180.1815370384295</v>
      </c>
      <c r="AX18">
        <f t="shared" si="29"/>
        <v>-0.71548269799134634</v>
      </c>
      <c r="AY18">
        <f t="shared" si="30"/>
        <v>28.207419075416194</v>
      </c>
      <c r="AZ18">
        <f t="shared" si="31"/>
        <v>-1.1670680641281577E-4</v>
      </c>
      <c r="BA18">
        <f t="shared" si="32"/>
        <v>2.9615753615972218</v>
      </c>
      <c r="BB18" t="s">
        <v>302</v>
      </c>
      <c r="BC18">
        <v>784.06853846153899</v>
      </c>
      <c r="BD18">
        <v>692.56</v>
      </c>
      <c r="BE18">
        <f t="shared" si="33"/>
        <v>0.15893275688279518</v>
      </c>
      <c r="BF18">
        <f t="shared" si="34"/>
        <v>0.30076764375686527</v>
      </c>
      <c r="BG18">
        <f t="shared" si="35"/>
        <v>0.94906830847784807</v>
      </c>
      <c r="BH18">
        <f t="shared" si="36"/>
        <v>0.36461639316226574</v>
      </c>
      <c r="BI18">
        <f t="shared" si="37"/>
        <v>0.95760898983381781</v>
      </c>
      <c r="BJ18">
        <f t="shared" si="38"/>
        <v>0.26566509066792804</v>
      </c>
      <c r="BK18">
        <f t="shared" si="39"/>
        <v>0.73433490933207191</v>
      </c>
      <c r="BL18">
        <f t="shared" si="40"/>
        <v>1399.99548387097</v>
      </c>
      <c r="BM18">
        <f t="shared" si="41"/>
        <v>1180.1815370384295</v>
      </c>
      <c r="BN18">
        <f t="shared" si="42"/>
        <v>0.84298953149137468</v>
      </c>
      <c r="BO18">
        <f t="shared" si="43"/>
        <v>0.1959790629827492</v>
      </c>
      <c r="BP18">
        <v>6</v>
      </c>
      <c r="BQ18">
        <v>0.5</v>
      </c>
      <c r="BR18" t="s">
        <v>296</v>
      </c>
      <c r="BS18">
        <v>2</v>
      </c>
      <c r="BT18">
        <v>1607635801.5</v>
      </c>
      <c r="BU18">
        <v>49.367083870967697</v>
      </c>
      <c r="BV18">
        <v>48.580058064516102</v>
      </c>
      <c r="BW18">
        <v>3.4606316129032302</v>
      </c>
      <c r="BX18">
        <v>2.0238129032258101</v>
      </c>
      <c r="BY18">
        <v>48.191000000000003</v>
      </c>
      <c r="BZ18">
        <v>3.4221954838709698</v>
      </c>
      <c r="CA18">
        <v>500.21880645161298</v>
      </c>
      <c r="CB18">
        <v>101.437903225806</v>
      </c>
      <c r="CC18">
        <v>9.9988319354838706E-2</v>
      </c>
      <c r="CD18">
        <v>27.988264516129</v>
      </c>
      <c r="CE18">
        <v>28.3027870967742</v>
      </c>
      <c r="CF18">
        <v>999.9</v>
      </c>
      <c r="CG18">
        <v>0</v>
      </c>
      <c r="CH18">
        <v>0</v>
      </c>
      <c r="CI18">
        <v>10006.402580645199</v>
      </c>
      <c r="CJ18">
        <v>0</v>
      </c>
      <c r="CK18">
        <v>279.29335483871</v>
      </c>
      <c r="CL18">
        <v>1399.99548387097</v>
      </c>
      <c r="CM18">
        <v>0.89999196774193602</v>
      </c>
      <c r="CN18">
        <v>0.100007174193548</v>
      </c>
      <c r="CO18">
        <v>0</v>
      </c>
      <c r="CP18">
        <v>784.63716129032298</v>
      </c>
      <c r="CQ18">
        <v>4.9994800000000001</v>
      </c>
      <c r="CR18">
        <v>11368.154838709699</v>
      </c>
      <c r="CS18">
        <v>11417.5225806452</v>
      </c>
      <c r="CT18">
        <v>49.526032258064497</v>
      </c>
      <c r="CU18">
        <v>51.370935483871001</v>
      </c>
      <c r="CV18">
        <v>50.639000000000003</v>
      </c>
      <c r="CW18">
        <v>50.836387096774203</v>
      </c>
      <c r="CX18">
        <v>51.342483870967698</v>
      </c>
      <c r="CY18">
        <v>1255.48451612903</v>
      </c>
      <c r="CZ18">
        <v>139.51096774193601</v>
      </c>
      <c r="DA18">
        <v>0</v>
      </c>
      <c r="DB18">
        <v>104</v>
      </c>
      <c r="DC18">
        <v>0</v>
      </c>
      <c r="DD18">
        <v>784.06853846153899</v>
      </c>
      <c r="DE18">
        <v>-50.1095384773134</v>
      </c>
      <c r="DF18">
        <v>-710.058119711632</v>
      </c>
      <c r="DG18">
        <v>11360.5307692308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-0.71189735188783299</v>
      </c>
      <c r="DW18">
        <v>-0.17044658537552901</v>
      </c>
      <c r="DX18">
        <v>2.7571064784996501E-2</v>
      </c>
      <c r="DY18">
        <v>1</v>
      </c>
      <c r="DZ18">
        <v>0.78700206666666594</v>
      </c>
      <c r="EA18">
        <v>9.0559608453837398E-2</v>
      </c>
      <c r="EB18">
        <v>2.29722542427938E-2</v>
      </c>
      <c r="EC18">
        <v>1</v>
      </c>
      <c r="ED18">
        <v>1.4361723333333301</v>
      </c>
      <c r="EE18">
        <v>0.15007741935484001</v>
      </c>
      <c r="EF18">
        <v>1.0844429809302499E-2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3.8399999999999997E-2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1450.8</v>
      </c>
      <c r="FB18">
        <v>1450.8</v>
      </c>
      <c r="FC18">
        <v>2</v>
      </c>
      <c r="FD18">
        <v>507.68299999999999</v>
      </c>
      <c r="FE18">
        <v>457.40800000000002</v>
      </c>
      <c r="FF18">
        <v>23.831199999999999</v>
      </c>
      <c r="FG18">
        <v>33.076099999999997</v>
      </c>
      <c r="FH18">
        <v>29.9999</v>
      </c>
      <c r="FI18">
        <v>33.199100000000001</v>
      </c>
      <c r="FJ18">
        <v>33.2562</v>
      </c>
      <c r="FK18">
        <v>4.6880499999999996</v>
      </c>
      <c r="FL18">
        <v>100</v>
      </c>
      <c r="FM18">
        <v>0</v>
      </c>
      <c r="FN18">
        <v>23.834700000000002</v>
      </c>
      <c r="FO18">
        <v>48.706099999999999</v>
      </c>
      <c r="FP18">
        <v>0</v>
      </c>
      <c r="FQ18">
        <v>98.067800000000005</v>
      </c>
      <c r="FR18">
        <v>102.13200000000001</v>
      </c>
    </row>
    <row r="19" spans="1:174" x14ac:dyDescent="0.25">
      <c r="A19">
        <v>3</v>
      </c>
      <c r="B19">
        <v>1607635930</v>
      </c>
      <c r="C19">
        <v>225</v>
      </c>
      <c r="D19" t="s">
        <v>304</v>
      </c>
      <c r="E19" t="s">
        <v>305</v>
      </c>
      <c r="F19" t="s">
        <v>291</v>
      </c>
      <c r="G19" t="s">
        <v>292</v>
      </c>
      <c r="H19">
        <v>1607635922</v>
      </c>
      <c r="I19">
        <f t="shared" si="0"/>
        <v>1.6531394614165351E-3</v>
      </c>
      <c r="J19">
        <f t="shared" si="1"/>
        <v>1.6531394614165351</v>
      </c>
      <c r="K19">
        <f t="shared" si="2"/>
        <v>-0.1321222219525241</v>
      </c>
      <c r="L19">
        <f t="shared" si="3"/>
        <v>79.912245161290301</v>
      </c>
      <c r="M19">
        <f t="shared" si="4"/>
        <v>79.912774386778921</v>
      </c>
      <c r="N19">
        <f t="shared" si="5"/>
        <v>8.1142780426436953</v>
      </c>
      <c r="O19">
        <f t="shared" si="6"/>
        <v>8.1142243055184995</v>
      </c>
      <c r="P19">
        <f t="shared" si="7"/>
        <v>4.7826540188451533E-2</v>
      </c>
      <c r="Q19">
        <f t="shared" si="8"/>
        <v>2.9546338528070999</v>
      </c>
      <c r="R19">
        <f t="shared" si="9"/>
        <v>4.7400582803409301E-2</v>
      </c>
      <c r="S19">
        <f t="shared" si="10"/>
        <v>2.9663318511124404E-2</v>
      </c>
      <c r="T19">
        <f t="shared" si="11"/>
        <v>231.29280973379247</v>
      </c>
      <c r="U19">
        <f t="shared" si="12"/>
        <v>28.914473259365199</v>
      </c>
      <c r="V19">
        <f t="shared" si="13"/>
        <v>28.358574193548399</v>
      </c>
      <c r="W19">
        <f t="shared" si="14"/>
        <v>3.8748927247118736</v>
      </c>
      <c r="X19">
        <f t="shared" si="15"/>
        <v>10.766850234109123</v>
      </c>
      <c r="Y19">
        <f t="shared" si="16"/>
        <v>0.40830940651193559</v>
      </c>
      <c r="Z19">
        <f t="shared" si="17"/>
        <v>3.7922827719700347</v>
      </c>
      <c r="AA19">
        <f t="shared" si="18"/>
        <v>3.4665833181999379</v>
      </c>
      <c r="AB19">
        <f t="shared" si="19"/>
        <v>-72.903450248469198</v>
      </c>
      <c r="AC19">
        <f t="shared" si="20"/>
        <v>-58.958962756493356</v>
      </c>
      <c r="AD19">
        <f t="shared" si="21"/>
        <v>-4.3572033895219295</v>
      </c>
      <c r="AE19">
        <f t="shared" si="22"/>
        <v>95.073193339307977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53460.896263002724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15412.7</v>
      </c>
      <c r="AS19">
        <v>741.0675</v>
      </c>
      <c r="AT19">
        <v>774.03</v>
      </c>
      <c r="AU19">
        <f t="shared" si="27"/>
        <v>4.2585558699275161E-2</v>
      </c>
      <c r="AV19">
        <v>0.5</v>
      </c>
      <c r="AW19">
        <f t="shared" si="28"/>
        <v>1180.1918241351809</v>
      </c>
      <c r="AX19">
        <f t="shared" si="29"/>
        <v>-0.1321222219525241</v>
      </c>
      <c r="AY19">
        <f t="shared" si="30"/>
        <v>25.129564101556689</v>
      </c>
      <c r="AZ19">
        <f t="shared" si="31"/>
        <v>3.7758714198028227E-4</v>
      </c>
      <c r="BA19">
        <f t="shared" si="32"/>
        <v>3.2144102941746446</v>
      </c>
      <c r="BB19" t="s">
        <v>307</v>
      </c>
      <c r="BC19">
        <v>741.0675</v>
      </c>
      <c r="BD19">
        <v>687.6</v>
      </c>
      <c r="BE19">
        <f t="shared" si="33"/>
        <v>0.11166233866904374</v>
      </c>
      <c r="BF19">
        <f t="shared" si="34"/>
        <v>0.38137799375216935</v>
      </c>
      <c r="BG19">
        <f t="shared" si="35"/>
        <v>0.9664281719026756</v>
      </c>
      <c r="BH19">
        <f t="shared" si="36"/>
        <v>0.56295077444527519</v>
      </c>
      <c r="BI19">
        <f t="shared" si="37"/>
        <v>0.97700737996679743</v>
      </c>
      <c r="BJ19">
        <f t="shared" si="38"/>
        <v>0.35386183917658193</v>
      </c>
      <c r="BK19">
        <f t="shared" si="39"/>
        <v>0.64613816082341802</v>
      </c>
      <c r="BL19">
        <f t="shared" si="40"/>
        <v>1400.00774193548</v>
      </c>
      <c r="BM19">
        <f t="shared" si="41"/>
        <v>1180.1918241351809</v>
      </c>
      <c r="BN19">
        <f t="shared" si="42"/>
        <v>0.84298949840348147</v>
      </c>
      <c r="BO19">
        <f t="shared" si="43"/>
        <v>0.19597899680696301</v>
      </c>
      <c r="BP19">
        <v>6</v>
      </c>
      <c r="BQ19">
        <v>0.5</v>
      </c>
      <c r="BR19" t="s">
        <v>296</v>
      </c>
      <c r="BS19">
        <v>2</v>
      </c>
      <c r="BT19">
        <v>1607635922</v>
      </c>
      <c r="BU19">
        <v>79.912245161290301</v>
      </c>
      <c r="BV19">
        <v>79.912225806451602</v>
      </c>
      <c r="BW19">
        <v>4.0212003225806496</v>
      </c>
      <c r="BX19">
        <v>2.0462664516129001</v>
      </c>
      <c r="BY19">
        <v>78.7409903225806</v>
      </c>
      <c r="BZ19">
        <v>3.9830316129032299</v>
      </c>
      <c r="CA19">
        <v>500.21680645161302</v>
      </c>
      <c r="CB19">
        <v>101.439161290323</v>
      </c>
      <c r="CC19">
        <v>0.10002446451612899</v>
      </c>
      <c r="CD19">
        <v>27.9884387096774</v>
      </c>
      <c r="CE19">
        <v>28.358574193548399</v>
      </c>
      <c r="CF19">
        <v>999.9</v>
      </c>
      <c r="CG19">
        <v>0</v>
      </c>
      <c r="CH19">
        <v>0</v>
      </c>
      <c r="CI19">
        <v>9999.7822580645206</v>
      </c>
      <c r="CJ19">
        <v>0</v>
      </c>
      <c r="CK19">
        <v>273.78216129032302</v>
      </c>
      <c r="CL19">
        <v>1400.00774193548</v>
      </c>
      <c r="CM19">
        <v>0.89999419354838694</v>
      </c>
      <c r="CN19">
        <v>0.10000505483871</v>
      </c>
      <c r="CO19">
        <v>0</v>
      </c>
      <c r="CP19">
        <v>741.20496774193498</v>
      </c>
      <c r="CQ19">
        <v>4.9994800000000001</v>
      </c>
      <c r="CR19">
        <v>10747.870967741899</v>
      </c>
      <c r="CS19">
        <v>11417.625806451601</v>
      </c>
      <c r="CT19">
        <v>49.491741935483901</v>
      </c>
      <c r="CU19">
        <v>51.293999999999997</v>
      </c>
      <c r="CV19">
        <v>50.596548387096803</v>
      </c>
      <c r="CW19">
        <v>50.771999999999998</v>
      </c>
      <c r="CX19">
        <v>51.324258064516101</v>
      </c>
      <c r="CY19">
        <v>1255.4970967741899</v>
      </c>
      <c r="CZ19">
        <v>139.51064516129</v>
      </c>
      <c r="DA19">
        <v>0</v>
      </c>
      <c r="DB19">
        <v>120.10000014305101</v>
      </c>
      <c r="DC19">
        <v>0</v>
      </c>
      <c r="DD19">
        <v>741.0675</v>
      </c>
      <c r="DE19">
        <v>-11.7823931740666</v>
      </c>
      <c r="DF19">
        <v>-166.18119668367601</v>
      </c>
      <c r="DG19">
        <v>10745.7153846154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-0.130522126530904</v>
      </c>
      <c r="DW19">
        <v>-0.43822952009659</v>
      </c>
      <c r="DX19">
        <v>3.49687814827747E-2</v>
      </c>
      <c r="DY19">
        <v>1</v>
      </c>
      <c r="DZ19">
        <v>1.0322617333333301E-3</v>
      </c>
      <c r="EA19">
        <v>0.51573916522358099</v>
      </c>
      <c r="EB19">
        <v>4.0857764634184397E-2</v>
      </c>
      <c r="EC19">
        <v>0</v>
      </c>
      <c r="ED19">
        <v>1.976386</v>
      </c>
      <c r="EE19">
        <v>0.35608364849833102</v>
      </c>
      <c r="EF19">
        <v>2.56877332073761E-2</v>
      </c>
      <c r="EG19">
        <v>0</v>
      </c>
      <c r="EH19">
        <v>1</v>
      </c>
      <c r="EI19">
        <v>3</v>
      </c>
      <c r="EJ19" t="s">
        <v>298</v>
      </c>
      <c r="EK19">
        <v>100</v>
      </c>
      <c r="EL19">
        <v>100</v>
      </c>
      <c r="EM19">
        <v>1.171</v>
      </c>
      <c r="EN19">
        <v>3.8199999999999998E-2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1452.8</v>
      </c>
      <c r="FB19">
        <v>1452.8</v>
      </c>
      <c r="FC19">
        <v>2</v>
      </c>
      <c r="FD19">
        <v>507.61200000000002</v>
      </c>
      <c r="FE19">
        <v>457.83199999999999</v>
      </c>
      <c r="FF19">
        <v>23.8184</v>
      </c>
      <c r="FG19">
        <v>33.050699999999999</v>
      </c>
      <c r="FH19">
        <v>29.9999</v>
      </c>
      <c r="FI19">
        <v>33.155099999999997</v>
      </c>
      <c r="FJ19">
        <v>33.210700000000003</v>
      </c>
      <c r="FK19">
        <v>5.9272200000000002</v>
      </c>
      <c r="FL19">
        <v>100</v>
      </c>
      <c r="FM19">
        <v>0</v>
      </c>
      <c r="FN19">
        <v>23.8249</v>
      </c>
      <c r="FO19">
        <v>79.855500000000006</v>
      </c>
      <c r="FP19">
        <v>0</v>
      </c>
      <c r="FQ19">
        <v>98.073599999999999</v>
      </c>
      <c r="FR19">
        <v>102.13500000000001</v>
      </c>
    </row>
    <row r="20" spans="1:174" x14ac:dyDescent="0.25">
      <c r="A20">
        <v>4</v>
      </c>
      <c r="B20">
        <v>1607636050.5</v>
      </c>
      <c r="C20">
        <v>345.5</v>
      </c>
      <c r="D20" t="s">
        <v>308</v>
      </c>
      <c r="E20" t="s">
        <v>309</v>
      </c>
      <c r="F20" t="s">
        <v>291</v>
      </c>
      <c r="G20" t="s">
        <v>292</v>
      </c>
      <c r="H20">
        <v>1607636042.5</v>
      </c>
      <c r="I20">
        <f t="shared" si="0"/>
        <v>2.1742910320246183E-3</v>
      </c>
      <c r="J20">
        <f t="shared" si="1"/>
        <v>2.1742910320246183</v>
      </c>
      <c r="K20">
        <f t="shared" si="2"/>
        <v>0.49970654455775748</v>
      </c>
      <c r="L20">
        <f t="shared" si="3"/>
        <v>99.931938709677397</v>
      </c>
      <c r="M20">
        <f t="shared" si="4"/>
        <v>82.398775443714399</v>
      </c>
      <c r="N20">
        <f t="shared" si="5"/>
        <v>8.3663400691855419</v>
      </c>
      <c r="O20">
        <f t="shared" si="6"/>
        <v>10.146565631782638</v>
      </c>
      <c r="P20">
        <f t="shared" si="7"/>
        <v>6.4349135920203457E-2</v>
      </c>
      <c r="Q20">
        <f t="shared" si="8"/>
        <v>2.9541509315664869</v>
      </c>
      <c r="R20">
        <f t="shared" si="9"/>
        <v>6.3580457713338992E-2</v>
      </c>
      <c r="S20">
        <f t="shared" si="10"/>
        <v>3.9806083608188297E-2</v>
      </c>
      <c r="T20">
        <f t="shared" si="11"/>
        <v>231.29118380636766</v>
      </c>
      <c r="U20">
        <f t="shared" si="12"/>
        <v>28.788431929351521</v>
      </c>
      <c r="V20">
        <f t="shared" si="13"/>
        <v>28.341596774193601</v>
      </c>
      <c r="W20">
        <f t="shared" si="14"/>
        <v>3.871069496782924</v>
      </c>
      <c r="X20">
        <f t="shared" si="15"/>
        <v>12.469811008838629</v>
      </c>
      <c r="Y20">
        <f t="shared" si="16"/>
        <v>0.47311724070068395</v>
      </c>
      <c r="Z20">
        <f t="shared" si="17"/>
        <v>3.7941011324497009</v>
      </c>
      <c r="AA20">
        <f t="shared" si="18"/>
        <v>3.3979522560822399</v>
      </c>
      <c r="AB20">
        <f t="shared" si="19"/>
        <v>-95.886234512285668</v>
      </c>
      <c r="AC20">
        <f t="shared" si="20"/>
        <v>-54.935868724095535</v>
      </c>
      <c r="AD20">
        <f t="shared" si="21"/>
        <v>-4.0603738821359938</v>
      </c>
      <c r="AE20">
        <f t="shared" si="22"/>
        <v>76.40870668785044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53445.288655375647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15413.1</v>
      </c>
      <c r="AS20">
        <v>722.97357692307696</v>
      </c>
      <c r="AT20">
        <v>758.83</v>
      </c>
      <c r="AU20">
        <f t="shared" si="27"/>
        <v>4.725224764034508E-2</v>
      </c>
      <c r="AV20">
        <v>0.5</v>
      </c>
      <c r="AW20">
        <f t="shared" si="28"/>
        <v>1180.182920909401</v>
      </c>
      <c r="AX20">
        <f t="shared" si="29"/>
        <v>0.49970654455775748</v>
      </c>
      <c r="AY20">
        <f t="shared" si="30"/>
        <v>27.883147819858404</v>
      </c>
      <c r="AZ20">
        <f t="shared" si="31"/>
        <v>9.1295510660647269E-4</v>
      </c>
      <c r="BA20">
        <f t="shared" si="32"/>
        <v>3.2988284596022823</v>
      </c>
      <c r="BB20" t="s">
        <v>311</v>
      </c>
      <c r="BC20">
        <v>722.97357692307696</v>
      </c>
      <c r="BD20">
        <v>633.91</v>
      </c>
      <c r="BE20">
        <f t="shared" si="33"/>
        <v>0.16462185206172675</v>
      </c>
      <c r="BF20">
        <f t="shared" si="34"/>
        <v>0.28703508707110997</v>
      </c>
      <c r="BG20">
        <f t="shared" si="35"/>
        <v>0.9524688281199466</v>
      </c>
      <c r="BH20">
        <f t="shared" si="36"/>
        <v>0.82707908231160654</v>
      </c>
      <c r="BI20">
        <f t="shared" si="37"/>
        <v>0.98297611539232954</v>
      </c>
      <c r="BJ20">
        <f t="shared" si="38"/>
        <v>0.25167505127868173</v>
      </c>
      <c r="BK20">
        <f t="shared" si="39"/>
        <v>0.74832494872131827</v>
      </c>
      <c r="BL20">
        <f t="shared" si="40"/>
        <v>1399.9970967741899</v>
      </c>
      <c r="BM20">
        <f t="shared" si="41"/>
        <v>1180.182920909401</v>
      </c>
      <c r="BN20">
        <f t="shared" si="42"/>
        <v>0.84298954878458332</v>
      </c>
      <c r="BO20">
        <f t="shared" si="43"/>
        <v>0.1959790975691667</v>
      </c>
      <c r="BP20">
        <v>6</v>
      </c>
      <c r="BQ20">
        <v>0.5</v>
      </c>
      <c r="BR20" t="s">
        <v>296</v>
      </c>
      <c r="BS20">
        <v>2</v>
      </c>
      <c r="BT20">
        <v>1607636042.5</v>
      </c>
      <c r="BU20">
        <v>99.931938709677397</v>
      </c>
      <c r="BV20">
        <v>100.791967741935</v>
      </c>
      <c r="BW20">
        <v>4.6596577419354803</v>
      </c>
      <c r="BX20">
        <v>2.06374129032258</v>
      </c>
      <c r="BY20">
        <v>98.7649258064516</v>
      </c>
      <c r="BZ20">
        <v>4.6204183870967697</v>
      </c>
      <c r="CA20">
        <v>500.20706451612898</v>
      </c>
      <c r="CB20">
        <v>101.434741935484</v>
      </c>
      <c r="CC20">
        <v>0.100020251612903</v>
      </c>
      <c r="CD20">
        <v>27.996661290322599</v>
      </c>
      <c r="CE20">
        <v>28.341596774193601</v>
      </c>
      <c r="CF20">
        <v>999.9</v>
      </c>
      <c r="CG20">
        <v>0</v>
      </c>
      <c r="CH20">
        <v>0</v>
      </c>
      <c r="CI20">
        <v>9997.4774193548401</v>
      </c>
      <c r="CJ20">
        <v>0</v>
      </c>
      <c r="CK20">
        <v>268.71125806451602</v>
      </c>
      <c r="CL20">
        <v>1399.9970967741899</v>
      </c>
      <c r="CM20">
        <v>0.89999196774193602</v>
      </c>
      <c r="CN20">
        <v>0.100007174193548</v>
      </c>
      <c r="CO20">
        <v>0</v>
      </c>
      <c r="CP20">
        <v>723.05064516129005</v>
      </c>
      <c r="CQ20">
        <v>4.9994800000000001</v>
      </c>
      <c r="CR20">
        <v>10492.203225806499</v>
      </c>
      <c r="CS20">
        <v>11417.5225806452</v>
      </c>
      <c r="CT20">
        <v>49.451258064516097</v>
      </c>
      <c r="CU20">
        <v>51.223580645161299</v>
      </c>
      <c r="CV20">
        <v>50.544064516128998</v>
      </c>
      <c r="CW20">
        <v>50.701322580645098</v>
      </c>
      <c r="CX20">
        <v>51.27</v>
      </c>
      <c r="CY20">
        <v>1255.4851612903201</v>
      </c>
      <c r="CZ20">
        <v>139.51193548387101</v>
      </c>
      <c r="DA20">
        <v>0</v>
      </c>
      <c r="DB20">
        <v>120</v>
      </c>
      <c r="DC20">
        <v>0</v>
      </c>
      <c r="DD20">
        <v>722.97357692307696</v>
      </c>
      <c r="DE20">
        <v>-8.6360683749778708</v>
      </c>
      <c r="DF20">
        <v>-106.29401708177301</v>
      </c>
      <c r="DG20">
        <v>10491.026923076901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0.49750965648156298</v>
      </c>
      <c r="DW20">
        <v>-3.3355387550289099E-2</v>
      </c>
      <c r="DX20">
        <v>1.7350071642793799E-2</v>
      </c>
      <c r="DY20">
        <v>1</v>
      </c>
      <c r="DZ20">
        <v>-0.85716519999999996</v>
      </c>
      <c r="EA20">
        <v>-7.6419737486095193E-2</v>
      </c>
      <c r="EB20">
        <v>2.2636770123554899E-2</v>
      </c>
      <c r="EC20">
        <v>1</v>
      </c>
      <c r="ED20">
        <v>2.5947503333333302</v>
      </c>
      <c r="EE20">
        <v>0.29443995550612401</v>
      </c>
      <c r="EF20">
        <v>2.1248251925485299E-2</v>
      </c>
      <c r="EG20">
        <v>0</v>
      </c>
      <c r="EH20">
        <v>2</v>
      </c>
      <c r="EI20">
        <v>3</v>
      </c>
      <c r="EJ20" t="s">
        <v>312</v>
      </c>
      <c r="EK20">
        <v>100</v>
      </c>
      <c r="EL20">
        <v>100</v>
      </c>
      <c r="EM20">
        <v>1.167</v>
      </c>
      <c r="EN20">
        <v>3.9399999999999998E-2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1454.8</v>
      </c>
      <c r="FB20">
        <v>1454.8</v>
      </c>
      <c r="FC20">
        <v>2</v>
      </c>
      <c r="FD20">
        <v>508.11500000000001</v>
      </c>
      <c r="FE20">
        <v>458.202</v>
      </c>
      <c r="FF20">
        <v>24.0015</v>
      </c>
      <c r="FG20">
        <v>33.0047</v>
      </c>
      <c r="FH20">
        <v>30</v>
      </c>
      <c r="FI20">
        <v>33.1038</v>
      </c>
      <c r="FJ20">
        <v>33.158000000000001</v>
      </c>
      <c r="FK20">
        <v>6.7909899999999999</v>
      </c>
      <c r="FL20">
        <v>100</v>
      </c>
      <c r="FM20">
        <v>0</v>
      </c>
      <c r="FN20">
        <v>23.999600000000001</v>
      </c>
      <c r="FO20">
        <v>100.961</v>
      </c>
      <c r="FP20">
        <v>0</v>
      </c>
      <c r="FQ20">
        <v>98.084299999999999</v>
      </c>
      <c r="FR20">
        <v>102.148</v>
      </c>
    </row>
    <row r="21" spans="1:174" x14ac:dyDescent="0.25">
      <c r="A21">
        <v>5</v>
      </c>
      <c r="B21">
        <v>1607636121.5</v>
      </c>
      <c r="C21">
        <v>416.5</v>
      </c>
      <c r="D21" t="s">
        <v>313</v>
      </c>
      <c r="E21" t="s">
        <v>314</v>
      </c>
      <c r="F21" t="s">
        <v>291</v>
      </c>
      <c r="G21" t="s">
        <v>292</v>
      </c>
      <c r="H21">
        <v>1607636113.75</v>
      </c>
      <c r="I21">
        <f t="shared" si="0"/>
        <v>2.3600582189362588E-3</v>
      </c>
      <c r="J21">
        <f t="shared" si="1"/>
        <v>2.3600582189362589</v>
      </c>
      <c r="K21">
        <f t="shared" si="2"/>
        <v>2.0082278648665639</v>
      </c>
      <c r="L21">
        <f t="shared" si="3"/>
        <v>148.893333333333</v>
      </c>
      <c r="M21">
        <f t="shared" si="4"/>
        <v>96.132237092152806</v>
      </c>
      <c r="N21">
        <f t="shared" si="5"/>
        <v>9.7604571938207574</v>
      </c>
      <c r="O21">
        <f t="shared" si="6"/>
        <v>15.117374258670104</v>
      </c>
      <c r="P21">
        <f t="shared" si="7"/>
        <v>7.0457977965393631E-2</v>
      </c>
      <c r="Q21">
        <f t="shared" si="8"/>
        <v>2.954889205196324</v>
      </c>
      <c r="R21">
        <f t="shared" si="9"/>
        <v>6.9537779241999872E-2</v>
      </c>
      <c r="S21">
        <f t="shared" si="10"/>
        <v>4.354278690554518E-2</v>
      </c>
      <c r="T21">
        <f t="shared" si="11"/>
        <v>231.29170394584793</v>
      </c>
      <c r="U21">
        <f t="shared" si="12"/>
        <v>28.724331351469576</v>
      </c>
      <c r="V21">
        <f t="shared" si="13"/>
        <v>28.329933333333301</v>
      </c>
      <c r="W21">
        <f t="shared" si="14"/>
        <v>3.8684448567683467</v>
      </c>
      <c r="X21">
        <f t="shared" si="15"/>
        <v>13.101390349261449</v>
      </c>
      <c r="Y21">
        <f t="shared" si="16"/>
        <v>0.49661552527212505</v>
      </c>
      <c r="Z21">
        <f t="shared" si="17"/>
        <v>3.7905559031001643</v>
      </c>
      <c r="AA21">
        <f t="shared" si="18"/>
        <v>3.3718293314962215</v>
      </c>
      <c r="AB21">
        <f t="shared" si="19"/>
        <v>-104.07856745508901</v>
      </c>
      <c r="AC21">
        <f t="shared" si="20"/>
        <v>-55.645944626477288</v>
      </c>
      <c r="AD21">
        <f t="shared" si="21"/>
        <v>-4.1112616501231383</v>
      </c>
      <c r="AE21">
        <f t="shared" si="22"/>
        <v>67.455930214158485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53469.551403909973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15412.9</v>
      </c>
      <c r="AS21">
        <v>713.25832000000003</v>
      </c>
      <c r="AT21">
        <v>755.92</v>
      </c>
      <c r="AU21">
        <f t="shared" si="27"/>
        <v>5.6436765795322197E-2</v>
      </c>
      <c r="AV21">
        <v>0.5</v>
      </c>
      <c r="AW21">
        <f t="shared" si="28"/>
        <v>1180.1856415545597</v>
      </c>
      <c r="AX21">
        <f t="shared" si="29"/>
        <v>2.0082278648665639</v>
      </c>
      <c r="AY21">
        <f t="shared" si="30"/>
        <v>33.302930323708381</v>
      </c>
      <c r="AZ21">
        <f t="shared" si="31"/>
        <v>2.1911598087877922E-3</v>
      </c>
      <c r="BA21">
        <f t="shared" si="32"/>
        <v>3.3153772886019683</v>
      </c>
      <c r="BB21" t="s">
        <v>316</v>
      </c>
      <c r="BC21">
        <v>713.25832000000003</v>
      </c>
      <c r="BD21">
        <v>599.79</v>
      </c>
      <c r="BE21">
        <f t="shared" si="33"/>
        <v>0.20654302042544181</v>
      </c>
      <c r="BF21">
        <f t="shared" si="34"/>
        <v>0.27324460385576083</v>
      </c>
      <c r="BG21">
        <f t="shared" si="35"/>
        <v>0.9413549988919313</v>
      </c>
      <c r="BH21">
        <f t="shared" si="36"/>
        <v>1.0548574254412624</v>
      </c>
      <c r="BI21">
        <f t="shared" si="37"/>
        <v>0.98411881408234914</v>
      </c>
      <c r="BJ21">
        <f t="shared" si="38"/>
        <v>0.22977563156451758</v>
      </c>
      <c r="BK21">
        <f t="shared" si="39"/>
        <v>0.77022436843548236</v>
      </c>
      <c r="BL21">
        <f t="shared" si="40"/>
        <v>1400.00033333333</v>
      </c>
      <c r="BM21">
        <f t="shared" si="41"/>
        <v>1180.1856415545597</v>
      </c>
      <c r="BN21">
        <f t="shared" si="42"/>
        <v>0.8429895432557486</v>
      </c>
      <c r="BO21">
        <f t="shared" si="43"/>
        <v>0.19597908651149726</v>
      </c>
      <c r="BP21">
        <v>6</v>
      </c>
      <c r="BQ21">
        <v>0.5</v>
      </c>
      <c r="BR21" t="s">
        <v>296</v>
      </c>
      <c r="BS21">
        <v>2</v>
      </c>
      <c r="BT21">
        <v>1607636113.75</v>
      </c>
      <c r="BU21">
        <v>148.893333333333</v>
      </c>
      <c r="BV21">
        <v>151.72370000000001</v>
      </c>
      <c r="BW21">
        <v>4.8912423333333299</v>
      </c>
      <c r="BX21">
        <v>2.0742023333333299</v>
      </c>
      <c r="BY21">
        <v>147.74023333333301</v>
      </c>
      <c r="BZ21">
        <v>4.8512596666666701</v>
      </c>
      <c r="CA21">
        <v>500.209</v>
      </c>
      <c r="CB21">
        <v>101.431566666667</v>
      </c>
      <c r="CC21">
        <v>0.10000576999999999</v>
      </c>
      <c r="CD21">
        <v>27.980626666666701</v>
      </c>
      <c r="CE21">
        <v>28.329933333333301</v>
      </c>
      <c r="CF21">
        <v>999.9</v>
      </c>
      <c r="CG21">
        <v>0</v>
      </c>
      <c r="CH21">
        <v>0</v>
      </c>
      <c r="CI21">
        <v>10001.9803333333</v>
      </c>
      <c r="CJ21">
        <v>0</v>
      </c>
      <c r="CK21">
        <v>267.74220000000003</v>
      </c>
      <c r="CL21">
        <v>1400.00033333333</v>
      </c>
      <c r="CM21">
        <v>0.89999283333333402</v>
      </c>
      <c r="CN21">
        <v>0.10000634999999999</v>
      </c>
      <c r="CO21">
        <v>0</v>
      </c>
      <c r="CP21">
        <v>713.35023333333299</v>
      </c>
      <c r="CQ21">
        <v>4.9994800000000001</v>
      </c>
      <c r="CR21">
        <v>10365.99</v>
      </c>
      <c r="CS21">
        <v>11417.553333333301</v>
      </c>
      <c r="CT21">
        <v>49.453866666666599</v>
      </c>
      <c r="CU21">
        <v>51.182866666666598</v>
      </c>
      <c r="CV21">
        <v>50.5082666666667</v>
      </c>
      <c r="CW21">
        <v>50.645666666666699</v>
      </c>
      <c r="CX21">
        <v>51.254066666666702</v>
      </c>
      <c r="CY21">
        <v>1255.48833333333</v>
      </c>
      <c r="CZ21">
        <v>139.512</v>
      </c>
      <c r="DA21">
        <v>0</v>
      </c>
      <c r="DB21">
        <v>70.300000190734906</v>
      </c>
      <c r="DC21">
        <v>0</v>
      </c>
      <c r="DD21">
        <v>713.25832000000003</v>
      </c>
      <c r="DE21">
        <v>-11.869076894230099</v>
      </c>
      <c r="DF21">
        <v>-167.415384439864</v>
      </c>
      <c r="DG21">
        <v>10364.668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2.0097822579048699</v>
      </c>
      <c r="DW21">
        <v>-0.150896954386712</v>
      </c>
      <c r="DX21">
        <v>2.5681086522415499E-2</v>
      </c>
      <c r="DY21">
        <v>1</v>
      </c>
      <c r="DZ21">
        <v>-2.8306816666666701</v>
      </c>
      <c r="EA21">
        <v>0.10155951056729499</v>
      </c>
      <c r="EB21">
        <v>2.8811708162172898E-2</v>
      </c>
      <c r="EC21">
        <v>1</v>
      </c>
      <c r="ED21">
        <v>2.8163136666666699</v>
      </c>
      <c r="EE21">
        <v>9.0725072302562604E-2</v>
      </c>
      <c r="EF21">
        <v>6.5640503163485698E-3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0.04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1456</v>
      </c>
      <c r="FB21">
        <v>1456</v>
      </c>
      <c r="FC21">
        <v>2</v>
      </c>
      <c r="FD21">
        <v>508.06599999999997</v>
      </c>
      <c r="FE21">
        <v>458.74299999999999</v>
      </c>
      <c r="FF21">
        <v>23.852499999999999</v>
      </c>
      <c r="FG21">
        <v>32.971299999999999</v>
      </c>
      <c r="FH21">
        <v>29.9999</v>
      </c>
      <c r="FI21">
        <v>33.069000000000003</v>
      </c>
      <c r="FJ21">
        <v>33.123199999999997</v>
      </c>
      <c r="FK21">
        <v>8.9139300000000006</v>
      </c>
      <c r="FL21">
        <v>100</v>
      </c>
      <c r="FM21">
        <v>0</v>
      </c>
      <c r="FN21">
        <v>23.857399999999998</v>
      </c>
      <c r="FO21">
        <v>152.16300000000001</v>
      </c>
      <c r="FP21">
        <v>0</v>
      </c>
      <c r="FQ21">
        <v>98.094800000000006</v>
      </c>
      <c r="FR21">
        <v>102.15900000000001</v>
      </c>
    </row>
    <row r="22" spans="1:174" x14ac:dyDescent="0.25">
      <c r="A22">
        <v>6</v>
      </c>
      <c r="B22">
        <v>1607636215.5999999</v>
      </c>
      <c r="C22">
        <v>510.59999990463302</v>
      </c>
      <c r="D22" t="s">
        <v>317</v>
      </c>
      <c r="E22" t="s">
        <v>318</v>
      </c>
      <c r="F22" t="s">
        <v>291</v>
      </c>
      <c r="G22" t="s">
        <v>292</v>
      </c>
      <c r="H22">
        <v>1607636207.8499999</v>
      </c>
      <c r="I22">
        <f t="shared" si="0"/>
        <v>2.3484960548801276E-3</v>
      </c>
      <c r="J22">
        <f t="shared" si="1"/>
        <v>2.3484960548801275</v>
      </c>
      <c r="K22">
        <f t="shared" si="2"/>
        <v>3.1750236488098804</v>
      </c>
      <c r="L22">
        <f t="shared" si="3"/>
        <v>199.649</v>
      </c>
      <c r="M22">
        <f t="shared" si="4"/>
        <v>117.7329386556363</v>
      </c>
      <c r="N22">
        <f t="shared" si="5"/>
        <v>11.953176853447497</v>
      </c>
      <c r="O22">
        <f t="shared" si="6"/>
        <v>20.269941724585433</v>
      </c>
      <c r="P22">
        <f t="shared" si="7"/>
        <v>7.0075410198151361E-2</v>
      </c>
      <c r="Q22">
        <f t="shared" si="8"/>
        <v>2.9553792171237978</v>
      </c>
      <c r="R22">
        <f t="shared" si="9"/>
        <v>6.916525640278065E-2</v>
      </c>
      <c r="S22">
        <f t="shared" si="10"/>
        <v>4.330907402038401E-2</v>
      </c>
      <c r="T22">
        <f t="shared" si="11"/>
        <v>231.28989208372695</v>
      </c>
      <c r="U22">
        <f t="shared" si="12"/>
        <v>28.72946518720557</v>
      </c>
      <c r="V22">
        <f t="shared" si="13"/>
        <v>28.3377366666667</v>
      </c>
      <c r="W22">
        <f t="shared" si="14"/>
        <v>3.8702006795985624</v>
      </c>
      <c r="X22">
        <f t="shared" si="15"/>
        <v>13.109254062097461</v>
      </c>
      <c r="Y22">
        <f t="shared" si="16"/>
        <v>0.49697966490262013</v>
      </c>
      <c r="Z22">
        <f t="shared" si="17"/>
        <v>3.7910598310816788</v>
      </c>
      <c r="AA22">
        <f t="shared" si="18"/>
        <v>3.3732210146959423</v>
      </c>
      <c r="AB22">
        <f t="shared" si="19"/>
        <v>-103.56867602021363</v>
      </c>
      <c r="AC22">
        <f t="shared" si="20"/>
        <v>-56.535207376780122</v>
      </c>
      <c r="AD22">
        <f t="shared" si="21"/>
        <v>-4.1764798471355045</v>
      </c>
      <c r="AE22">
        <f t="shared" si="22"/>
        <v>67.009528839597692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53483.328364227855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15413.2</v>
      </c>
      <c r="AS22">
        <v>702.89642307692304</v>
      </c>
      <c r="AT22">
        <v>757.21</v>
      </c>
      <c r="AU22">
        <f t="shared" si="27"/>
        <v>7.1728552083407449E-2</v>
      </c>
      <c r="AV22">
        <v>0.5</v>
      </c>
      <c r="AW22">
        <f t="shared" si="28"/>
        <v>1180.176371554561</v>
      </c>
      <c r="AX22">
        <f t="shared" si="29"/>
        <v>3.1750236488098804</v>
      </c>
      <c r="AY22">
        <f t="shared" si="30"/>
        <v>42.326171167329072</v>
      </c>
      <c r="AZ22">
        <f t="shared" si="31"/>
        <v>3.1798392334213992E-3</v>
      </c>
      <c r="BA22">
        <f t="shared" si="32"/>
        <v>3.3080255147185058</v>
      </c>
      <c r="BB22" t="s">
        <v>320</v>
      </c>
      <c r="BC22">
        <v>702.89642307692304</v>
      </c>
      <c r="BD22">
        <v>565.88</v>
      </c>
      <c r="BE22">
        <f t="shared" si="33"/>
        <v>0.25267759274177581</v>
      </c>
      <c r="BF22">
        <f t="shared" si="34"/>
        <v>0.28387381447277993</v>
      </c>
      <c r="BG22">
        <f t="shared" si="35"/>
        <v>0.92903716341517695</v>
      </c>
      <c r="BH22">
        <f t="shared" si="36"/>
        <v>1.3014515326341369</v>
      </c>
      <c r="BI22">
        <f t="shared" si="37"/>
        <v>0.98361225693110332</v>
      </c>
      <c r="BJ22">
        <f t="shared" si="38"/>
        <v>0.22853795930652629</v>
      </c>
      <c r="BK22">
        <f t="shared" si="39"/>
        <v>0.77146204069347368</v>
      </c>
      <c r="BL22">
        <f t="shared" si="40"/>
        <v>1399.98933333333</v>
      </c>
      <c r="BM22">
        <f t="shared" si="41"/>
        <v>1180.176371554561</v>
      </c>
      <c r="BN22">
        <f t="shared" si="42"/>
        <v>0.8429895453164622</v>
      </c>
      <c r="BO22">
        <f t="shared" si="43"/>
        <v>0.19597909063292421</v>
      </c>
      <c r="BP22">
        <v>6</v>
      </c>
      <c r="BQ22">
        <v>0.5</v>
      </c>
      <c r="BR22" t="s">
        <v>296</v>
      </c>
      <c r="BS22">
        <v>2</v>
      </c>
      <c r="BT22">
        <v>1607636207.8499999</v>
      </c>
      <c r="BU22">
        <v>199.649</v>
      </c>
      <c r="BV22">
        <v>204.01986666666701</v>
      </c>
      <c r="BW22">
        <v>4.8950063333333302</v>
      </c>
      <c r="BX22">
        <v>2.0917680000000001</v>
      </c>
      <c r="BY22">
        <v>198.51543333333299</v>
      </c>
      <c r="BZ22">
        <v>4.8550103333333299</v>
      </c>
      <c r="CA22">
        <v>500.20723333333302</v>
      </c>
      <c r="CB22">
        <v>101.42789999999999</v>
      </c>
      <c r="CC22">
        <v>9.999007E-2</v>
      </c>
      <c r="CD22">
        <v>27.9829066666667</v>
      </c>
      <c r="CE22">
        <v>28.3377366666667</v>
      </c>
      <c r="CF22">
        <v>999.9</v>
      </c>
      <c r="CG22">
        <v>0</v>
      </c>
      <c r="CH22">
        <v>0</v>
      </c>
      <c r="CI22">
        <v>10005.123666666699</v>
      </c>
      <c r="CJ22">
        <v>0</v>
      </c>
      <c r="CK22">
        <v>266.51193333333299</v>
      </c>
      <c r="CL22">
        <v>1399.98933333333</v>
      </c>
      <c r="CM22">
        <v>0.89999206666666698</v>
      </c>
      <c r="CN22">
        <v>0.10000708</v>
      </c>
      <c r="CO22">
        <v>0</v>
      </c>
      <c r="CP22">
        <v>702.87189999999998</v>
      </c>
      <c r="CQ22">
        <v>4.9994800000000001</v>
      </c>
      <c r="CR22">
        <v>10221.6333333333</v>
      </c>
      <c r="CS22">
        <v>11417.4866666667</v>
      </c>
      <c r="CT22">
        <v>49.408066666666699</v>
      </c>
      <c r="CU22">
        <v>51.125</v>
      </c>
      <c r="CV22">
        <v>50.483199999999997</v>
      </c>
      <c r="CW22">
        <v>50.587200000000003</v>
      </c>
      <c r="CX22">
        <v>51.2164</v>
      </c>
      <c r="CY22">
        <v>1255.4783333333301</v>
      </c>
      <c r="CZ22">
        <v>139.511</v>
      </c>
      <c r="DA22">
        <v>0</v>
      </c>
      <c r="DB22">
        <v>93.300000190734906</v>
      </c>
      <c r="DC22">
        <v>0</v>
      </c>
      <c r="DD22">
        <v>702.89642307692304</v>
      </c>
      <c r="DE22">
        <v>-4.1975726391096897</v>
      </c>
      <c r="DF22">
        <v>-43.6478632237855</v>
      </c>
      <c r="DG22">
        <v>10221.634615384601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3.1775932689919801</v>
      </c>
      <c r="DW22">
        <v>-8.2977361284023499E-2</v>
      </c>
      <c r="DX22">
        <v>2.5189206200967599E-2</v>
      </c>
      <c r="DY22">
        <v>1</v>
      </c>
      <c r="DZ22">
        <v>-4.3741935483871002</v>
      </c>
      <c r="EA22">
        <v>9.9511451612904894E-2</v>
      </c>
      <c r="EB22">
        <v>2.98032930144594E-2</v>
      </c>
      <c r="EC22">
        <v>1</v>
      </c>
      <c r="ED22">
        <v>2.8040958064516102</v>
      </c>
      <c r="EE22">
        <v>-6.7834838709688206E-2</v>
      </c>
      <c r="EF22">
        <v>5.0689483379554702E-3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1.133</v>
      </c>
      <c r="EN22">
        <v>0.04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1457.5</v>
      </c>
      <c r="FB22">
        <v>1457.5</v>
      </c>
      <c r="FC22">
        <v>2</v>
      </c>
      <c r="FD22">
        <v>507.95800000000003</v>
      </c>
      <c r="FE22">
        <v>459.27100000000002</v>
      </c>
      <c r="FF22">
        <v>23.970099999999999</v>
      </c>
      <c r="FG22">
        <v>32.922400000000003</v>
      </c>
      <c r="FH22">
        <v>29.9998</v>
      </c>
      <c r="FI22">
        <v>33.022300000000001</v>
      </c>
      <c r="FJ22">
        <v>33.077399999999997</v>
      </c>
      <c r="FK22">
        <v>11.040100000000001</v>
      </c>
      <c r="FL22">
        <v>100</v>
      </c>
      <c r="FM22">
        <v>0</v>
      </c>
      <c r="FN22">
        <v>23.976600000000001</v>
      </c>
      <c r="FO22">
        <v>204.14400000000001</v>
      </c>
      <c r="FP22">
        <v>0</v>
      </c>
      <c r="FQ22">
        <v>98.104299999999995</v>
      </c>
      <c r="FR22">
        <v>102.167</v>
      </c>
    </row>
    <row r="23" spans="1:174" x14ac:dyDescent="0.25">
      <c r="A23">
        <v>7</v>
      </c>
      <c r="B23">
        <v>1607636327.5999999</v>
      </c>
      <c r="C23">
        <v>622.59999990463302</v>
      </c>
      <c r="D23" t="s">
        <v>321</v>
      </c>
      <c r="E23" t="s">
        <v>322</v>
      </c>
      <c r="F23" t="s">
        <v>291</v>
      </c>
      <c r="G23" t="s">
        <v>292</v>
      </c>
      <c r="H23">
        <v>1607636319.8499999</v>
      </c>
      <c r="I23">
        <f t="shared" si="0"/>
        <v>2.1730067075218743E-3</v>
      </c>
      <c r="J23">
        <f t="shared" si="1"/>
        <v>2.1730067075218744</v>
      </c>
      <c r="K23">
        <f t="shared" si="2"/>
        <v>4.1366124828211852</v>
      </c>
      <c r="L23">
        <f t="shared" si="3"/>
        <v>249.87846666666701</v>
      </c>
      <c r="M23">
        <f t="shared" si="4"/>
        <v>135.34832833096152</v>
      </c>
      <c r="N23">
        <f t="shared" si="5"/>
        <v>13.74148185456699</v>
      </c>
      <c r="O23">
        <f t="shared" si="6"/>
        <v>25.369359621130634</v>
      </c>
      <c r="P23">
        <f t="shared" si="7"/>
        <v>6.4294372839341682E-2</v>
      </c>
      <c r="Q23">
        <f t="shared" si="8"/>
        <v>2.9545680225145059</v>
      </c>
      <c r="R23">
        <f t="shared" si="9"/>
        <v>6.3527100933609054E-2</v>
      </c>
      <c r="S23">
        <f t="shared" si="10"/>
        <v>3.9772611416855216E-2</v>
      </c>
      <c r="T23">
        <f t="shared" si="11"/>
        <v>231.29122193475513</v>
      </c>
      <c r="U23">
        <f t="shared" si="12"/>
        <v>28.788914443898033</v>
      </c>
      <c r="V23">
        <f t="shared" si="13"/>
        <v>28.368126666666701</v>
      </c>
      <c r="W23">
        <f t="shared" si="14"/>
        <v>3.8770453404029266</v>
      </c>
      <c r="X23">
        <f t="shared" si="15"/>
        <v>12.617253797125972</v>
      </c>
      <c r="Y23">
        <f t="shared" si="16"/>
        <v>0.47871849627009672</v>
      </c>
      <c r="Z23">
        <f t="shared" si="17"/>
        <v>3.7941576191416702</v>
      </c>
      <c r="AA23">
        <f t="shared" si="18"/>
        <v>3.3983268441328298</v>
      </c>
      <c r="AB23">
        <f t="shared" si="19"/>
        <v>-95.82959580171466</v>
      </c>
      <c r="AC23">
        <f t="shared" si="20"/>
        <v>-59.128805227215032</v>
      </c>
      <c r="AD23">
        <f t="shared" si="21"/>
        <v>-4.370244939700564</v>
      </c>
      <c r="AE23">
        <f t="shared" si="22"/>
        <v>71.962575966124859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53457.20855940834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15413.6</v>
      </c>
      <c r="AS23">
        <v>700.72280769230804</v>
      </c>
      <c r="AT23">
        <v>763.99</v>
      </c>
      <c r="AU23">
        <f t="shared" si="27"/>
        <v>8.281154505646926E-2</v>
      </c>
      <c r="AV23">
        <v>0.5</v>
      </c>
      <c r="AW23">
        <f t="shared" si="28"/>
        <v>1180.1833715545572</v>
      </c>
      <c r="AX23">
        <f t="shared" si="29"/>
        <v>4.1366124828211852</v>
      </c>
      <c r="AY23">
        <f t="shared" si="30"/>
        <v>48.866404224193005</v>
      </c>
      <c r="AZ23">
        <f t="shared" si="31"/>
        <v>3.9945995480580058E-3</v>
      </c>
      <c r="BA23">
        <f t="shared" si="32"/>
        <v>3.269794107252713</v>
      </c>
      <c r="BB23" t="s">
        <v>324</v>
      </c>
      <c r="BC23">
        <v>700.72280769230804</v>
      </c>
      <c r="BD23">
        <v>550.77</v>
      </c>
      <c r="BE23">
        <f t="shared" si="33"/>
        <v>0.27908742261024366</v>
      </c>
      <c r="BF23">
        <f t="shared" si="34"/>
        <v>0.29672259782239924</v>
      </c>
      <c r="BG23">
        <f t="shared" si="35"/>
        <v>0.92135904784034295</v>
      </c>
      <c r="BH23">
        <f t="shared" si="36"/>
        <v>1.3041265638130772</v>
      </c>
      <c r="BI23">
        <f t="shared" si="37"/>
        <v>0.98094988678734629</v>
      </c>
      <c r="BJ23">
        <f t="shared" si="38"/>
        <v>0.23322475507947815</v>
      </c>
      <c r="BK23">
        <f t="shared" si="39"/>
        <v>0.76677524492052185</v>
      </c>
      <c r="BL23">
        <f t="shared" si="40"/>
        <v>1399.9976666666701</v>
      </c>
      <c r="BM23">
        <f t="shared" si="41"/>
        <v>1180.1833715545572</v>
      </c>
      <c r="BN23">
        <f t="shared" si="42"/>
        <v>0.84298952752151324</v>
      </c>
      <c r="BO23">
        <f t="shared" si="43"/>
        <v>0.19597905504302648</v>
      </c>
      <c r="BP23">
        <v>6</v>
      </c>
      <c r="BQ23">
        <v>0.5</v>
      </c>
      <c r="BR23" t="s">
        <v>296</v>
      </c>
      <c r="BS23">
        <v>2</v>
      </c>
      <c r="BT23">
        <v>1607636319.8499999</v>
      </c>
      <c r="BU23">
        <v>249.87846666666701</v>
      </c>
      <c r="BV23">
        <v>255.491633333333</v>
      </c>
      <c r="BW23">
        <v>4.7151936666666696</v>
      </c>
      <c r="BX23">
        <v>2.1209686666666698</v>
      </c>
      <c r="BY23">
        <v>248.76883333333299</v>
      </c>
      <c r="BZ23">
        <v>4.6757920000000004</v>
      </c>
      <c r="CA23">
        <v>500.20963333333299</v>
      </c>
      <c r="CB23">
        <v>101.4268</v>
      </c>
      <c r="CC23">
        <v>9.9994043333333296E-2</v>
      </c>
      <c r="CD23">
        <v>27.996916666666699</v>
      </c>
      <c r="CE23">
        <v>28.368126666666701</v>
      </c>
      <c r="CF23">
        <v>999.9</v>
      </c>
      <c r="CG23">
        <v>0</v>
      </c>
      <c r="CH23">
        <v>0</v>
      </c>
      <c r="CI23">
        <v>10000.627333333299</v>
      </c>
      <c r="CJ23">
        <v>0</v>
      </c>
      <c r="CK23">
        <v>264.48213333333302</v>
      </c>
      <c r="CL23">
        <v>1399.9976666666701</v>
      </c>
      <c r="CM23">
        <v>0.89999206666666698</v>
      </c>
      <c r="CN23">
        <v>0.10000708</v>
      </c>
      <c r="CO23">
        <v>0</v>
      </c>
      <c r="CP23">
        <v>700.70676666666702</v>
      </c>
      <c r="CQ23">
        <v>4.9994800000000001</v>
      </c>
      <c r="CR23">
        <v>10203.3066666667</v>
      </c>
      <c r="CS23">
        <v>11417.54</v>
      </c>
      <c r="CT23">
        <v>49.358199999999997</v>
      </c>
      <c r="CU23">
        <v>51.062066666666603</v>
      </c>
      <c r="CV23">
        <v>50.424599999999998</v>
      </c>
      <c r="CW23">
        <v>50.541333333333299</v>
      </c>
      <c r="CX23">
        <v>51.178733333333298</v>
      </c>
      <c r="CY23">
        <v>1255.4866666666701</v>
      </c>
      <c r="CZ23">
        <v>139.511</v>
      </c>
      <c r="DA23">
        <v>0</v>
      </c>
      <c r="DB23">
        <v>111.59999990463299</v>
      </c>
      <c r="DC23">
        <v>0</v>
      </c>
      <c r="DD23">
        <v>700.72280769230804</v>
      </c>
      <c r="DE23">
        <v>-0.266290581434728</v>
      </c>
      <c r="DF23">
        <v>-8.5435897214065903</v>
      </c>
      <c r="DG23">
        <v>10203.2269230769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4.13638609538053</v>
      </c>
      <c r="DW23">
        <v>-6.09231233431951E-2</v>
      </c>
      <c r="DX23">
        <v>3.5963662184708103E-2</v>
      </c>
      <c r="DY23">
        <v>1</v>
      </c>
      <c r="DZ23">
        <v>-5.6162219354838703</v>
      </c>
      <c r="EA23">
        <v>3.4776774193552601E-2</v>
      </c>
      <c r="EB23">
        <v>4.5474434676608499E-2</v>
      </c>
      <c r="EC23">
        <v>1</v>
      </c>
      <c r="ED23">
        <v>2.59573419354839</v>
      </c>
      <c r="EE23">
        <v>-0.12630387096774001</v>
      </c>
      <c r="EF23">
        <v>9.4258815876539503E-3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1.1100000000000001</v>
      </c>
      <c r="EN23">
        <v>3.9399999999999998E-2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1459.4</v>
      </c>
      <c r="FB23">
        <v>1459.4</v>
      </c>
      <c r="FC23">
        <v>2</v>
      </c>
      <c r="FD23">
        <v>507.721</v>
      </c>
      <c r="FE23">
        <v>460.02600000000001</v>
      </c>
      <c r="FF23">
        <v>23.948599999999999</v>
      </c>
      <c r="FG23">
        <v>32.859900000000003</v>
      </c>
      <c r="FH23">
        <v>30</v>
      </c>
      <c r="FI23">
        <v>32.960799999999999</v>
      </c>
      <c r="FJ23">
        <v>33.0167</v>
      </c>
      <c r="FK23">
        <v>13.1084</v>
      </c>
      <c r="FL23">
        <v>100</v>
      </c>
      <c r="FM23">
        <v>0</v>
      </c>
      <c r="FN23">
        <v>23.947500000000002</v>
      </c>
      <c r="FO23">
        <v>255.59</v>
      </c>
      <c r="FP23">
        <v>0</v>
      </c>
      <c r="FQ23">
        <v>98.113500000000002</v>
      </c>
      <c r="FR23">
        <v>102.17400000000001</v>
      </c>
    </row>
    <row r="24" spans="1:174" x14ac:dyDescent="0.25">
      <c r="A24">
        <v>8</v>
      </c>
      <c r="B24">
        <v>1607636448.0999999</v>
      </c>
      <c r="C24">
        <v>743.09999990463302</v>
      </c>
      <c r="D24" t="s">
        <v>325</v>
      </c>
      <c r="E24" t="s">
        <v>326</v>
      </c>
      <c r="F24" t="s">
        <v>291</v>
      </c>
      <c r="G24" t="s">
        <v>292</v>
      </c>
      <c r="H24">
        <v>1607636440.0999999</v>
      </c>
      <c r="I24">
        <f t="shared" si="0"/>
        <v>1.7397888502432045E-3</v>
      </c>
      <c r="J24">
        <f t="shared" si="1"/>
        <v>1.7397888502432046</v>
      </c>
      <c r="K24">
        <f t="shared" si="2"/>
        <v>6.5432862889213386</v>
      </c>
      <c r="L24">
        <f t="shared" si="3"/>
        <v>399.887870967742</v>
      </c>
      <c r="M24">
        <f t="shared" si="4"/>
        <v>175.56507228886352</v>
      </c>
      <c r="N24">
        <f t="shared" si="5"/>
        <v>17.824974225346111</v>
      </c>
      <c r="O24">
        <f t="shared" si="6"/>
        <v>40.600279429729582</v>
      </c>
      <c r="P24">
        <f t="shared" si="7"/>
        <v>5.0650420865640908E-2</v>
      </c>
      <c r="Q24">
        <f t="shared" si="8"/>
        <v>2.9543938120277673</v>
      </c>
      <c r="R24">
        <f t="shared" si="9"/>
        <v>5.0172910366317339E-2</v>
      </c>
      <c r="S24">
        <f t="shared" si="10"/>
        <v>3.1400596094842248E-2</v>
      </c>
      <c r="T24">
        <f t="shared" si="11"/>
        <v>231.29112600944509</v>
      </c>
      <c r="U24">
        <f t="shared" si="12"/>
        <v>28.889447194191415</v>
      </c>
      <c r="V24">
        <f t="shared" si="13"/>
        <v>28.360706451612899</v>
      </c>
      <c r="W24">
        <f t="shared" si="14"/>
        <v>3.8753731310457082</v>
      </c>
      <c r="X24">
        <f t="shared" si="15"/>
        <v>11.324753927699959</v>
      </c>
      <c r="Y24">
        <f t="shared" si="16"/>
        <v>0.42939796201060043</v>
      </c>
      <c r="Z24">
        <f t="shared" si="17"/>
        <v>3.7916758699746032</v>
      </c>
      <c r="AA24">
        <f t="shared" si="18"/>
        <v>3.4459751690351079</v>
      </c>
      <c r="AB24">
        <f t="shared" si="19"/>
        <v>-76.724688295725315</v>
      </c>
      <c r="AC24">
        <f t="shared" si="20"/>
        <v>-59.731034888463313</v>
      </c>
      <c r="AD24">
        <f t="shared" si="21"/>
        <v>-4.4146065230065457</v>
      </c>
      <c r="AE24">
        <f t="shared" si="22"/>
        <v>90.420796302249926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53454.183390066384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15414.1</v>
      </c>
      <c r="AS24">
        <v>705.84438461538502</v>
      </c>
      <c r="AT24">
        <v>781.67</v>
      </c>
      <c r="AU24">
        <f t="shared" si="27"/>
        <v>9.7004637998918897E-2</v>
      </c>
      <c r="AV24">
        <v>0.5</v>
      </c>
      <c r="AW24">
        <f t="shared" si="28"/>
        <v>1180.1831338126092</v>
      </c>
      <c r="AX24">
        <f t="shared" si="29"/>
        <v>6.5432862889213386</v>
      </c>
      <c r="AY24">
        <f t="shared" si="30"/>
        <v>57.241618833960906</v>
      </c>
      <c r="AZ24">
        <f t="shared" si="31"/>
        <v>6.0338379398228604E-3</v>
      </c>
      <c r="BA24">
        <f t="shared" si="32"/>
        <v>3.1732188775314389</v>
      </c>
      <c r="BB24" t="s">
        <v>328</v>
      </c>
      <c r="BC24">
        <v>705.84438461538502</v>
      </c>
      <c r="BD24">
        <v>547.35</v>
      </c>
      <c r="BE24">
        <f t="shared" si="33"/>
        <v>0.29976844448424522</v>
      </c>
      <c r="BF24">
        <f t="shared" si="34"/>
        <v>0.32359856343724375</v>
      </c>
      <c r="BG24">
        <f t="shared" si="35"/>
        <v>0.91368570723423681</v>
      </c>
      <c r="BH24">
        <f t="shared" si="36"/>
        <v>1.1455218416985196</v>
      </c>
      <c r="BI24">
        <f t="shared" si="37"/>
        <v>0.974007305055543</v>
      </c>
      <c r="BJ24">
        <f t="shared" si="38"/>
        <v>0.25093586852559446</v>
      </c>
      <c r="BK24">
        <f t="shared" si="39"/>
        <v>0.74906413147440554</v>
      </c>
      <c r="BL24">
        <f t="shared" si="40"/>
        <v>1399.9974193548401</v>
      </c>
      <c r="BM24">
        <f t="shared" si="41"/>
        <v>1180.1831338126092</v>
      </c>
      <c r="BN24">
        <f t="shared" si="42"/>
        <v>0.84298950662099947</v>
      </c>
      <c r="BO24">
        <f t="shared" si="43"/>
        <v>0.1959790132419989</v>
      </c>
      <c r="BP24">
        <v>6</v>
      </c>
      <c r="BQ24">
        <v>0.5</v>
      </c>
      <c r="BR24" t="s">
        <v>296</v>
      </c>
      <c r="BS24">
        <v>2</v>
      </c>
      <c r="BT24">
        <v>1607636440.0999999</v>
      </c>
      <c r="BU24">
        <v>399.887870967742</v>
      </c>
      <c r="BV24">
        <v>408.57096774193502</v>
      </c>
      <c r="BW24">
        <v>4.2293067741935504</v>
      </c>
      <c r="BX24">
        <v>2.1512780645161298</v>
      </c>
      <c r="BY24">
        <v>398.87509677419399</v>
      </c>
      <c r="BZ24">
        <v>4.1909480645161299</v>
      </c>
      <c r="CA24">
        <v>500.21370967741899</v>
      </c>
      <c r="CB24">
        <v>101.42916129032299</v>
      </c>
      <c r="CC24">
        <v>9.9998199999999995E-2</v>
      </c>
      <c r="CD24">
        <v>27.985693548387101</v>
      </c>
      <c r="CE24">
        <v>28.360706451612899</v>
      </c>
      <c r="CF24">
        <v>999.9</v>
      </c>
      <c r="CG24">
        <v>0</v>
      </c>
      <c r="CH24">
        <v>0</v>
      </c>
      <c r="CI24">
        <v>9999.4058064516103</v>
      </c>
      <c r="CJ24">
        <v>0</v>
      </c>
      <c r="CK24">
        <v>262.64758064516099</v>
      </c>
      <c r="CL24">
        <v>1399.9974193548401</v>
      </c>
      <c r="CM24">
        <v>0.89999122580645197</v>
      </c>
      <c r="CN24">
        <v>0.100007880645161</v>
      </c>
      <c r="CO24">
        <v>0</v>
      </c>
      <c r="CP24">
        <v>705.819903225806</v>
      </c>
      <c r="CQ24">
        <v>4.9994800000000001</v>
      </c>
      <c r="CR24">
        <v>10246.554838709701</v>
      </c>
      <c r="CS24">
        <v>11417.5290322581</v>
      </c>
      <c r="CT24">
        <v>49.302</v>
      </c>
      <c r="CU24">
        <v>51.003999999999998</v>
      </c>
      <c r="CV24">
        <v>50.374870967741899</v>
      </c>
      <c r="CW24">
        <v>50.495870967741901</v>
      </c>
      <c r="CX24">
        <v>51.128935483870997</v>
      </c>
      <c r="CY24">
        <v>1255.4874193548401</v>
      </c>
      <c r="CZ24">
        <v>139.51</v>
      </c>
      <c r="DA24">
        <v>0</v>
      </c>
      <c r="DB24">
        <v>120.09999990463299</v>
      </c>
      <c r="DC24">
        <v>0</v>
      </c>
      <c r="DD24">
        <v>705.84438461538502</v>
      </c>
      <c r="DE24">
        <v>1.36205127996132</v>
      </c>
      <c r="DF24">
        <v>8.7384615219272899</v>
      </c>
      <c r="DG24">
        <v>10246.6846153846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6.5472784168154998</v>
      </c>
      <c r="DW24">
        <v>-0.61912490846232304</v>
      </c>
      <c r="DX24">
        <v>5.61493067296377E-2</v>
      </c>
      <c r="DY24">
        <v>0</v>
      </c>
      <c r="DZ24">
        <v>-8.6829787096774194</v>
      </c>
      <c r="EA24">
        <v>0.91105500000004602</v>
      </c>
      <c r="EB24">
        <v>7.9455893414743295E-2</v>
      </c>
      <c r="EC24">
        <v>0</v>
      </c>
      <c r="ED24">
        <v>2.0780287096774201</v>
      </c>
      <c r="EE24">
        <v>-0.32899161290323398</v>
      </c>
      <c r="EF24">
        <v>2.4535457783739199E-2</v>
      </c>
      <c r="EG24">
        <v>0</v>
      </c>
      <c r="EH24">
        <v>0</v>
      </c>
      <c r="EI24">
        <v>3</v>
      </c>
      <c r="EJ24" t="s">
        <v>329</v>
      </c>
      <c r="EK24">
        <v>100</v>
      </c>
      <c r="EL24">
        <v>100</v>
      </c>
      <c r="EM24">
        <v>1.0129999999999999</v>
      </c>
      <c r="EN24">
        <v>3.8300000000000001E-2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1461.4</v>
      </c>
      <c r="FB24">
        <v>1461.4</v>
      </c>
      <c r="FC24">
        <v>2</v>
      </c>
      <c r="FD24">
        <v>507.267</v>
      </c>
      <c r="FE24">
        <v>460.779</v>
      </c>
      <c r="FF24">
        <v>23.911799999999999</v>
      </c>
      <c r="FG24">
        <v>32.807400000000001</v>
      </c>
      <c r="FH24">
        <v>29.9999</v>
      </c>
      <c r="FI24">
        <v>32.9011</v>
      </c>
      <c r="FJ24">
        <v>32.957999999999998</v>
      </c>
      <c r="FK24">
        <v>19.034500000000001</v>
      </c>
      <c r="FL24">
        <v>100</v>
      </c>
      <c r="FM24">
        <v>0</v>
      </c>
      <c r="FN24">
        <v>23.920300000000001</v>
      </c>
      <c r="FO24">
        <v>408.48399999999998</v>
      </c>
      <c r="FP24">
        <v>0</v>
      </c>
      <c r="FQ24">
        <v>98.1297</v>
      </c>
      <c r="FR24">
        <v>102.188</v>
      </c>
    </row>
    <row r="25" spans="1:174" x14ac:dyDescent="0.25">
      <c r="A25">
        <v>9</v>
      </c>
      <c r="B25">
        <v>1607636568.5999999</v>
      </c>
      <c r="C25">
        <v>863.59999990463302</v>
      </c>
      <c r="D25" t="s">
        <v>330</v>
      </c>
      <c r="E25" t="s">
        <v>331</v>
      </c>
      <c r="F25" t="s">
        <v>291</v>
      </c>
      <c r="G25" t="s">
        <v>292</v>
      </c>
      <c r="H25">
        <v>1607636560.5999999</v>
      </c>
      <c r="I25">
        <f t="shared" si="0"/>
        <v>1.2049878700597298E-3</v>
      </c>
      <c r="J25">
        <f t="shared" si="1"/>
        <v>1.2049878700597298</v>
      </c>
      <c r="K25">
        <f t="shared" si="2"/>
        <v>6.5443954890665719</v>
      </c>
      <c r="L25">
        <f t="shared" si="3"/>
        <v>500.02125806451602</v>
      </c>
      <c r="M25">
        <f t="shared" si="4"/>
        <v>173.54346353603</v>
      </c>
      <c r="N25">
        <f t="shared" si="5"/>
        <v>17.619242472147711</v>
      </c>
      <c r="O25">
        <f t="shared" si="6"/>
        <v>50.765356456297617</v>
      </c>
      <c r="P25">
        <f t="shared" si="7"/>
        <v>3.424931417611625E-2</v>
      </c>
      <c r="Q25">
        <f t="shared" si="8"/>
        <v>2.9543476665489647</v>
      </c>
      <c r="R25">
        <f t="shared" si="9"/>
        <v>3.403025557577375E-2</v>
      </c>
      <c r="S25">
        <f t="shared" si="10"/>
        <v>2.1288474331673288E-2</v>
      </c>
      <c r="T25">
        <f t="shared" si="11"/>
        <v>231.29229495274862</v>
      </c>
      <c r="U25">
        <f t="shared" si="12"/>
        <v>29.040054113903309</v>
      </c>
      <c r="V25">
        <f t="shared" si="13"/>
        <v>28.408116129032301</v>
      </c>
      <c r="W25">
        <f t="shared" si="14"/>
        <v>3.8860681505654466</v>
      </c>
      <c r="X25">
        <f t="shared" si="15"/>
        <v>9.6555072910149011</v>
      </c>
      <c r="Y25">
        <f t="shared" si="16"/>
        <v>0.3663765709264466</v>
      </c>
      <c r="Z25">
        <f t="shared" si="17"/>
        <v>3.7944828778430382</v>
      </c>
      <c r="AA25">
        <f t="shared" si="18"/>
        <v>3.5196915796389998</v>
      </c>
      <c r="AB25">
        <f t="shared" si="19"/>
        <v>-53.139965069634087</v>
      </c>
      <c r="AC25">
        <f t="shared" si="20"/>
        <v>-65.259506143018399</v>
      </c>
      <c r="AD25">
        <f t="shared" si="21"/>
        <v>-4.8247249267691883</v>
      </c>
      <c r="AE25">
        <f t="shared" si="22"/>
        <v>108.06809881332694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53450.526720654503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15414.3</v>
      </c>
      <c r="AS25">
        <v>706.60842307692303</v>
      </c>
      <c r="AT25">
        <v>787.3</v>
      </c>
      <c r="AU25">
        <f t="shared" si="27"/>
        <v>0.10249152409891649</v>
      </c>
      <c r="AV25">
        <v>0.5</v>
      </c>
      <c r="AW25">
        <f t="shared" si="28"/>
        <v>1180.1891144577664</v>
      </c>
      <c r="AX25">
        <f t="shared" si="29"/>
        <v>6.5443954890665719</v>
      </c>
      <c r="AY25">
        <f t="shared" si="30"/>
        <v>60.479690532863536</v>
      </c>
      <c r="AZ25">
        <f t="shared" si="31"/>
        <v>6.0347472126575557E-3</v>
      </c>
      <c r="BA25">
        <f t="shared" si="32"/>
        <v>3.1433760955163215</v>
      </c>
      <c r="BB25" t="s">
        <v>333</v>
      </c>
      <c r="BC25">
        <v>706.60842307692303</v>
      </c>
      <c r="BD25">
        <v>563.57000000000005</v>
      </c>
      <c r="BE25">
        <f t="shared" si="33"/>
        <v>0.28417375841483539</v>
      </c>
      <c r="BF25">
        <f t="shared" si="34"/>
        <v>0.36066498423580634</v>
      </c>
      <c r="BG25">
        <f t="shared" si="35"/>
        <v>0.91709128370841686</v>
      </c>
      <c r="BH25">
        <f t="shared" si="36"/>
        <v>1.1234770268822951</v>
      </c>
      <c r="BI25">
        <f t="shared" si="37"/>
        <v>0.9717965168683228</v>
      </c>
      <c r="BJ25">
        <f t="shared" si="38"/>
        <v>0.28765573481374429</v>
      </c>
      <c r="BK25">
        <f t="shared" si="39"/>
        <v>0.71234426518625571</v>
      </c>
      <c r="BL25">
        <f t="shared" si="40"/>
        <v>1400.00451612903</v>
      </c>
      <c r="BM25">
        <f t="shared" si="41"/>
        <v>1180.1891144577664</v>
      </c>
      <c r="BN25">
        <f t="shared" si="42"/>
        <v>0.84298950529170691</v>
      </c>
      <c r="BO25">
        <f t="shared" si="43"/>
        <v>0.19597901058341402</v>
      </c>
      <c r="BP25">
        <v>6</v>
      </c>
      <c r="BQ25">
        <v>0.5</v>
      </c>
      <c r="BR25" t="s">
        <v>296</v>
      </c>
      <c r="BS25">
        <v>2</v>
      </c>
      <c r="BT25">
        <v>1607636560.5999999</v>
      </c>
      <c r="BU25">
        <v>500.02125806451602</v>
      </c>
      <c r="BV25">
        <v>508.59396774193601</v>
      </c>
      <c r="BW25">
        <v>3.6086829032258101</v>
      </c>
      <c r="BX25">
        <v>2.1685183870967699</v>
      </c>
      <c r="BY25">
        <v>499.09145161290297</v>
      </c>
      <c r="BZ25">
        <v>3.5704293548387098</v>
      </c>
      <c r="CA25">
        <v>500.20929032258101</v>
      </c>
      <c r="CB25">
        <v>101.42638709677399</v>
      </c>
      <c r="CC25">
        <v>0.100009306451613</v>
      </c>
      <c r="CD25">
        <v>27.998387096774199</v>
      </c>
      <c r="CE25">
        <v>28.408116129032301</v>
      </c>
      <c r="CF25">
        <v>999.9</v>
      </c>
      <c r="CG25">
        <v>0</v>
      </c>
      <c r="CH25">
        <v>0</v>
      </c>
      <c r="CI25">
        <v>9999.4174193548406</v>
      </c>
      <c r="CJ25">
        <v>0</v>
      </c>
      <c r="CK25">
        <v>258.747419354839</v>
      </c>
      <c r="CL25">
        <v>1400.00451612903</v>
      </c>
      <c r="CM25">
        <v>0.89999048387096803</v>
      </c>
      <c r="CN25">
        <v>0.100008587096774</v>
      </c>
      <c r="CO25">
        <v>0</v>
      </c>
      <c r="CP25">
        <v>706.57087096774205</v>
      </c>
      <c r="CQ25">
        <v>4.9994800000000001</v>
      </c>
      <c r="CR25">
        <v>10251.9741935484</v>
      </c>
      <c r="CS25">
        <v>11417.587096774199</v>
      </c>
      <c r="CT25">
        <v>49.253741935483902</v>
      </c>
      <c r="CU25">
        <v>50.945129032258002</v>
      </c>
      <c r="CV25">
        <v>50.332322580645098</v>
      </c>
      <c r="CW25">
        <v>50.457322580645098</v>
      </c>
      <c r="CX25">
        <v>51.088419354838699</v>
      </c>
      <c r="CY25">
        <v>1255.4938709677399</v>
      </c>
      <c r="CZ25">
        <v>139.51064516129</v>
      </c>
      <c r="DA25">
        <v>0</v>
      </c>
      <c r="DB25">
        <v>120</v>
      </c>
      <c r="DC25">
        <v>0</v>
      </c>
      <c r="DD25">
        <v>706.60842307692303</v>
      </c>
      <c r="DE25">
        <v>1.6862564137576099</v>
      </c>
      <c r="DF25">
        <v>-21.210256428325302</v>
      </c>
      <c r="DG25">
        <v>10251.623076923101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6.5493061631555998</v>
      </c>
      <c r="DW25">
        <v>-0.90439386948484901</v>
      </c>
      <c r="DX25">
        <v>7.9399271450432005E-2</v>
      </c>
      <c r="DY25">
        <v>0</v>
      </c>
      <c r="DZ25">
        <v>-8.5765177419354792</v>
      </c>
      <c r="EA25">
        <v>1.2007209677419499</v>
      </c>
      <c r="EB25">
        <v>0.10220232674296301</v>
      </c>
      <c r="EC25">
        <v>0</v>
      </c>
      <c r="ED25">
        <v>1.4419735483870999</v>
      </c>
      <c r="EE25">
        <v>-0.21358451612903301</v>
      </c>
      <c r="EF25">
        <v>1.5934367311019802E-2</v>
      </c>
      <c r="EG25">
        <v>0</v>
      </c>
      <c r="EH25">
        <v>0</v>
      </c>
      <c r="EI25">
        <v>3</v>
      </c>
      <c r="EJ25" t="s">
        <v>329</v>
      </c>
      <c r="EK25">
        <v>100</v>
      </c>
      <c r="EL25">
        <v>100</v>
      </c>
      <c r="EM25">
        <v>0.92900000000000005</v>
      </c>
      <c r="EN25">
        <v>3.8300000000000001E-2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1463.4</v>
      </c>
      <c r="FB25">
        <v>1463.4</v>
      </c>
      <c r="FC25">
        <v>2</v>
      </c>
      <c r="FD25">
        <v>506.58300000000003</v>
      </c>
      <c r="FE25">
        <v>461.29199999999997</v>
      </c>
      <c r="FF25">
        <v>23.8414</v>
      </c>
      <c r="FG25">
        <v>32.750100000000003</v>
      </c>
      <c r="FH25">
        <v>30</v>
      </c>
      <c r="FI25">
        <v>32.841500000000003</v>
      </c>
      <c r="FJ25">
        <v>32.898499999999999</v>
      </c>
      <c r="FK25">
        <v>22.7514</v>
      </c>
      <c r="FL25">
        <v>100</v>
      </c>
      <c r="FM25">
        <v>0</v>
      </c>
      <c r="FN25">
        <v>23.843699999999998</v>
      </c>
      <c r="FO25">
        <v>508.53100000000001</v>
      </c>
      <c r="FP25">
        <v>0</v>
      </c>
      <c r="FQ25">
        <v>98.139799999999994</v>
      </c>
      <c r="FR25">
        <v>102.197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2020-12-10T15:44:13Z</dcterms:created>
  <dcterms:modified xsi:type="dcterms:W3CDTF">2021-05-04T23:14:31Z</dcterms:modified>
</cp:coreProperties>
</file>