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3F9C8AFE-5FDB-46DE-8C5E-F1479B364A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29" i="1" l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/>
  <c r="K29" i="1" s="1"/>
  <c r="Y29" i="1"/>
  <c r="X29" i="1"/>
  <c r="W29" i="1"/>
  <c r="P29" i="1"/>
  <c r="N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/>
  <c r="N28" i="1" s="1"/>
  <c r="Y28" i="1"/>
  <c r="X28" i="1"/>
  <c r="W28" i="1"/>
  <c r="P28" i="1"/>
  <c r="BK27" i="1"/>
  <c r="BJ27" i="1"/>
  <c r="BH27" i="1"/>
  <c r="BI27" i="1" s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Y27" i="1"/>
  <c r="X27" i="1"/>
  <c r="W27" i="1" s="1"/>
  <c r="P27" i="1"/>
  <c r="BK26" i="1"/>
  <c r="BJ26" i="1"/>
  <c r="BI26" i="1"/>
  <c r="BH26" i="1"/>
  <c r="BG26" i="1"/>
  <c r="BF26" i="1"/>
  <c r="BE26" i="1"/>
  <c r="BD26" i="1"/>
  <c r="BC26" i="1"/>
  <c r="AX26" i="1" s="1"/>
  <c r="AZ26" i="1"/>
  <c r="AU26" i="1"/>
  <c r="AW26" i="1" s="1"/>
  <c r="AS26" i="1"/>
  <c r="AN26" i="1"/>
  <c r="AM26" i="1"/>
  <c r="AI26" i="1"/>
  <c r="AG26" i="1" s="1"/>
  <c r="Y26" i="1"/>
  <c r="X26" i="1"/>
  <c r="W26" i="1" s="1"/>
  <c r="S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N25" i="1"/>
  <c r="AM25" i="1"/>
  <c r="AI25" i="1"/>
  <c r="AG25" i="1" s="1"/>
  <c r="Y25" i="1"/>
  <c r="X25" i="1"/>
  <c r="W25" i="1" s="1"/>
  <c r="P25" i="1"/>
  <c r="BK24" i="1"/>
  <c r="S24" i="1" s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N24" i="1"/>
  <c r="AM24" i="1"/>
  <c r="AI24" i="1"/>
  <c r="AG24" i="1" s="1"/>
  <c r="Y24" i="1"/>
  <c r="X24" i="1"/>
  <c r="W24" i="1" s="1"/>
  <c r="P24" i="1"/>
  <c r="BK23" i="1"/>
  <c r="BJ23" i="1"/>
  <c r="BI23" i="1"/>
  <c r="AU23" i="1" s="1"/>
  <c r="AW23" i="1" s="1"/>
  <c r="BH23" i="1"/>
  <c r="BG23" i="1"/>
  <c r="BF23" i="1"/>
  <c r="BE23" i="1"/>
  <c r="BD23" i="1"/>
  <c r="BC23" i="1"/>
  <c r="AX23" i="1" s="1"/>
  <c r="AZ23" i="1"/>
  <c r="AS23" i="1"/>
  <c r="AN23" i="1"/>
  <c r="AM23" i="1"/>
  <c r="AI23" i="1"/>
  <c r="AG23" i="1"/>
  <c r="K23" i="1" s="1"/>
  <c r="Y23" i="1"/>
  <c r="X23" i="1"/>
  <c r="W23" i="1"/>
  <c r="S23" i="1"/>
  <c r="P23" i="1"/>
  <c r="N23" i="1"/>
  <c r="BK22" i="1"/>
  <c r="BJ22" i="1"/>
  <c r="BI22" i="1"/>
  <c r="AU22" i="1" s="1"/>
  <c r="BH22" i="1"/>
  <c r="BG22" i="1"/>
  <c r="BF22" i="1"/>
  <c r="BE22" i="1"/>
  <c r="BD22" i="1"/>
  <c r="BC22" i="1"/>
  <c r="AX22" i="1" s="1"/>
  <c r="AZ22" i="1"/>
  <c r="AS22" i="1"/>
  <c r="AW22" i="1" s="1"/>
  <c r="AM22" i="1"/>
  <c r="AN22" i="1" s="1"/>
  <c r="AI22" i="1"/>
  <c r="AG22" i="1" s="1"/>
  <c r="Y22" i="1"/>
  <c r="W22" i="1" s="1"/>
  <c r="X22" i="1"/>
  <c r="P22" i="1"/>
  <c r="BK21" i="1"/>
  <c r="BJ21" i="1"/>
  <c r="BI21" i="1"/>
  <c r="S21" i="1" s="1"/>
  <c r="BH21" i="1"/>
  <c r="BG21" i="1"/>
  <c r="BF21" i="1"/>
  <c r="BE21" i="1"/>
  <c r="BD21" i="1"/>
  <c r="BC21" i="1"/>
  <c r="AX21" i="1" s="1"/>
  <c r="AZ21" i="1"/>
  <c r="AU21" i="1"/>
  <c r="AS21" i="1"/>
  <c r="AW21" i="1" s="1"/>
  <c r="AM21" i="1"/>
  <c r="AN21" i="1" s="1"/>
  <c r="AI21" i="1"/>
  <c r="AG21" i="1" s="1"/>
  <c r="Y21" i="1"/>
  <c r="W21" i="1" s="1"/>
  <c r="X21" i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M20" i="1"/>
  <c r="AN20" i="1" s="1"/>
  <c r="AI20" i="1"/>
  <c r="AG20" i="1"/>
  <c r="N20" i="1" s="1"/>
  <c r="Y20" i="1"/>
  <c r="X20" i="1"/>
  <c r="W20" i="1"/>
  <c r="P20" i="1"/>
  <c r="BK19" i="1"/>
  <c r="BJ19" i="1"/>
  <c r="BH19" i="1"/>
  <c r="BI19" i="1" s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/>
  <c r="I19" i="1" s="1"/>
  <c r="Y19" i="1"/>
  <c r="X19" i="1"/>
  <c r="W19" i="1"/>
  <c r="P19" i="1"/>
  <c r="K19" i="1"/>
  <c r="J19" i="1"/>
  <c r="AV19" i="1" s="1"/>
  <c r="BK18" i="1"/>
  <c r="BJ18" i="1"/>
  <c r="BH18" i="1"/>
  <c r="BI18" i="1" s="1"/>
  <c r="BG18" i="1"/>
  <c r="BF18" i="1"/>
  <c r="BE18" i="1"/>
  <c r="BD18" i="1"/>
  <c r="BC18" i="1"/>
  <c r="AZ18" i="1"/>
  <c r="AX18" i="1"/>
  <c r="AS18" i="1"/>
  <c r="AM18" i="1"/>
  <c r="AN18" i="1" s="1"/>
  <c r="AI18" i="1"/>
  <c r="AG18" i="1" s="1"/>
  <c r="Y18" i="1"/>
  <c r="X18" i="1"/>
  <c r="W18" i="1" s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N17" i="1"/>
  <c r="AM17" i="1"/>
  <c r="AI17" i="1"/>
  <c r="AG17" i="1" s="1"/>
  <c r="Y17" i="1"/>
  <c r="X17" i="1"/>
  <c r="W17" i="1" s="1"/>
  <c r="P17" i="1"/>
  <c r="S18" i="1" l="1"/>
  <c r="AU18" i="1"/>
  <c r="AW18" i="1" s="1"/>
  <c r="S27" i="1"/>
  <c r="AU27" i="1"/>
  <c r="AW27" i="1" s="1"/>
  <c r="J24" i="1"/>
  <c r="AV24" i="1" s="1"/>
  <c r="AY24" i="1" s="1"/>
  <c r="K24" i="1"/>
  <c r="I24" i="1"/>
  <c r="AH24" i="1"/>
  <c r="N24" i="1"/>
  <c r="I25" i="1"/>
  <c r="N25" i="1"/>
  <c r="AH25" i="1"/>
  <c r="K25" i="1"/>
  <c r="J25" i="1"/>
  <c r="AV25" i="1" s="1"/>
  <c r="AU28" i="1"/>
  <c r="AW28" i="1" s="1"/>
  <c r="S28" i="1"/>
  <c r="AY19" i="1"/>
  <c r="S19" i="1"/>
  <c r="AU19" i="1"/>
  <c r="AW19" i="1" s="1"/>
  <c r="K21" i="1"/>
  <c r="J21" i="1"/>
  <c r="AV21" i="1" s="1"/>
  <c r="AY21" i="1" s="1"/>
  <c r="I21" i="1"/>
  <c r="AH21" i="1"/>
  <c r="N21" i="1"/>
  <c r="T23" i="1"/>
  <c r="U23" i="1" s="1"/>
  <c r="AB23" i="1" s="1"/>
  <c r="AH22" i="1"/>
  <c r="N22" i="1"/>
  <c r="I22" i="1"/>
  <c r="K22" i="1"/>
  <c r="J22" i="1"/>
  <c r="AV22" i="1" s="1"/>
  <c r="AY22" i="1" s="1"/>
  <c r="N26" i="1"/>
  <c r="K26" i="1"/>
  <c r="J26" i="1"/>
  <c r="AV26" i="1" s="1"/>
  <c r="AY26" i="1" s="1"/>
  <c r="I26" i="1"/>
  <c r="T26" i="1" s="1"/>
  <c r="U26" i="1" s="1"/>
  <c r="AH26" i="1"/>
  <c r="S29" i="1"/>
  <c r="AU29" i="1"/>
  <c r="AU17" i="1"/>
  <c r="AW17" i="1" s="1"/>
  <c r="S17" i="1"/>
  <c r="AA19" i="1"/>
  <c r="N17" i="1"/>
  <c r="I17" i="1"/>
  <c r="AH17" i="1"/>
  <c r="K17" i="1"/>
  <c r="J17" i="1"/>
  <c r="AV17" i="1" s="1"/>
  <c r="AU20" i="1"/>
  <c r="AW20" i="1" s="1"/>
  <c r="S20" i="1"/>
  <c r="AU25" i="1"/>
  <c r="AW25" i="1" s="1"/>
  <c r="S25" i="1"/>
  <c r="AW29" i="1"/>
  <c r="K18" i="1"/>
  <c r="J18" i="1"/>
  <c r="AV18" i="1" s="1"/>
  <c r="AY18" i="1" s="1"/>
  <c r="I18" i="1"/>
  <c r="AH18" i="1"/>
  <c r="N18" i="1"/>
  <c r="T21" i="1"/>
  <c r="U21" i="1" s="1"/>
  <c r="T24" i="1"/>
  <c r="U24" i="1" s="1"/>
  <c r="I27" i="1"/>
  <c r="AH27" i="1"/>
  <c r="K27" i="1"/>
  <c r="J27" i="1"/>
  <c r="AV27" i="1" s="1"/>
  <c r="N27" i="1"/>
  <c r="AH20" i="1"/>
  <c r="I20" i="1"/>
  <c r="S22" i="1"/>
  <c r="AH23" i="1"/>
  <c r="I28" i="1"/>
  <c r="J20" i="1"/>
  <c r="AV20" i="1" s="1"/>
  <c r="AY20" i="1" s="1"/>
  <c r="I23" i="1"/>
  <c r="J28" i="1"/>
  <c r="AV28" i="1" s="1"/>
  <c r="AY28" i="1" s="1"/>
  <c r="AH28" i="1"/>
  <c r="N19" i="1"/>
  <c r="K20" i="1"/>
  <c r="J23" i="1"/>
  <c r="AV23" i="1" s="1"/>
  <c r="AY23" i="1" s="1"/>
  <c r="K28" i="1"/>
  <c r="AH29" i="1"/>
  <c r="I29" i="1"/>
  <c r="AH19" i="1"/>
  <c r="J29" i="1"/>
  <c r="AV29" i="1" s="1"/>
  <c r="AY29" i="1" s="1"/>
  <c r="V26" i="1" l="1"/>
  <c r="Z26" i="1" s="1"/>
  <c r="AC26" i="1"/>
  <c r="AB26" i="1"/>
  <c r="AC21" i="1"/>
  <c r="AB21" i="1"/>
  <c r="V21" i="1"/>
  <c r="Z21" i="1" s="1"/>
  <c r="T28" i="1"/>
  <c r="U28" i="1" s="1"/>
  <c r="T27" i="1"/>
  <c r="U27" i="1" s="1"/>
  <c r="AC23" i="1"/>
  <c r="V23" i="1"/>
  <c r="Z23" i="1" s="1"/>
  <c r="AY17" i="1"/>
  <c r="AA29" i="1"/>
  <c r="AA23" i="1"/>
  <c r="Q23" i="1"/>
  <c r="O23" i="1" s="1"/>
  <c r="R23" i="1" s="1"/>
  <c r="L23" i="1" s="1"/>
  <c r="M23" i="1" s="1"/>
  <c r="AY27" i="1"/>
  <c r="T25" i="1"/>
  <c r="U25" i="1" s="1"/>
  <c r="T29" i="1"/>
  <c r="U29" i="1" s="1"/>
  <c r="Q29" i="1" s="1"/>
  <c r="O29" i="1" s="1"/>
  <c r="R29" i="1" s="1"/>
  <c r="L29" i="1" s="1"/>
  <c r="M29" i="1" s="1"/>
  <c r="AA22" i="1"/>
  <c r="AA21" i="1"/>
  <c r="Q21" i="1"/>
  <c r="O21" i="1" s="1"/>
  <c r="R21" i="1" s="1"/>
  <c r="L21" i="1" s="1"/>
  <c r="M21" i="1" s="1"/>
  <c r="AA20" i="1"/>
  <c r="T17" i="1"/>
  <c r="U17" i="1" s="1"/>
  <c r="Q17" i="1"/>
  <c r="O17" i="1" s="1"/>
  <c r="R17" i="1" s="1"/>
  <c r="L17" i="1" s="1"/>
  <c r="M17" i="1" s="1"/>
  <c r="AA17" i="1"/>
  <c r="AA28" i="1"/>
  <c r="AA26" i="1"/>
  <c r="Q26" i="1"/>
  <c r="O26" i="1" s="1"/>
  <c r="R26" i="1" s="1"/>
  <c r="L26" i="1" s="1"/>
  <c r="M26" i="1" s="1"/>
  <c r="AY25" i="1"/>
  <c r="Q25" i="1"/>
  <c r="O25" i="1" s="1"/>
  <c r="R25" i="1" s="1"/>
  <c r="L25" i="1" s="1"/>
  <c r="M25" i="1" s="1"/>
  <c r="AA25" i="1"/>
  <c r="Q27" i="1"/>
  <c r="O27" i="1" s="1"/>
  <c r="R27" i="1" s="1"/>
  <c r="L27" i="1" s="1"/>
  <c r="M27" i="1" s="1"/>
  <c r="AA27" i="1"/>
  <c r="AA18" i="1"/>
  <c r="T20" i="1"/>
  <c r="U20" i="1" s="1"/>
  <c r="Q20" i="1" s="1"/>
  <c r="O20" i="1" s="1"/>
  <c r="R20" i="1" s="1"/>
  <c r="L20" i="1" s="1"/>
  <c r="M20" i="1" s="1"/>
  <c r="AA24" i="1"/>
  <c r="Q24" i="1"/>
  <c r="O24" i="1" s="1"/>
  <c r="R24" i="1" s="1"/>
  <c r="L24" i="1" s="1"/>
  <c r="M24" i="1" s="1"/>
  <c r="T22" i="1"/>
  <c r="U22" i="1" s="1"/>
  <c r="Q22" i="1" s="1"/>
  <c r="O22" i="1" s="1"/>
  <c r="R22" i="1" s="1"/>
  <c r="L22" i="1" s="1"/>
  <c r="M22" i="1" s="1"/>
  <c r="AB24" i="1"/>
  <c r="V24" i="1"/>
  <c r="Z24" i="1" s="1"/>
  <c r="AC24" i="1"/>
  <c r="T19" i="1"/>
  <c r="U19" i="1" s="1"/>
  <c r="T18" i="1"/>
  <c r="U18" i="1" s="1"/>
  <c r="V18" i="1" l="1"/>
  <c r="Z18" i="1" s="1"/>
  <c r="AC18" i="1"/>
  <c r="AB18" i="1"/>
  <c r="V19" i="1"/>
  <c r="Z19" i="1" s="1"/>
  <c r="AC19" i="1"/>
  <c r="Q19" i="1"/>
  <c r="O19" i="1" s="1"/>
  <c r="R19" i="1" s="1"/>
  <c r="L19" i="1" s="1"/>
  <c r="M19" i="1" s="1"/>
  <c r="AB19" i="1"/>
  <c r="V17" i="1"/>
  <c r="Z17" i="1" s="1"/>
  <c r="AC17" i="1"/>
  <c r="AD17" i="1" s="1"/>
  <c r="AB17" i="1"/>
  <c r="V28" i="1"/>
  <c r="Z28" i="1" s="1"/>
  <c r="AC28" i="1"/>
  <c r="AB28" i="1"/>
  <c r="AD24" i="1"/>
  <c r="V25" i="1"/>
  <c r="Z25" i="1" s="1"/>
  <c r="AC25" i="1"/>
  <c r="AD25" i="1" s="1"/>
  <c r="AB25" i="1"/>
  <c r="AD21" i="1"/>
  <c r="V20" i="1"/>
  <c r="Z20" i="1" s="1"/>
  <c r="AC20" i="1"/>
  <c r="AB20" i="1"/>
  <c r="Q18" i="1"/>
  <c r="O18" i="1" s="1"/>
  <c r="R18" i="1" s="1"/>
  <c r="L18" i="1" s="1"/>
  <c r="M18" i="1" s="1"/>
  <c r="AD23" i="1"/>
  <c r="AB29" i="1"/>
  <c r="AC29" i="1"/>
  <c r="AD29" i="1" s="1"/>
  <c r="V29" i="1"/>
  <c r="Z29" i="1" s="1"/>
  <c r="Q28" i="1"/>
  <c r="O28" i="1" s="1"/>
  <c r="R28" i="1" s="1"/>
  <c r="L28" i="1" s="1"/>
  <c r="M28" i="1" s="1"/>
  <c r="V27" i="1"/>
  <c r="Z27" i="1" s="1"/>
  <c r="AC27" i="1"/>
  <c r="AB27" i="1"/>
  <c r="AD26" i="1"/>
  <c r="V22" i="1"/>
  <c r="Z22" i="1" s="1"/>
  <c r="AC22" i="1"/>
  <c r="AD22" i="1" s="1"/>
  <c r="AB22" i="1"/>
  <c r="AD27" i="1" l="1"/>
  <c r="AD19" i="1"/>
  <c r="AD20" i="1"/>
  <c r="AD28" i="1"/>
  <c r="AD18" i="1"/>
</calcChain>
</file>

<file path=xl/sharedStrings.xml><?xml version="1.0" encoding="utf-8"?>
<sst xmlns="http://schemas.openxmlformats.org/spreadsheetml/2006/main" count="673" uniqueCount="342">
  <si>
    <t>File opened</t>
  </si>
  <si>
    <t>2020-12-11 11:22:49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</si>
  <si>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</si>
  <si>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</si>
  <si>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</si>
  <si>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</si>
  <si>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</si>
  <si>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</si>
  <si>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</si>
  <si>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</si>
  <si>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</si>
  <si>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</si>
  <si>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</si>
  <si>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</si>
  <si>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</si>
  <si>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</si>
  <si>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</si>
  <si>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</si>
  <si>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</si>
  <si>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</si>
  <si>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</si>
  <si>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</si>
  <si>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</si>
  <si>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11:22:49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</si>
  <si>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</si>
  <si>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</si>
  <si>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</si>
  <si>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</si>
  <si>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</si>
  <si>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</si>
  <si>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</si>
  <si>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</si>
  <si>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</si>
  <si>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</si>
  <si>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</si>
  <si>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</si>
  <si>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</si>
  <si>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</si>
  <si>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</si>
  <si>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</si>
  <si>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</si>
  <si>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</si>
  <si>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</si>
  <si>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</si>
  <si>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</si>
  <si>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</si>
  <si>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</si>
  <si>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</si>
  <si>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</si>
  <si>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</si>
  <si>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</si>
  <si>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</si>
  <si>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</si>
  <si>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</si>
  <si>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</si>
  <si>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</si>
  <si>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</si>
  <si>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</si>
  <si>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</si>
  <si>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</si>
  <si>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</si>
  <si>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</si>
  <si>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</si>
  <si>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</si>
  <si>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</si>
  <si>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</si>
  <si>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</si>
  <si>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</si>
  <si>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</si>
  <si>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</si>
  <si>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</si>
  <si>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</si>
  <si>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</si>
  <si>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</si>
  <si>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</si>
  <si>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</si>
  <si>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</si>
  <si>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</si>
  <si>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</si>
  <si>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</si>
  <si>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</si>
  <si>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</si>
  <si>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</si>
  <si>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</si>
  <si>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</si>
  <si>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</si>
  <si>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</si>
  <si>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</si>
  <si>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</si>
  <si>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</si>
  <si>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</si>
  <si>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</si>
  <si>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</si>
  <si>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</si>
  <si>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</si>
  <si>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</si>
  <si>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</si>
  <si>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</si>
  <si>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</si>
  <si>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</si>
  <si>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</si>
  <si>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</si>
  <si>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</si>
  <si>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</si>
  <si>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</si>
  <si>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</si>
  <si>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</si>
  <si>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</si>
  <si>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</si>
  <si>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</si>
  <si>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</si>
  <si>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</si>
  <si>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</si>
  <si>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</si>
  <si>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</si>
  <si>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</si>
  <si>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</si>
  <si>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</si>
  <si>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</si>
  <si>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</si>
  <si>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</si>
  <si>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</si>
  <si>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</si>
  <si>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</si>
  <si>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</si>
  <si>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</si>
  <si>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</si>
  <si>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</si>
  <si>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</si>
  <si>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</si>
  <si>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</si>
  <si>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</si>
  <si>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</si>
  <si>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</si>
  <si>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</si>
  <si>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</si>
  <si>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</si>
  <si>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</si>
  <si>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</si>
  <si>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</si>
  <si>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</si>
  <si>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</si>
  <si>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</si>
  <si>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</si>
  <si>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</si>
  <si>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</si>
  <si>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</si>
  <si>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</si>
  <si>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</si>
  <si>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</si>
  <si>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</si>
  <si>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</si>
  <si>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</si>
  <si>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</si>
  <si>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</si>
  <si>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</si>
  <si>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</si>
  <si>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</si>
  <si>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</si>
  <si>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</si>
  <si>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</si>
  <si>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</si>
  <si>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</si>
  <si>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</si>
  <si>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</si>
  <si>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</si>
  <si>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</si>
  <si>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</si>
  <si>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</si>
  <si>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</si>
  <si>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</si>
  <si>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</si>
  <si>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</si>
  <si>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</si>
  <si>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</si>
  <si>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</si>
  <si>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</si>
  <si>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</si>
  <si>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</si>
  <si>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</si>
  <si>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</si>
  <si>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</si>
  <si>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</si>
  <si>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</si>
  <si>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</si>
  <si>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</si>
  <si>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</si>
  <si>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</si>
  <si>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</si>
  <si>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</si>
  <si>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</si>
  <si>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</si>
  <si>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</si>
  <si>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</si>
  <si>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</si>
  <si>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</si>
  <si>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</si>
  <si>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</si>
  <si>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</si>
  <si>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</si>
  <si>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</si>
  <si>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</si>
  <si>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</si>
  <si>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</si>
  <si>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</si>
  <si>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</si>
  <si>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</si>
  <si>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</si>
  <si>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</si>
  <si>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</si>
  <si>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</si>
  <si>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</si>
  <si>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</si>
  <si>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</si>
  <si>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</si>
  <si>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</si>
  <si>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</si>
  <si>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</si>
  <si>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</si>
  <si>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</si>
  <si>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</si>
  <si>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</si>
  <si>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</si>
  <si>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</si>
  <si>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</si>
  <si>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</si>
  <si>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</si>
  <si>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</si>
  <si>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</si>
  <si>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</si>
  <si>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</si>
  <si>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</si>
  <si>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</si>
  <si>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</si>
  <si>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</si>
  <si>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</si>
  <si>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</si>
  <si>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</si>
  <si>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</si>
  <si>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</si>
  <si>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</si>
  <si>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</si>
  <si>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</si>
  <si>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</si>
  <si>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</si>
  <si>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</si>
  <si>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</si>
  <si>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</si>
  <si>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</si>
  <si>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</si>
  <si>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</si>
  <si>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</si>
  <si>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</si>
  <si>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</si>
  <si>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</si>
  <si>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</si>
  <si>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</si>
  <si>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</si>
  <si>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</si>
  <si>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</si>
  <si>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</si>
  <si>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</si>
  <si>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</si>
  <si>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</si>
  <si>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</si>
  <si>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</si>
  <si>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</si>
  <si>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</si>
  <si>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</si>
  <si>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</si>
  <si>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</si>
  <si>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</si>
  <si>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</si>
  <si>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</si>
  <si>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</si>
  <si>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</si>
  <si>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</si>
  <si>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</si>
  <si>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</si>
  <si>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</si>
  <si>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</si>
  <si>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</si>
  <si>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</si>
  <si>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11:25:06</t>
  </si>
  <si>
    <t>11:25:06</t>
  </si>
  <si>
    <t>1149</t>
  </si>
  <si>
    <t>_1</t>
  </si>
  <si>
    <t>RECT-4143-20200907-06_33_50</t>
  </si>
  <si>
    <t>RECT-6851-20201211-11_25_08</t>
  </si>
  <si>
    <t>DARK-6852-20201211-11_25_10</t>
  </si>
  <si>
    <t>0: Broadleaf</t>
  </si>
  <si>
    <t>--:--:--</t>
  </si>
  <si>
    <t>0/3</t>
  </si>
  <si>
    <t>20201211 11:27:07</t>
  </si>
  <si>
    <t>11:27:07</t>
  </si>
  <si>
    <t>RECT-6853-20201211-11_27_08</t>
  </si>
  <si>
    <t>DARK-6854-20201211-11_27_10</t>
  </si>
  <si>
    <t>20201211 11:29:07</t>
  </si>
  <si>
    <t>11:29:07</t>
  </si>
  <si>
    <t>RECT-6855-20201211-11_29_09</t>
  </si>
  <si>
    <t>DARK-6856-20201211-11_29_11</t>
  </si>
  <si>
    <t>20201211 11:31:08</t>
  </si>
  <si>
    <t>11:31:08</t>
  </si>
  <si>
    <t>RECT-6857-20201211-11_31_09</t>
  </si>
  <si>
    <t>DARK-6858-20201211-11_31_11</t>
  </si>
  <si>
    <t>20201211 11:33:08</t>
  </si>
  <si>
    <t>11:33:08</t>
  </si>
  <si>
    <t>RECT-6859-20201211-11_33_10</t>
  </si>
  <si>
    <t>DARK-6860-20201211-11_33_12</t>
  </si>
  <si>
    <t>20201211 11:35:09</t>
  </si>
  <si>
    <t>11:35:09</t>
  </si>
  <si>
    <t>RECT-6861-20201211-11_35_10</t>
  </si>
  <si>
    <t>DARK-6862-20201211-11_35_12</t>
  </si>
  <si>
    <t>1/3</t>
  </si>
  <si>
    <t>20201211 11:37:09</t>
  </si>
  <si>
    <t>11:37:09</t>
  </si>
  <si>
    <t>RECT-6863-20201211-11_37_11</t>
  </si>
  <si>
    <t>DARK-6864-20201211-11_37_13</t>
  </si>
  <si>
    <t>20201211 11:39:10</t>
  </si>
  <si>
    <t>11:39:10</t>
  </si>
  <si>
    <t>RECT-6865-20201211-11_39_11</t>
  </si>
  <si>
    <t>DARK-6866-20201211-11_39_13</t>
  </si>
  <si>
    <t>20201211 11:41:10</t>
  </si>
  <si>
    <t>11:41:10</t>
  </si>
  <si>
    <t>RECT-6867-20201211-11_41_12</t>
  </si>
  <si>
    <t>DARK-6868-20201211-11_41_14</t>
  </si>
  <si>
    <t>20201211 11:43:11</t>
  </si>
  <si>
    <t>11:43:11</t>
  </si>
  <si>
    <t>RECT-6869-20201211-11_43_12</t>
  </si>
  <si>
    <t>DARK-6870-20201211-11_43_14</t>
  </si>
  <si>
    <t>20201211 11:45:11</t>
  </si>
  <si>
    <t>11:45:11</t>
  </si>
  <si>
    <t>RECT-6871-20201211-11_45_13</t>
  </si>
  <si>
    <t>DARK-6872-20201211-11_45_15</t>
  </si>
  <si>
    <t>20201211 11:47:12</t>
  </si>
  <si>
    <t>11:47:12</t>
  </si>
  <si>
    <t>RECT-6873-20201211-11_47_14</t>
  </si>
  <si>
    <t>DARK-6874-20201211-11_47_16</t>
  </si>
  <si>
    <t>20201211 11:49:13</t>
  </si>
  <si>
    <t>11:49:13</t>
  </si>
  <si>
    <t>RECT-6875-20201211-11_49_14</t>
  </si>
  <si>
    <t>DARK-6876-20201211-11_49_16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</si>
</sst>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9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1607714706.5999999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1607714698.8499999</v>
      </c>
      <c r="I17">
        <f t="shared" ref="I17:I29" si="0">BW17*AG17*(BS17-BT17)/(100*BL17*(1000-AG17*BS17))</f>
        <v>4.3540194780365319E-5</v>
      </c>
      <c r="J17">
        <f t="shared" ref="J17:J29" si="1">BW17*AG17*(BR17-BQ17*(1000-AG17*BT17)/(1000-AG17*BS17))/(100*BL17)</f>
        <v>4.9113283720947081</v>
      </c>
      <c r="K17">
        <f t="shared" ref="K17:K29" si="2">BQ17 - IF(AG17&gt;1, J17*BL17*100/(AI17*CE17), 0)</f>
        <v>400.15706666666699</v>
      </c>
      <c r="L17">
        <f t="shared" ref="L17:L29" si="3">((R17-I17/2)*K17-J17)/(R17+I17/2)</f>
        <v>-2744.6594207714547</v>
      </c>
      <c r="M17">
        <f t="shared" ref="M17:M29" si="4">L17*(BX17+BY17)/1000</f>
        <v>-280.48279283971988</v>
      </c>
      <c r="N17">
        <f t="shared" ref="N17:N29" si="5">(BQ17 - IF(AG17&gt;1, J17*BL17*100/(AI17*CE17), 0))*(BX17+BY17)/1000</f>
        <v>40.892932210026139</v>
      </c>
      <c r="O17">
        <f t="shared" ref="O17:O29" si="6">2/((1/Q17-1/P17)+SIGN(Q17)*SQRT((1/Q17-1/P17)*(1/Q17-1/P17) + 4*BM17/((BM17+1)*(BM17+1))*(2*1/Q17*1/P17-1/P17*1/P17)))</f>
        <v>2.4737681516733526E-3</v>
      </c>
      <c r="P17">
        <f t="shared" ref="P17:P29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2.965673651478844</v>
      </c>
      <c r="Q17">
        <f t="shared" ref="Q17:Q29" si="8">I17*(1000-(1000*0.61365*EXP(17.502*U17/(240.97+U17))/(BX17+BY17)+BS17)/2)/(1000*0.61365*EXP(17.502*U17/(240.97+U17))/(BX17+BY17)-BS17)</f>
        <v>2.4726223621998724E-3</v>
      </c>
      <c r="R17">
        <f t="shared" ref="R17:R29" si="9">1/((BM17+1)/(O17/1.6)+1/(P17/1.37)) + BM17/((BM17+1)/(O17/1.6) + BM17/(P17/1.37))</f>
        <v>1.5454918743044673E-3</v>
      </c>
      <c r="S17">
        <f t="shared" ref="S17:S29" si="10">(BI17*BK17)</f>
        <v>231.29493683588353</v>
      </c>
      <c r="T17">
        <f t="shared" ref="T17:T29" si="11">(BZ17+(S17+2*0.95*0.0000000567*(((BZ17+$B$7)+273)^4-(BZ17+273)^4)-44100*I17)/(1.84*29.3*P17+8*0.95*0.0000000567*(BZ17+273)^3))</f>
        <v>29.277678701850494</v>
      </c>
      <c r="U17">
        <f t="shared" ref="U17:U29" si="12">($C$7*CA17+$D$7*CB17+$E$7*T17)</f>
        <v>28.748696666666699</v>
      </c>
      <c r="V17">
        <f t="shared" ref="V17:V29" si="13">0.61365*EXP(17.502*U17/(240.97+U17))</f>
        <v>3.9636584649618403</v>
      </c>
      <c r="W17">
        <f t="shared" ref="W17:W29" si="14">(X17/Y17*100)</f>
        <v>58.664189628838116</v>
      </c>
      <c r="X17">
        <f t="shared" ref="X17:X29" si="15">BS17*(BX17+BY17)/1000</f>
        <v>2.2185961346946246</v>
      </c>
      <c r="Y17">
        <f t="shared" ref="Y17:Y29" si="16">0.61365*EXP(17.502*BZ17/(240.97+BZ17))</f>
        <v>3.7818576353503537</v>
      </c>
      <c r="Z17">
        <f t="shared" ref="Z17:Z29" si="17">(V17-BS17*(BX17+BY17)/1000)</f>
        <v>1.7450623302672157</v>
      </c>
      <c r="AA17">
        <f t="shared" ref="AA17:AA29" si="18">(-I17*44100)</f>
        <v>-1.9201225898141105</v>
      </c>
      <c r="AB17">
        <f t="shared" ref="AB17:AB29" si="19">2*29.3*P17*0.92*(BZ17-U17)</f>
        <v>-129.10212928980272</v>
      </c>
      <c r="AC17">
        <f t="shared" ref="AC17:AC29" si="20">2*0.95*0.0000000567*(((BZ17+$B$7)+273)^4-(U17+273)^4)</f>
        <v>-9.5216857717747825</v>
      </c>
      <c r="AD17">
        <f t="shared" ref="AD17:AD29" si="21">S17+AC17+AA17+AB17</f>
        <v>90.750999184491945</v>
      </c>
      <c r="AE17">
        <v>0</v>
      </c>
      <c r="AF17">
        <v>0</v>
      </c>
      <c r="AG17">
        <f t="shared" ref="AG17:AG29" si="22">IF(AE17*$H$13&gt;=AI17,1,(AI17/(AI17-AE17*$H$13)))</f>
        <v>1</v>
      </c>
      <c r="AH17">
        <f t="shared" ref="AH17:AH29" si="23">(AG17-1)*100</f>
        <v>0</v>
      </c>
      <c r="AI17">
        <f t="shared" ref="AI17:AI29" si="24">MAX(0,($B$13+$C$13*CE17)/(1+$D$13*CE17)*BX17/(BZ17+273)*$E$13)</f>
        <v>53805.371595191747</v>
      </c>
      <c r="AJ17" t="s">
        <v>287</v>
      </c>
      <c r="AK17">
        <v>715.47692307692296</v>
      </c>
      <c r="AL17">
        <v>3262.08</v>
      </c>
      <c r="AM17">
        <f t="shared" ref="AM17:AM29" si="25">AL17-AK17</f>
        <v>2546.603076923077</v>
      </c>
      <c r="AN17">
        <f t="shared" ref="AN17:AN29" si="26">AM17/AL17</f>
        <v>0.78066849277855754</v>
      </c>
      <c r="AO17">
        <v>-0.57774747981622299</v>
      </c>
      <c r="AP17" t="s">
        <v>288</v>
      </c>
      <c r="AQ17">
        <v>1111.3044</v>
      </c>
      <c r="AR17">
        <v>1238.5999999999999</v>
      </c>
      <c r="AS17">
        <f t="shared" ref="AS17:AS29" si="27">1-AQ17/AR17</f>
        <v>0.10277377684482469</v>
      </c>
      <c r="AT17">
        <v>0.5</v>
      </c>
      <c r="AU17">
        <f t="shared" ref="AU17:AU29" si="28">BI17</f>
        <v>1180.2059877580823</v>
      </c>
      <c r="AV17">
        <f t="shared" ref="AV17:AV29" si="29">J17</f>
        <v>4.9113283720947081</v>
      </c>
      <c r="AW17">
        <f t="shared" ref="AW17:AW29" si="30">AS17*AT17*AU17</f>
        <v>60.647113408387526</v>
      </c>
      <c r="AX17">
        <f t="shared" ref="AX17:AX29" si="31">BC17/AR17</f>
        <v>0.34339576941708377</v>
      </c>
      <c r="AY17">
        <f t="shared" ref="AY17:AY29" si="32">(AV17-AO17)/AU17</f>
        <v>4.6509472997488957E-3</v>
      </c>
      <c r="AZ17">
        <f t="shared" ref="AZ17:AZ29" si="33">(AL17-AR17)/AR17</f>
        <v>1.6336831906991767</v>
      </c>
      <c r="BA17" t="s">
        <v>289</v>
      </c>
      <c r="BB17">
        <v>813.27</v>
      </c>
      <c r="BC17">
        <f t="shared" ref="BC17:BC29" si="34">AR17-BB17</f>
        <v>425.32999999999993</v>
      </c>
      <c r="BD17">
        <f t="shared" ref="BD17:BD29" si="35">(AR17-AQ17)/(AR17-BB17)</f>
        <v>0.29928667152563876</v>
      </c>
      <c r="BE17">
        <f t="shared" ref="BE17:BE29" si="36">(AL17-AR17)/(AL17-BB17)</f>
        <v>0.8263115554085454</v>
      </c>
      <c r="BF17">
        <f t="shared" ref="BF17:BF29" si="37">(AR17-AQ17)/(AR17-AK17)</f>
        <v>0.24333776431491322</v>
      </c>
      <c r="BG17">
        <f t="shared" ref="BG17:BG29" si="38">(AL17-AR17)/(AL17-AK17)</f>
        <v>0.79458004992472631</v>
      </c>
      <c r="BH17">
        <f t="shared" ref="BH17:BH29" si="39">$B$11*CF17+$C$11*CG17+$F$11*CH17*(1-CK17)</f>
        <v>1400.0250000000001</v>
      </c>
      <c r="BI17">
        <f t="shared" ref="BI17:BI29" si="40">BH17*BJ17</f>
        <v>1180.2059877580823</v>
      </c>
      <c r="BJ17">
        <f t="shared" ref="BJ17:BJ29" si="41">($B$11*$D$9+$C$11*$D$9+$F$11*((CU17+CM17)/MAX(CU17+CM17+CV17, 0.1)*$I$9+CV17/MAX(CU17+CM17+CV17, 0.1)*$J$9))/($B$11+$C$11+$F$11)</f>
        <v>0.84298922359106609</v>
      </c>
      <c r="BK17">
        <f t="shared" ref="BK17:BK29" si="42">($B$11*$K$9+$C$11*$K$9+$F$11*((CU17+CM17)/MAX(CU17+CM17+CV17, 0.1)*$P$9+CV17/MAX(CU17+CM17+CV17, 0.1)*$Q$9))/($B$11+$C$11+$F$11)</f>
        <v>0.19597844718213223</v>
      </c>
      <c r="BL17">
        <v>6</v>
      </c>
      <c r="BM17">
        <v>0.5</v>
      </c>
      <c r="BN17" t="s">
        <v>290</v>
      </c>
      <c r="BO17">
        <v>2</v>
      </c>
      <c r="BP17">
        <v>1607714698.8499999</v>
      </c>
      <c r="BQ17">
        <v>400.15706666666699</v>
      </c>
      <c r="BR17">
        <v>406.07150000000001</v>
      </c>
      <c r="BS17">
        <v>21.7100333333333</v>
      </c>
      <c r="BT17">
        <v>21.658919999999998</v>
      </c>
      <c r="BU17">
        <v>397.570066666667</v>
      </c>
      <c r="BV17">
        <v>21.7480333333333</v>
      </c>
      <c r="BW17">
        <v>500.005766666667</v>
      </c>
      <c r="BX17">
        <v>102.092233333333</v>
      </c>
      <c r="BY17">
        <v>9.9969719999999998E-2</v>
      </c>
      <c r="BZ17">
        <v>27.941230000000001</v>
      </c>
      <c r="CA17">
        <v>28.748696666666699</v>
      </c>
      <c r="CB17">
        <v>999.9</v>
      </c>
      <c r="CC17">
        <v>0</v>
      </c>
      <c r="CD17">
        <v>0</v>
      </c>
      <c r="CE17">
        <v>9998.2033333333293</v>
      </c>
      <c r="CF17">
        <v>0</v>
      </c>
      <c r="CG17">
        <v>266.86933333333297</v>
      </c>
      <c r="CH17">
        <v>1400.0250000000001</v>
      </c>
      <c r="CI17">
        <v>0.90000296666666701</v>
      </c>
      <c r="CJ17">
        <v>9.9997176666666701E-2</v>
      </c>
      <c r="CK17">
        <v>0</v>
      </c>
      <c r="CL17">
        <v>1112.2173333333301</v>
      </c>
      <c r="CM17">
        <v>4.9997499999999997</v>
      </c>
      <c r="CN17">
        <v>15447.996666666701</v>
      </c>
      <c r="CO17">
        <v>12178.28</v>
      </c>
      <c r="CP17">
        <v>48.449599999999997</v>
      </c>
      <c r="CQ17">
        <v>50</v>
      </c>
      <c r="CR17">
        <v>49.5</v>
      </c>
      <c r="CS17">
        <v>49.3832666666667</v>
      </c>
      <c r="CT17">
        <v>49.549666666666702</v>
      </c>
      <c r="CU17">
        <v>1255.5263333333301</v>
      </c>
      <c r="CV17">
        <v>139.499666666667</v>
      </c>
      <c r="CW17">
        <v>0</v>
      </c>
      <c r="CX17">
        <v>405.799999952316</v>
      </c>
      <c r="CY17">
        <v>0</v>
      </c>
      <c r="CZ17">
        <v>1111.3044</v>
      </c>
      <c r="DA17">
        <v>-137.664615596884</v>
      </c>
      <c r="DB17">
        <v>-1924.1307721820499</v>
      </c>
      <c r="DC17">
        <v>15435.052</v>
      </c>
      <c r="DD17">
        <v>15</v>
      </c>
      <c r="DE17">
        <v>0</v>
      </c>
      <c r="DF17" t="s">
        <v>291</v>
      </c>
      <c r="DG17">
        <v>1607556896.0999999</v>
      </c>
      <c r="DH17">
        <v>1607556911.0999999</v>
      </c>
      <c r="DI17">
        <v>0</v>
      </c>
      <c r="DJ17">
        <v>2.4E-2</v>
      </c>
      <c r="DK17">
        <v>0</v>
      </c>
      <c r="DL17">
        <v>2.5870000000000002</v>
      </c>
      <c r="DM17">
        <v>-3.7999999999999999E-2</v>
      </c>
      <c r="DN17">
        <v>394</v>
      </c>
      <c r="DO17">
        <v>9</v>
      </c>
      <c r="DP17">
        <v>0.04</v>
      </c>
      <c r="DQ17">
        <v>0.02</v>
      </c>
      <c r="DR17">
        <v>4.6767505681812302</v>
      </c>
      <c r="DS17">
        <v>27.803713169911799</v>
      </c>
      <c r="DT17">
        <v>2.4998091761715</v>
      </c>
      <c r="DU17">
        <v>0</v>
      </c>
      <c r="DV17">
        <v>-5.9145064333333304</v>
      </c>
      <c r="DW17">
        <v>-29.9520828921023</v>
      </c>
      <c r="DX17">
        <v>2.7713912659742301</v>
      </c>
      <c r="DY17">
        <v>0</v>
      </c>
      <c r="DZ17">
        <v>5.1117733333333297E-2</v>
      </c>
      <c r="EA17">
        <v>3.7711307639599498</v>
      </c>
      <c r="EB17">
        <v>0.274000316531268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2.5870000000000002</v>
      </c>
      <c r="EJ17">
        <v>-3.7999999999999999E-2</v>
      </c>
      <c r="EK17">
        <v>2.5870000000000002</v>
      </c>
      <c r="EL17">
        <v>0</v>
      </c>
      <c r="EM17">
        <v>0</v>
      </c>
      <c r="EN17">
        <v>0</v>
      </c>
      <c r="EO17">
        <v>-3.7999999999999999E-2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2630.2</v>
      </c>
      <c r="EX17">
        <v>2629.9</v>
      </c>
      <c r="EY17">
        <v>2</v>
      </c>
      <c r="EZ17">
        <v>505.53899999999999</v>
      </c>
      <c r="FA17">
        <v>480.31799999999998</v>
      </c>
      <c r="FB17">
        <v>23.8169</v>
      </c>
      <c r="FC17">
        <v>33.036799999999999</v>
      </c>
      <c r="FD17">
        <v>30.0001</v>
      </c>
      <c r="FE17">
        <v>32.939</v>
      </c>
      <c r="FF17">
        <v>32.898200000000003</v>
      </c>
      <c r="FG17">
        <v>21.7791</v>
      </c>
      <c r="FH17">
        <v>19.2149</v>
      </c>
      <c r="FI17">
        <v>37.965200000000003</v>
      </c>
      <c r="FJ17">
        <v>23.7743</v>
      </c>
      <c r="FK17">
        <v>407.78800000000001</v>
      </c>
      <c r="FL17">
        <v>20.901299999999999</v>
      </c>
      <c r="FM17">
        <v>101.45</v>
      </c>
      <c r="FN17">
        <v>100.79900000000001</v>
      </c>
    </row>
    <row r="18" spans="1:170" x14ac:dyDescent="0.25">
      <c r="A18">
        <v>2</v>
      </c>
      <c r="B18">
        <v>1607714827.0999999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1607714819.0999999</v>
      </c>
      <c r="I18">
        <f t="shared" si="0"/>
        <v>4.7609195548679075E-4</v>
      </c>
      <c r="J18">
        <f t="shared" si="1"/>
        <v>-4.5199703904821789</v>
      </c>
      <c r="K18">
        <f t="shared" si="2"/>
        <v>52.592738709677398</v>
      </c>
      <c r="L18">
        <f t="shared" si="3"/>
        <v>326.41026792032665</v>
      </c>
      <c r="M18">
        <f t="shared" si="4"/>
        <v>33.356411148357445</v>
      </c>
      <c r="N18">
        <f t="shared" si="5"/>
        <v>5.3745399217843879</v>
      </c>
      <c r="O18">
        <f t="shared" si="6"/>
        <v>2.5992256137690618E-2</v>
      </c>
      <c r="P18">
        <f t="shared" si="7"/>
        <v>2.9661327812264253</v>
      </c>
      <c r="Q18">
        <f t="shared" si="8"/>
        <v>2.5866378670584233E-2</v>
      </c>
      <c r="R18">
        <f t="shared" si="9"/>
        <v>1.6177745310795726E-2</v>
      </c>
      <c r="S18">
        <f t="shared" si="10"/>
        <v>231.29134638404599</v>
      </c>
      <c r="T18">
        <f t="shared" si="11"/>
        <v>29.258446888510079</v>
      </c>
      <c r="U18">
        <f t="shared" si="12"/>
        <v>28.916264516129001</v>
      </c>
      <c r="V18">
        <f t="shared" si="13"/>
        <v>4.0023268123082119</v>
      </c>
      <c r="W18">
        <f t="shared" si="14"/>
        <v>57.28953433798565</v>
      </c>
      <c r="X18">
        <f t="shared" si="15"/>
        <v>2.1782847225851021</v>
      </c>
      <c r="Y18">
        <f t="shared" si="16"/>
        <v>3.802238485190125</v>
      </c>
      <c r="Z18">
        <f t="shared" si="17"/>
        <v>1.8240420897231098</v>
      </c>
      <c r="AA18">
        <f t="shared" si="18"/>
        <v>-20.995655236967472</v>
      </c>
      <c r="AB18">
        <f t="shared" si="19"/>
        <v>-141.17641845062141</v>
      </c>
      <c r="AC18">
        <f t="shared" si="20"/>
        <v>-10.424060699401947</v>
      </c>
      <c r="AD18">
        <f t="shared" si="21"/>
        <v>58.695211997055168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53802.301766689226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854.03492307692295</v>
      </c>
      <c r="AR18">
        <v>925.69</v>
      </c>
      <c r="AS18">
        <f t="shared" si="27"/>
        <v>7.7407206433122377E-2</v>
      </c>
      <c r="AT18">
        <v>0.5</v>
      </c>
      <c r="AU18">
        <f t="shared" si="28"/>
        <v>1180.1886104247037</v>
      </c>
      <c r="AV18">
        <f t="shared" si="29"/>
        <v>-4.5199703904821789</v>
      </c>
      <c r="AW18">
        <f t="shared" si="30"/>
        <v>45.677551698582441</v>
      </c>
      <c r="AX18">
        <f t="shared" si="31"/>
        <v>0.27855977703118756</v>
      </c>
      <c r="AY18">
        <f t="shared" si="32"/>
        <v>-3.340332956820609E-3</v>
      </c>
      <c r="AZ18">
        <f t="shared" si="33"/>
        <v>2.5239443010078966</v>
      </c>
      <c r="BA18" t="s">
        <v>296</v>
      </c>
      <c r="BB18">
        <v>667.83</v>
      </c>
      <c r="BC18">
        <f t="shared" si="34"/>
        <v>257.86</v>
      </c>
      <c r="BD18">
        <f t="shared" si="35"/>
        <v>0.27788364586627279</v>
      </c>
      <c r="BE18">
        <f t="shared" si="36"/>
        <v>0.9006032572034306</v>
      </c>
      <c r="BF18">
        <f t="shared" si="37"/>
        <v>0.34086878881135318</v>
      </c>
      <c r="BG18">
        <f t="shared" si="38"/>
        <v>0.91745353689862563</v>
      </c>
      <c r="BH18">
        <f t="shared" si="39"/>
        <v>1400.00451612903</v>
      </c>
      <c r="BI18">
        <f t="shared" si="40"/>
        <v>1180.1886104247037</v>
      </c>
      <c r="BJ18">
        <f t="shared" si="41"/>
        <v>0.84298914526925206</v>
      </c>
      <c r="BK18">
        <f t="shared" si="42"/>
        <v>0.19597829053850407</v>
      </c>
      <c r="BL18">
        <v>6</v>
      </c>
      <c r="BM18">
        <v>0.5</v>
      </c>
      <c r="BN18" t="s">
        <v>290</v>
      </c>
      <c r="BO18">
        <v>2</v>
      </c>
      <c r="BP18">
        <v>1607714819.0999999</v>
      </c>
      <c r="BQ18">
        <v>52.592738709677398</v>
      </c>
      <c r="BR18">
        <v>47.199103225806397</v>
      </c>
      <c r="BS18">
        <v>21.315677419354799</v>
      </c>
      <c r="BT18">
        <v>20.756574193548399</v>
      </c>
      <c r="BU18">
        <v>50.005738709677402</v>
      </c>
      <c r="BV18">
        <v>21.353677419354799</v>
      </c>
      <c r="BW18">
        <v>500.02616129032299</v>
      </c>
      <c r="BX18">
        <v>102.09167741935499</v>
      </c>
      <c r="BY18">
        <v>9.9994922580645199E-2</v>
      </c>
      <c r="BZ18">
        <v>28.0334161290323</v>
      </c>
      <c r="CA18">
        <v>28.916264516129001</v>
      </c>
      <c r="CB18">
        <v>999.9</v>
      </c>
      <c r="CC18">
        <v>0</v>
      </c>
      <c r="CD18">
        <v>0</v>
      </c>
      <c r="CE18">
        <v>10000.8583870968</v>
      </c>
      <c r="CF18">
        <v>0</v>
      </c>
      <c r="CG18">
        <v>266.27751612903199</v>
      </c>
      <c r="CH18">
        <v>1400.00451612903</v>
      </c>
      <c r="CI18">
        <v>0.90000490322580695</v>
      </c>
      <c r="CJ18">
        <v>9.9995251612903194E-2</v>
      </c>
      <c r="CK18">
        <v>0</v>
      </c>
      <c r="CL18">
        <v>854.349774193548</v>
      </c>
      <c r="CM18">
        <v>4.9997499999999997</v>
      </c>
      <c r="CN18">
        <v>11837.367741935501</v>
      </c>
      <c r="CO18">
        <v>12178.1225806452</v>
      </c>
      <c r="CP18">
        <v>48.429000000000002</v>
      </c>
      <c r="CQ18">
        <v>49.941064516129003</v>
      </c>
      <c r="CR18">
        <v>49.471612903225797</v>
      </c>
      <c r="CS18">
        <v>49.306129032258099</v>
      </c>
      <c r="CT18">
        <v>49.503935483870997</v>
      </c>
      <c r="CU18">
        <v>1255.5106451612901</v>
      </c>
      <c r="CV18">
        <v>139.493870967742</v>
      </c>
      <c r="CW18">
        <v>0</v>
      </c>
      <c r="CX18">
        <v>119.700000047684</v>
      </c>
      <c r="CY18">
        <v>0</v>
      </c>
      <c r="CZ18">
        <v>854.03492307692295</v>
      </c>
      <c r="DA18">
        <v>-51.830837634005697</v>
      </c>
      <c r="DB18">
        <v>-740.86153888028798</v>
      </c>
      <c r="DC18">
        <v>11832.8615384615</v>
      </c>
      <c r="DD18">
        <v>15</v>
      </c>
      <c r="DE18">
        <v>0</v>
      </c>
      <c r="DF18" t="s">
        <v>291</v>
      </c>
      <c r="DG18">
        <v>1607556896.0999999</v>
      </c>
      <c r="DH18">
        <v>1607556911.0999999</v>
      </c>
      <c r="DI18">
        <v>0</v>
      </c>
      <c r="DJ18">
        <v>2.4E-2</v>
      </c>
      <c r="DK18">
        <v>0</v>
      </c>
      <c r="DL18">
        <v>2.5870000000000002</v>
      </c>
      <c r="DM18">
        <v>-3.7999999999999999E-2</v>
      </c>
      <c r="DN18">
        <v>394</v>
      </c>
      <c r="DO18">
        <v>9</v>
      </c>
      <c r="DP18">
        <v>0.04</v>
      </c>
      <c r="DQ18">
        <v>0.02</v>
      </c>
      <c r="DR18">
        <v>-4.4555478480131097</v>
      </c>
      <c r="DS18">
        <v>-11.075160468714801</v>
      </c>
      <c r="DT18">
        <v>1.06539978264349</v>
      </c>
      <c r="DU18">
        <v>0</v>
      </c>
      <c r="DV18">
        <v>5.3887216666666697</v>
      </c>
      <c r="DW18">
        <v>12.686370367074501</v>
      </c>
      <c r="DX18">
        <v>1.25726980566115</v>
      </c>
      <c r="DY18">
        <v>0</v>
      </c>
      <c r="DZ18">
        <v>0.56012139999999999</v>
      </c>
      <c r="EA18">
        <v>-0.39184028476084498</v>
      </c>
      <c r="EB18">
        <v>3.0171594966789499E-2</v>
      </c>
      <c r="EC18">
        <v>0</v>
      </c>
      <c r="ED18">
        <v>0</v>
      </c>
      <c r="EE18">
        <v>3</v>
      </c>
      <c r="EF18" t="s">
        <v>292</v>
      </c>
      <c r="EG18">
        <v>100</v>
      </c>
      <c r="EH18">
        <v>100</v>
      </c>
      <c r="EI18">
        <v>2.5870000000000002</v>
      </c>
      <c r="EJ18">
        <v>-3.7999999999999999E-2</v>
      </c>
      <c r="EK18">
        <v>2.5870000000000002</v>
      </c>
      <c r="EL18">
        <v>0</v>
      </c>
      <c r="EM18">
        <v>0</v>
      </c>
      <c r="EN18">
        <v>0</v>
      </c>
      <c r="EO18">
        <v>-3.7999999999999999E-2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2632.2</v>
      </c>
      <c r="EX18">
        <v>2631.9</v>
      </c>
      <c r="EY18">
        <v>2</v>
      </c>
      <c r="EZ18">
        <v>505.87299999999999</v>
      </c>
      <c r="FA18">
        <v>479.31700000000001</v>
      </c>
      <c r="FB18">
        <v>23.9876</v>
      </c>
      <c r="FC18">
        <v>33.020099999999999</v>
      </c>
      <c r="FD18">
        <v>29.999199999999998</v>
      </c>
      <c r="FE18">
        <v>32.935699999999997</v>
      </c>
      <c r="FF18">
        <v>32.895200000000003</v>
      </c>
      <c r="FG18">
        <v>6.0740400000000001</v>
      </c>
      <c r="FH18">
        <v>18.7361</v>
      </c>
      <c r="FI18">
        <v>37.864100000000001</v>
      </c>
      <c r="FJ18">
        <v>23.978899999999999</v>
      </c>
      <c r="FK18">
        <v>48.845799999999997</v>
      </c>
      <c r="FL18">
        <v>20.9011</v>
      </c>
      <c r="FM18">
        <v>101.44799999999999</v>
      </c>
      <c r="FN18">
        <v>100.797</v>
      </c>
    </row>
    <row r="19" spans="1:170" x14ac:dyDescent="0.25">
      <c r="A19">
        <v>3</v>
      </c>
      <c r="B19">
        <v>1607714947.5999999</v>
      </c>
      <c r="C19">
        <v>241</v>
      </c>
      <c r="D19" t="s">
        <v>297</v>
      </c>
      <c r="E19" t="s">
        <v>298</v>
      </c>
      <c r="F19" t="s">
        <v>285</v>
      </c>
      <c r="G19" t="s">
        <v>286</v>
      </c>
      <c r="H19">
        <v>1607714939.5999999</v>
      </c>
      <c r="I19">
        <f t="shared" si="0"/>
        <v>1.1638120830988756E-3</v>
      </c>
      <c r="J19">
        <f t="shared" si="1"/>
        <v>0.14197847545344616</v>
      </c>
      <c r="K19">
        <f t="shared" si="2"/>
        <v>79.750625806451595</v>
      </c>
      <c r="L19">
        <f t="shared" si="3"/>
        <v>73.955775550459933</v>
      </c>
      <c r="M19">
        <f t="shared" si="4"/>
        <v>7.5577405360626893</v>
      </c>
      <c r="N19">
        <f t="shared" si="5"/>
        <v>8.1499319417256526</v>
      </c>
      <c r="O19">
        <f t="shared" si="6"/>
        <v>6.4558068918977821E-2</v>
      </c>
      <c r="P19">
        <f t="shared" si="7"/>
        <v>2.9661333319926673</v>
      </c>
      <c r="Q19">
        <f t="shared" si="8"/>
        <v>6.3787508472433141E-2</v>
      </c>
      <c r="R19">
        <f t="shared" si="9"/>
        <v>3.993565818004953E-2</v>
      </c>
      <c r="S19">
        <f t="shared" si="10"/>
        <v>231.29274724679797</v>
      </c>
      <c r="T19">
        <f t="shared" si="11"/>
        <v>29.037875908023029</v>
      </c>
      <c r="U19">
        <f t="shared" si="12"/>
        <v>28.8864290322581</v>
      </c>
      <c r="V19">
        <f t="shared" si="13"/>
        <v>3.9954179326696799</v>
      </c>
      <c r="W19">
        <f t="shared" si="14"/>
        <v>57.674167135479429</v>
      </c>
      <c r="X19">
        <f t="shared" si="15"/>
        <v>2.1872999590478903</v>
      </c>
      <c r="Y19">
        <f t="shared" si="16"/>
        <v>3.7925124326629911</v>
      </c>
      <c r="Z19">
        <f t="shared" si="17"/>
        <v>1.8081179736217896</v>
      </c>
      <c r="AA19">
        <f t="shared" si="18"/>
        <v>-51.324112864660414</v>
      </c>
      <c r="AB19">
        <f t="shared" si="19"/>
        <v>-143.43169404501444</v>
      </c>
      <c r="AC19">
        <f t="shared" si="20"/>
        <v>-10.58669556172757</v>
      </c>
      <c r="AD19">
        <f t="shared" si="21"/>
        <v>25.950244775395561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53810.193528046519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299</v>
      </c>
      <c r="AQ19">
        <v>799.10380769230801</v>
      </c>
      <c r="AR19">
        <v>872.42</v>
      </c>
      <c r="AS19">
        <f t="shared" si="27"/>
        <v>8.4037725301680299E-2</v>
      </c>
      <c r="AT19">
        <v>0.5</v>
      </c>
      <c r="AU19">
        <f t="shared" si="28"/>
        <v>1180.1959323742092</v>
      </c>
      <c r="AV19">
        <f t="shared" si="29"/>
        <v>0.14197847545344616</v>
      </c>
      <c r="AW19">
        <f t="shared" si="30"/>
        <v>49.590490783512124</v>
      </c>
      <c r="AX19">
        <f t="shared" si="31"/>
        <v>0.28212328924142044</v>
      </c>
      <c r="AY19">
        <f t="shared" si="32"/>
        <v>6.0983599038660549E-4</v>
      </c>
      <c r="AZ19">
        <f t="shared" si="33"/>
        <v>2.739116480594209</v>
      </c>
      <c r="BA19" t="s">
        <v>300</v>
      </c>
      <c r="BB19">
        <v>626.29</v>
      </c>
      <c r="BC19">
        <f t="shared" si="34"/>
        <v>246.13</v>
      </c>
      <c r="BD19">
        <f t="shared" si="35"/>
        <v>0.29787588797664627</v>
      </c>
      <c r="BE19">
        <f t="shared" si="36"/>
        <v>0.90662002663338126</v>
      </c>
      <c r="BF19">
        <f t="shared" si="37"/>
        <v>0.46715149049630678</v>
      </c>
      <c r="BG19">
        <f t="shared" si="38"/>
        <v>0.93837159848534268</v>
      </c>
      <c r="BH19">
        <f t="shared" si="39"/>
        <v>1400.01322580645</v>
      </c>
      <c r="BI19">
        <f t="shared" si="40"/>
        <v>1180.1959323742092</v>
      </c>
      <c r="BJ19">
        <f t="shared" si="41"/>
        <v>0.84298913083080385</v>
      </c>
      <c r="BK19">
        <f t="shared" si="42"/>
        <v>0.19597826166160781</v>
      </c>
      <c r="BL19">
        <v>6</v>
      </c>
      <c r="BM19">
        <v>0.5</v>
      </c>
      <c r="BN19" t="s">
        <v>290</v>
      </c>
      <c r="BO19">
        <v>2</v>
      </c>
      <c r="BP19">
        <v>1607714939.5999999</v>
      </c>
      <c r="BQ19">
        <v>79.750625806451595</v>
      </c>
      <c r="BR19">
        <v>80.032361290322598</v>
      </c>
      <c r="BS19">
        <v>21.403680645161302</v>
      </c>
      <c r="BT19">
        <v>20.037077419354802</v>
      </c>
      <c r="BU19">
        <v>77.163632258064496</v>
      </c>
      <c r="BV19">
        <v>21.441683870967701</v>
      </c>
      <c r="BW19">
        <v>500.02906451612898</v>
      </c>
      <c r="BX19">
        <v>102.092677419355</v>
      </c>
      <c r="BY19">
        <v>0.100024635483871</v>
      </c>
      <c r="BZ19">
        <v>27.989477419354799</v>
      </c>
      <c r="CA19">
        <v>28.8864290322581</v>
      </c>
      <c r="CB19">
        <v>999.9</v>
      </c>
      <c r="CC19">
        <v>0</v>
      </c>
      <c r="CD19">
        <v>0</v>
      </c>
      <c r="CE19">
        <v>10000.7635483871</v>
      </c>
      <c r="CF19">
        <v>0</v>
      </c>
      <c r="CG19">
        <v>268.185612903226</v>
      </c>
      <c r="CH19">
        <v>1400.01322580645</v>
      </c>
      <c r="CI19">
        <v>0.90000441935483899</v>
      </c>
      <c r="CJ19">
        <v>9.9995670967742006E-2</v>
      </c>
      <c r="CK19">
        <v>0</v>
      </c>
      <c r="CL19">
        <v>799.15345161290304</v>
      </c>
      <c r="CM19">
        <v>4.9997499999999997</v>
      </c>
      <c r="CN19">
        <v>11066.274193548399</v>
      </c>
      <c r="CO19">
        <v>12178.1870967742</v>
      </c>
      <c r="CP19">
        <v>48.475548387096801</v>
      </c>
      <c r="CQ19">
        <v>50.002000000000002</v>
      </c>
      <c r="CR19">
        <v>49.467483870967698</v>
      </c>
      <c r="CS19">
        <v>49.350612903225802</v>
      </c>
      <c r="CT19">
        <v>49.537999999999997</v>
      </c>
      <c r="CU19">
        <v>1255.5203225806499</v>
      </c>
      <c r="CV19">
        <v>139.49419354838699</v>
      </c>
      <c r="CW19">
        <v>0</v>
      </c>
      <c r="CX19">
        <v>119.60000014305101</v>
      </c>
      <c r="CY19">
        <v>0</v>
      </c>
      <c r="CZ19">
        <v>799.10380769230801</v>
      </c>
      <c r="DA19">
        <v>-15.4666324919049</v>
      </c>
      <c r="DB19">
        <v>-204.72820520623</v>
      </c>
      <c r="DC19">
        <v>11065.3807692308</v>
      </c>
      <c r="DD19">
        <v>15</v>
      </c>
      <c r="DE19">
        <v>0</v>
      </c>
      <c r="DF19" t="s">
        <v>291</v>
      </c>
      <c r="DG19">
        <v>1607556896.0999999</v>
      </c>
      <c r="DH19">
        <v>1607556911.0999999</v>
      </c>
      <c r="DI19">
        <v>0</v>
      </c>
      <c r="DJ19">
        <v>2.4E-2</v>
      </c>
      <c r="DK19">
        <v>0</v>
      </c>
      <c r="DL19">
        <v>2.5870000000000002</v>
      </c>
      <c r="DM19">
        <v>-3.7999999999999999E-2</v>
      </c>
      <c r="DN19">
        <v>394</v>
      </c>
      <c r="DO19">
        <v>9</v>
      </c>
      <c r="DP19">
        <v>0.04</v>
      </c>
      <c r="DQ19">
        <v>0.02</v>
      </c>
      <c r="DR19">
        <v>0.21273203240715</v>
      </c>
      <c r="DS19">
        <v>-3.5740542145027598</v>
      </c>
      <c r="DT19">
        <v>1.88324016572967</v>
      </c>
      <c r="DU19">
        <v>0</v>
      </c>
      <c r="DV19">
        <v>-0.25271861333333301</v>
      </c>
      <c r="DW19">
        <v>5.6383681494994402</v>
      </c>
      <c r="DX19">
        <v>2.3011703864397401</v>
      </c>
      <c r="DY19">
        <v>0</v>
      </c>
      <c r="DZ19">
        <v>1.36842666666667</v>
      </c>
      <c r="EA19">
        <v>0.34682482758620597</v>
      </c>
      <c r="EB19">
        <v>3.0058551676501101E-2</v>
      </c>
      <c r="EC19">
        <v>0</v>
      </c>
      <c r="ED19">
        <v>0</v>
      </c>
      <c r="EE19">
        <v>3</v>
      </c>
      <c r="EF19" t="s">
        <v>292</v>
      </c>
      <c r="EG19">
        <v>100</v>
      </c>
      <c r="EH19">
        <v>100</v>
      </c>
      <c r="EI19">
        <v>2.5870000000000002</v>
      </c>
      <c r="EJ19">
        <v>-3.7999999999999999E-2</v>
      </c>
      <c r="EK19">
        <v>2.5870000000000002</v>
      </c>
      <c r="EL19">
        <v>0</v>
      </c>
      <c r="EM19">
        <v>0</v>
      </c>
      <c r="EN19">
        <v>0</v>
      </c>
      <c r="EO19">
        <v>-3.7999999999999999E-2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2634.2</v>
      </c>
      <c r="EX19">
        <v>2633.9</v>
      </c>
      <c r="EY19">
        <v>2</v>
      </c>
      <c r="EZ19">
        <v>506.67599999999999</v>
      </c>
      <c r="FA19">
        <v>478.48599999999999</v>
      </c>
      <c r="FB19">
        <v>24.1859</v>
      </c>
      <c r="FC19">
        <v>32.9771</v>
      </c>
      <c r="FD19">
        <v>30.000299999999999</v>
      </c>
      <c r="FE19">
        <v>32.92</v>
      </c>
      <c r="FF19">
        <v>32.886499999999998</v>
      </c>
      <c r="FG19">
        <v>6.8177700000000003</v>
      </c>
      <c r="FH19">
        <v>21.886099999999999</v>
      </c>
      <c r="FI19">
        <v>37.864100000000001</v>
      </c>
      <c r="FJ19">
        <v>24.183700000000002</v>
      </c>
      <c r="FK19">
        <v>78.250799999999998</v>
      </c>
      <c r="FL19">
        <v>20.126100000000001</v>
      </c>
      <c r="FM19">
        <v>101.45099999999999</v>
      </c>
      <c r="FN19">
        <v>100.80200000000001</v>
      </c>
    </row>
    <row r="20" spans="1:170" x14ac:dyDescent="0.25">
      <c r="A20">
        <v>4</v>
      </c>
      <c r="B20">
        <v>1607715068.0999999</v>
      </c>
      <c r="C20">
        <v>361.5</v>
      </c>
      <c r="D20" t="s">
        <v>301</v>
      </c>
      <c r="E20" t="s">
        <v>302</v>
      </c>
      <c r="F20" t="s">
        <v>285</v>
      </c>
      <c r="G20" t="s">
        <v>286</v>
      </c>
      <c r="H20">
        <v>1607715060.0999999</v>
      </c>
      <c r="I20">
        <f t="shared" si="0"/>
        <v>1.3659831324755066E-3</v>
      </c>
      <c r="J20">
        <f t="shared" si="1"/>
        <v>2.1034053649365707</v>
      </c>
      <c r="K20">
        <f t="shared" si="2"/>
        <v>98.231932258064504</v>
      </c>
      <c r="L20">
        <f t="shared" si="3"/>
        <v>51.58904614181683</v>
      </c>
      <c r="M20">
        <f t="shared" si="4"/>
        <v>5.2722325405945103</v>
      </c>
      <c r="N20">
        <f t="shared" si="5"/>
        <v>10.038983631384584</v>
      </c>
      <c r="O20">
        <f t="shared" si="6"/>
        <v>7.6592230938567235E-2</v>
      </c>
      <c r="P20">
        <f t="shared" si="7"/>
        <v>2.9659008258792698</v>
      </c>
      <c r="Q20">
        <f t="shared" si="8"/>
        <v>7.551013012134436E-2</v>
      </c>
      <c r="R20">
        <f t="shared" si="9"/>
        <v>4.7289780142074633E-2</v>
      </c>
      <c r="S20">
        <f t="shared" si="10"/>
        <v>231.28911501752515</v>
      </c>
      <c r="T20">
        <f t="shared" si="11"/>
        <v>28.994364235037647</v>
      </c>
      <c r="U20">
        <f t="shared" si="12"/>
        <v>28.9384032258065</v>
      </c>
      <c r="V20">
        <f t="shared" si="13"/>
        <v>4.0074601127344298</v>
      </c>
      <c r="W20">
        <f t="shared" si="14"/>
        <v>58.375940019497882</v>
      </c>
      <c r="X20">
        <f t="shared" si="15"/>
        <v>2.2149967346215278</v>
      </c>
      <c r="Y20">
        <f t="shared" si="16"/>
        <v>3.7943658532637019</v>
      </c>
      <c r="Z20">
        <f t="shared" si="17"/>
        <v>1.792463378112902</v>
      </c>
      <c r="AA20">
        <f t="shared" si="18"/>
        <v>-60.239856142169842</v>
      </c>
      <c r="AB20">
        <f t="shared" si="19"/>
        <v>-150.39095661197189</v>
      </c>
      <c r="AC20">
        <f t="shared" si="20"/>
        <v>-11.104565890381473</v>
      </c>
      <c r="AD20">
        <f t="shared" si="21"/>
        <v>9.5537363730019251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53801.985608894829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303</v>
      </c>
      <c r="AQ20">
        <v>776.86426923076897</v>
      </c>
      <c r="AR20">
        <v>853.4</v>
      </c>
      <c r="AS20">
        <f t="shared" si="27"/>
        <v>8.9683302987146774E-2</v>
      </c>
      <c r="AT20">
        <v>0.5</v>
      </c>
      <c r="AU20">
        <f t="shared" si="28"/>
        <v>1180.1762185066116</v>
      </c>
      <c r="AV20">
        <f t="shared" si="29"/>
        <v>2.1034053649365707</v>
      </c>
      <c r="AW20">
        <f t="shared" si="30"/>
        <v>52.92105069127679</v>
      </c>
      <c r="AX20">
        <f t="shared" si="31"/>
        <v>0.2907311928755566</v>
      </c>
      <c r="AY20">
        <f t="shared" si="32"/>
        <v>2.2718241587222541E-3</v>
      </c>
      <c r="AZ20">
        <f t="shared" si="33"/>
        <v>2.8224513709866415</v>
      </c>
      <c r="BA20" t="s">
        <v>304</v>
      </c>
      <c r="BB20">
        <v>605.29</v>
      </c>
      <c r="BC20">
        <f t="shared" si="34"/>
        <v>248.11</v>
      </c>
      <c r="BD20">
        <f t="shared" si="35"/>
        <v>0.30847499403180445</v>
      </c>
      <c r="BE20">
        <f t="shared" si="36"/>
        <v>0.90661286740766112</v>
      </c>
      <c r="BF20">
        <f t="shared" si="37"/>
        <v>0.55491606246514358</v>
      </c>
      <c r="BG20">
        <f t="shared" si="38"/>
        <v>0.94584037136650201</v>
      </c>
      <c r="BH20">
        <f t="shared" si="39"/>
        <v>1399.9896774193501</v>
      </c>
      <c r="BI20">
        <f t="shared" si="40"/>
        <v>1180.1762185066116</v>
      </c>
      <c r="BJ20">
        <f t="shared" si="41"/>
        <v>0.84298922880779492</v>
      </c>
      <c r="BK20">
        <f t="shared" si="42"/>
        <v>0.19597845761558991</v>
      </c>
      <c r="BL20">
        <v>6</v>
      </c>
      <c r="BM20">
        <v>0.5</v>
      </c>
      <c r="BN20" t="s">
        <v>290</v>
      </c>
      <c r="BO20">
        <v>2</v>
      </c>
      <c r="BP20">
        <v>1607715060.0999999</v>
      </c>
      <c r="BQ20">
        <v>98.231932258064504</v>
      </c>
      <c r="BR20">
        <v>100.91691290322601</v>
      </c>
      <c r="BS20">
        <v>21.6738483870968</v>
      </c>
      <c r="BT20">
        <v>20.070270967741902</v>
      </c>
      <c r="BU20">
        <v>95.644935483870995</v>
      </c>
      <c r="BV20">
        <v>21.711848387096801</v>
      </c>
      <c r="BW20">
        <v>500.023387096774</v>
      </c>
      <c r="BX20">
        <v>102.096709677419</v>
      </c>
      <c r="BY20">
        <v>0.10003430000000001</v>
      </c>
      <c r="BZ20">
        <v>27.997858064516102</v>
      </c>
      <c r="CA20">
        <v>28.9384032258065</v>
      </c>
      <c r="CB20">
        <v>999.9</v>
      </c>
      <c r="CC20">
        <v>0</v>
      </c>
      <c r="CD20">
        <v>0</v>
      </c>
      <c r="CE20">
        <v>9999.0516129032294</v>
      </c>
      <c r="CF20">
        <v>0</v>
      </c>
      <c r="CG20">
        <v>275.74122580645201</v>
      </c>
      <c r="CH20">
        <v>1399.9896774193501</v>
      </c>
      <c r="CI20">
        <v>0.900001612903226</v>
      </c>
      <c r="CJ20">
        <v>9.9998496774193493E-2</v>
      </c>
      <c r="CK20">
        <v>0</v>
      </c>
      <c r="CL20">
        <v>776.93116129032296</v>
      </c>
      <c r="CM20">
        <v>4.9997499999999997</v>
      </c>
      <c r="CN20">
        <v>10761.135483870999</v>
      </c>
      <c r="CO20">
        <v>12177.964516128999</v>
      </c>
      <c r="CP20">
        <v>48.533935483870998</v>
      </c>
      <c r="CQ20">
        <v>50.1046774193548</v>
      </c>
      <c r="CR20">
        <v>49.566193548387098</v>
      </c>
      <c r="CS20">
        <v>49.481645161290302</v>
      </c>
      <c r="CT20">
        <v>49.596612903225797</v>
      </c>
      <c r="CU20">
        <v>1255.4948387096799</v>
      </c>
      <c r="CV20">
        <v>139.496451612903</v>
      </c>
      <c r="CW20">
        <v>0</v>
      </c>
      <c r="CX20">
        <v>119.60000014305101</v>
      </c>
      <c r="CY20">
        <v>0</v>
      </c>
      <c r="CZ20">
        <v>776.86426923076897</v>
      </c>
      <c r="DA20">
        <v>-5.6590427368956</v>
      </c>
      <c r="DB20">
        <v>-84.355555513536103</v>
      </c>
      <c r="DC20">
        <v>10760.4769230769</v>
      </c>
      <c r="DD20">
        <v>15</v>
      </c>
      <c r="DE20">
        <v>0</v>
      </c>
      <c r="DF20" t="s">
        <v>291</v>
      </c>
      <c r="DG20">
        <v>1607556896.0999999</v>
      </c>
      <c r="DH20">
        <v>1607556911.0999999</v>
      </c>
      <c r="DI20">
        <v>0</v>
      </c>
      <c r="DJ20">
        <v>2.4E-2</v>
      </c>
      <c r="DK20">
        <v>0</v>
      </c>
      <c r="DL20">
        <v>2.5870000000000002</v>
      </c>
      <c r="DM20">
        <v>-3.7999999999999999E-2</v>
      </c>
      <c r="DN20">
        <v>394</v>
      </c>
      <c r="DO20">
        <v>9</v>
      </c>
      <c r="DP20">
        <v>0.04</v>
      </c>
      <c r="DQ20">
        <v>0.02</v>
      </c>
      <c r="DR20">
        <v>1.43846567146513</v>
      </c>
      <c r="DS20">
        <v>-36.330219309845297</v>
      </c>
      <c r="DT20">
        <v>7.3774136572517097</v>
      </c>
      <c r="DU20">
        <v>0</v>
      </c>
      <c r="DV20">
        <v>-2.4657175666666702</v>
      </c>
      <c r="DW20">
        <v>51.938520106785298</v>
      </c>
      <c r="DX20">
        <v>8.9540791505667503</v>
      </c>
      <c r="DY20">
        <v>0</v>
      </c>
      <c r="DZ20">
        <v>1.601496</v>
      </c>
      <c r="EA20">
        <v>0.28763746384872302</v>
      </c>
      <c r="EB20">
        <v>2.1736737351007101E-2</v>
      </c>
      <c r="EC20">
        <v>0</v>
      </c>
      <c r="ED20">
        <v>0</v>
      </c>
      <c r="EE20">
        <v>3</v>
      </c>
      <c r="EF20" t="s">
        <v>292</v>
      </c>
      <c r="EG20">
        <v>100</v>
      </c>
      <c r="EH20">
        <v>100</v>
      </c>
      <c r="EI20">
        <v>2.5870000000000002</v>
      </c>
      <c r="EJ20">
        <v>-3.7999999999999999E-2</v>
      </c>
      <c r="EK20">
        <v>2.5870000000000002</v>
      </c>
      <c r="EL20">
        <v>0</v>
      </c>
      <c r="EM20">
        <v>0</v>
      </c>
      <c r="EN20">
        <v>0</v>
      </c>
      <c r="EO20">
        <v>-3.7999999999999999E-2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2636.2</v>
      </c>
      <c r="EX20">
        <v>2635.9</v>
      </c>
      <c r="EY20">
        <v>2</v>
      </c>
      <c r="EZ20">
        <v>507.39400000000001</v>
      </c>
      <c r="FA20">
        <v>478.31799999999998</v>
      </c>
      <c r="FB20">
        <v>23.932400000000001</v>
      </c>
      <c r="FC20">
        <v>33.024500000000003</v>
      </c>
      <c r="FD20">
        <v>30.000599999999999</v>
      </c>
      <c r="FE20">
        <v>32.961199999999998</v>
      </c>
      <c r="FF20">
        <v>32.930399999999999</v>
      </c>
      <c r="FG20">
        <v>6.9829699999999999</v>
      </c>
      <c r="FH20">
        <v>21.555199999999999</v>
      </c>
      <c r="FI20">
        <v>37.491900000000001</v>
      </c>
      <c r="FJ20">
        <v>23.915600000000001</v>
      </c>
      <c r="FK20">
        <v>100.126</v>
      </c>
      <c r="FL20">
        <v>19.919599999999999</v>
      </c>
      <c r="FM20">
        <v>101.44199999999999</v>
      </c>
      <c r="FN20">
        <v>100.792</v>
      </c>
    </row>
    <row r="21" spans="1:170" x14ac:dyDescent="0.25">
      <c r="A21">
        <v>5</v>
      </c>
      <c r="B21">
        <v>1607715188.5999999</v>
      </c>
      <c r="C21">
        <v>482</v>
      </c>
      <c r="D21" t="s">
        <v>305</v>
      </c>
      <c r="E21" t="s">
        <v>306</v>
      </c>
      <c r="F21" t="s">
        <v>285</v>
      </c>
      <c r="G21" t="s">
        <v>286</v>
      </c>
      <c r="H21">
        <v>1607715180.5999999</v>
      </c>
      <c r="I21">
        <f t="shared" si="0"/>
        <v>1.561942046935173E-3</v>
      </c>
      <c r="J21">
        <f t="shared" si="1"/>
        <v>0.93139673791056454</v>
      </c>
      <c r="K21">
        <f t="shared" si="2"/>
        <v>148.912709677419</v>
      </c>
      <c r="L21">
        <f t="shared" si="3"/>
        <v>127.54969730497882</v>
      </c>
      <c r="M21">
        <f t="shared" si="4"/>
        <v>13.033902676839846</v>
      </c>
      <c r="N21">
        <f t="shared" si="5"/>
        <v>15.216921766887046</v>
      </c>
      <c r="O21">
        <f t="shared" si="6"/>
        <v>8.7127583042781634E-2</v>
      </c>
      <c r="P21">
        <f t="shared" si="7"/>
        <v>2.966560562714585</v>
      </c>
      <c r="Q21">
        <f t="shared" si="8"/>
        <v>8.5730553415457947E-2</v>
      </c>
      <c r="R21">
        <f t="shared" si="9"/>
        <v>5.370524750161302E-2</v>
      </c>
      <c r="S21">
        <f t="shared" si="10"/>
        <v>231.29409246620443</v>
      </c>
      <c r="T21">
        <f t="shared" si="11"/>
        <v>28.942890838656364</v>
      </c>
      <c r="U21">
        <f t="shared" si="12"/>
        <v>28.949235483871</v>
      </c>
      <c r="V21">
        <f t="shared" si="13"/>
        <v>4.0099738784408112</v>
      </c>
      <c r="W21">
        <f t="shared" si="14"/>
        <v>58.111134754206496</v>
      </c>
      <c r="X21">
        <f t="shared" si="15"/>
        <v>2.204825489931856</v>
      </c>
      <c r="Y21">
        <f t="shared" si="16"/>
        <v>3.794153219099297</v>
      </c>
      <c r="Z21">
        <f t="shared" si="17"/>
        <v>1.8051483885089552</v>
      </c>
      <c r="AA21">
        <f t="shared" si="18"/>
        <v>-68.881644269841132</v>
      </c>
      <c r="AB21">
        <f t="shared" si="19"/>
        <v>-152.31058975734524</v>
      </c>
      <c r="AC21">
        <f t="shared" si="20"/>
        <v>-11.244359595593773</v>
      </c>
      <c r="AD21">
        <f t="shared" si="21"/>
        <v>-1.1425011565757188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53821.232068224243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307</v>
      </c>
      <c r="AQ21">
        <v>765.93265384615404</v>
      </c>
      <c r="AR21">
        <v>854.82</v>
      </c>
      <c r="AS21">
        <f t="shared" si="27"/>
        <v>0.10398369967226551</v>
      </c>
      <c r="AT21">
        <v>0.5</v>
      </c>
      <c r="AU21">
        <f t="shared" si="28"/>
        <v>1180.2027375284861</v>
      </c>
      <c r="AV21">
        <f t="shared" si="29"/>
        <v>0.93139673791056454</v>
      </c>
      <c r="AW21">
        <f t="shared" si="30"/>
        <v>61.360923505773847</v>
      </c>
      <c r="AX21">
        <f t="shared" si="31"/>
        <v>0.30929318453007659</v>
      </c>
      <c r="AY21">
        <f t="shared" si="32"/>
        <v>1.2787160796518336E-3</v>
      </c>
      <c r="AZ21">
        <f t="shared" si="33"/>
        <v>2.8161016354320205</v>
      </c>
      <c r="BA21" t="s">
        <v>308</v>
      </c>
      <c r="BB21">
        <v>590.42999999999995</v>
      </c>
      <c r="BC21">
        <f t="shared" si="34"/>
        <v>264.3900000000001</v>
      </c>
      <c r="BD21">
        <f t="shared" si="35"/>
        <v>0.33619783711125978</v>
      </c>
      <c r="BE21">
        <f t="shared" si="36"/>
        <v>0.90103868395935083</v>
      </c>
      <c r="BF21">
        <f t="shared" si="37"/>
        <v>0.63790285184326279</v>
      </c>
      <c r="BG21">
        <f t="shared" si="38"/>
        <v>0.94528276582016935</v>
      </c>
      <c r="BH21">
        <f t="shared" si="39"/>
        <v>1400.0212903225799</v>
      </c>
      <c r="BI21">
        <f t="shared" si="40"/>
        <v>1180.2027375284861</v>
      </c>
      <c r="BJ21">
        <f t="shared" si="41"/>
        <v>0.84298913572703926</v>
      </c>
      <c r="BK21">
        <f t="shared" si="42"/>
        <v>0.1959782714540787</v>
      </c>
      <c r="BL21">
        <v>6</v>
      </c>
      <c r="BM21">
        <v>0.5</v>
      </c>
      <c r="BN21" t="s">
        <v>290</v>
      </c>
      <c r="BO21">
        <v>2</v>
      </c>
      <c r="BP21">
        <v>1607715180.5999999</v>
      </c>
      <c r="BQ21">
        <v>148.912709677419</v>
      </c>
      <c r="BR21">
        <v>150.30945161290299</v>
      </c>
      <c r="BS21">
        <v>21.576409677419399</v>
      </c>
      <c r="BT21">
        <v>19.742580645161301</v>
      </c>
      <c r="BU21">
        <v>146.32570967741901</v>
      </c>
      <c r="BV21">
        <v>21.614409677419399</v>
      </c>
      <c r="BW21">
        <v>500.016387096774</v>
      </c>
      <c r="BX21">
        <v>102.086903225806</v>
      </c>
      <c r="BY21">
        <v>9.9953758064516104E-2</v>
      </c>
      <c r="BZ21">
        <v>27.996896774193502</v>
      </c>
      <c r="CA21">
        <v>28.949235483871</v>
      </c>
      <c r="CB21">
        <v>999.9</v>
      </c>
      <c r="CC21">
        <v>0</v>
      </c>
      <c r="CD21">
        <v>0</v>
      </c>
      <c r="CE21">
        <v>10003.749677419401</v>
      </c>
      <c r="CF21">
        <v>0</v>
      </c>
      <c r="CG21">
        <v>281.65416129032297</v>
      </c>
      <c r="CH21">
        <v>1400.0212903225799</v>
      </c>
      <c r="CI21">
        <v>0.90000400000000003</v>
      </c>
      <c r="CJ21">
        <v>9.9996167741935496E-2</v>
      </c>
      <c r="CK21">
        <v>0</v>
      </c>
      <c r="CL21">
        <v>765.953451612903</v>
      </c>
      <c r="CM21">
        <v>4.9997499999999997</v>
      </c>
      <c r="CN21">
        <v>10616.0516129032</v>
      </c>
      <c r="CO21">
        <v>12178.2419354839</v>
      </c>
      <c r="CP21">
        <v>48.568129032258</v>
      </c>
      <c r="CQ21">
        <v>50.158999999999999</v>
      </c>
      <c r="CR21">
        <v>49.624935483870999</v>
      </c>
      <c r="CS21">
        <v>49.509935483870997</v>
      </c>
      <c r="CT21">
        <v>49.634999999999998</v>
      </c>
      <c r="CU21">
        <v>1255.52677419355</v>
      </c>
      <c r="CV21">
        <v>139.49516129032301</v>
      </c>
      <c r="CW21">
        <v>0</v>
      </c>
      <c r="CX21">
        <v>119.700000047684</v>
      </c>
      <c r="CY21">
        <v>0</v>
      </c>
      <c r="CZ21">
        <v>765.93265384615404</v>
      </c>
      <c r="DA21">
        <v>-5.4967863350571999</v>
      </c>
      <c r="DB21">
        <v>-77.654700977276207</v>
      </c>
      <c r="DC21">
        <v>10615.6615384615</v>
      </c>
      <c r="DD21">
        <v>15</v>
      </c>
      <c r="DE21">
        <v>0</v>
      </c>
      <c r="DF21" t="s">
        <v>291</v>
      </c>
      <c r="DG21">
        <v>1607556896.0999999</v>
      </c>
      <c r="DH21">
        <v>1607556911.0999999</v>
      </c>
      <c r="DI21">
        <v>0</v>
      </c>
      <c r="DJ21">
        <v>2.4E-2</v>
      </c>
      <c r="DK21">
        <v>0</v>
      </c>
      <c r="DL21">
        <v>2.5870000000000002</v>
      </c>
      <c r="DM21">
        <v>-3.7999999999999999E-2</v>
      </c>
      <c r="DN21">
        <v>394</v>
      </c>
      <c r="DO21">
        <v>9</v>
      </c>
      <c r="DP21">
        <v>0.04</v>
      </c>
      <c r="DQ21">
        <v>0.02</v>
      </c>
      <c r="DR21">
        <v>0.83125925855252303</v>
      </c>
      <c r="DS21">
        <v>51.071148961422097</v>
      </c>
      <c r="DT21">
        <v>4.4100194128491301</v>
      </c>
      <c r="DU21">
        <v>0</v>
      </c>
      <c r="DV21">
        <v>-1.3658495666666699</v>
      </c>
      <c r="DW21">
        <v>-64.923264880978806</v>
      </c>
      <c r="DX21">
        <v>5.3233448278314102</v>
      </c>
      <c r="DY21">
        <v>0</v>
      </c>
      <c r="DZ21">
        <v>1.83310833333333</v>
      </c>
      <c r="EA21">
        <v>-0.41858215795328102</v>
      </c>
      <c r="EB21">
        <v>3.41501694562251E-2</v>
      </c>
      <c r="EC21">
        <v>0</v>
      </c>
      <c r="ED21">
        <v>0</v>
      </c>
      <c r="EE21">
        <v>3</v>
      </c>
      <c r="EF21" t="s">
        <v>292</v>
      </c>
      <c r="EG21">
        <v>100</v>
      </c>
      <c r="EH21">
        <v>100</v>
      </c>
      <c r="EI21">
        <v>2.5870000000000002</v>
      </c>
      <c r="EJ21">
        <v>-3.7999999999999999E-2</v>
      </c>
      <c r="EK21">
        <v>2.5870000000000002</v>
      </c>
      <c r="EL21">
        <v>0</v>
      </c>
      <c r="EM21">
        <v>0</v>
      </c>
      <c r="EN21">
        <v>0</v>
      </c>
      <c r="EO21">
        <v>-3.7999999999999999E-2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2638.2</v>
      </c>
      <c r="EX21">
        <v>2638</v>
      </c>
      <c r="EY21">
        <v>2</v>
      </c>
      <c r="EZ21">
        <v>507.78500000000003</v>
      </c>
      <c r="FA21">
        <v>477.64299999999997</v>
      </c>
      <c r="FB21">
        <v>23.895700000000001</v>
      </c>
      <c r="FC21">
        <v>33.120800000000003</v>
      </c>
      <c r="FD21">
        <v>30.001000000000001</v>
      </c>
      <c r="FE21">
        <v>33.042200000000001</v>
      </c>
      <c r="FF21">
        <v>33.008899999999997</v>
      </c>
      <c r="FG21">
        <v>10.088900000000001</v>
      </c>
      <c r="FH21">
        <v>21.438400000000001</v>
      </c>
      <c r="FI21">
        <v>36.747500000000002</v>
      </c>
      <c r="FJ21">
        <v>23.855499999999999</v>
      </c>
      <c r="FK21">
        <v>155.73500000000001</v>
      </c>
      <c r="FL21">
        <v>19.849399999999999</v>
      </c>
      <c r="FM21">
        <v>101.432</v>
      </c>
      <c r="FN21">
        <v>100.776</v>
      </c>
    </row>
    <row r="22" spans="1:170" x14ac:dyDescent="0.25">
      <c r="A22">
        <v>6</v>
      </c>
      <c r="B22">
        <v>1607715309.0999999</v>
      </c>
      <c r="C22">
        <v>602.5</v>
      </c>
      <c r="D22" t="s">
        <v>309</v>
      </c>
      <c r="E22" t="s">
        <v>310</v>
      </c>
      <c r="F22" t="s">
        <v>285</v>
      </c>
      <c r="G22" t="s">
        <v>286</v>
      </c>
      <c r="H22">
        <v>1607715301.0999999</v>
      </c>
      <c r="I22">
        <f t="shared" si="0"/>
        <v>1.5461241018736068E-3</v>
      </c>
      <c r="J22">
        <f t="shared" si="1"/>
        <v>3.9153554326118454</v>
      </c>
      <c r="K22">
        <f t="shared" si="2"/>
        <v>201.04203225806501</v>
      </c>
      <c r="L22">
        <f t="shared" si="3"/>
        <v>122.41091566851202</v>
      </c>
      <c r="M22">
        <f t="shared" si="4"/>
        <v>12.507393298429678</v>
      </c>
      <c r="N22">
        <f t="shared" si="5"/>
        <v>20.54156488606365</v>
      </c>
      <c r="O22">
        <f t="shared" si="6"/>
        <v>8.5925438112538763E-2</v>
      </c>
      <c r="P22">
        <f t="shared" si="7"/>
        <v>2.9653266522044515</v>
      </c>
      <c r="Q22">
        <f t="shared" si="8"/>
        <v>8.4565813578688726E-2</v>
      </c>
      <c r="R22">
        <f t="shared" si="9"/>
        <v>5.29739982411866E-2</v>
      </c>
      <c r="S22">
        <f t="shared" si="10"/>
        <v>231.29319206385139</v>
      </c>
      <c r="T22">
        <f t="shared" si="11"/>
        <v>28.940856632649268</v>
      </c>
      <c r="U22">
        <f t="shared" si="12"/>
        <v>28.9432935483871</v>
      </c>
      <c r="V22">
        <f t="shared" si="13"/>
        <v>4.0085948051955071</v>
      </c>
      <c r="W22">
        <f t="shared" si="14"/>
        <v>57.933109483095159</v>
      </c>
      <c r="X22">
        <f t="shared" si="15"/>
        <v>2.1972426924227118</v>
      </c>
      <c r="Y22">
        <f t="shared" si="16"/>
        <v>3.7927235600289428</v>
      </c>
      <c r="Z22">
        <f t="shared" si="17"/>
        <v>1.8113521127727954</v>
      </c>
      <c r="AA22">
        <f t="shared" si="18"/>
        <v>-68.184072892626062</v>
      </c>
      <c r="AB22">
        <f t="shared" si="19"/>
        <v>-152.33078096432214</v>
      </c>
      <c r="AC22">
        <f t="shared" si="20"/>
        <v>-11.24983531876372</v>
      </c>
      <c r="AD22">
        <f t="shared" si="21"/>
        <v>-0.47149711186054333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53786.073058045673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311</v>
      </c>
      <c r="AQ22">
        <v>765.972038461539</v>
      </c>
      <c r="AR22">
        <v>870.28</v>
      </c>
      <c r="AS22">
        <f t="shared" si="27"/>
        <v>0.11985563443772229</v>
      </c>
      <c r="AT22">
        <v>0.5</v>
      </c>
      <c r="AU22">
        <f t="shared" si="28"/>
        <v>1180.2000665608043</v>
      </c>
      <c r="AV22">
        <f t="shared" si="29"/>
        <v>3.9153554326118454</v>
      </c>
      <c r="AW22">
        <f t="shared" si="30"/>
        <v>70.726813870543637</v>
      </c>
      <c r="AX22">
        <f t="shared" si="31"/>
        <v>0.31843774417428872</v>
      </c>
      <c r="AY22">
        <f t="shared" si="32"/>
        <v>3.807068851911967E-3</v>
      </c>
      <c r="AZ22">
        <f t="shared" si="33"/>
        <v>2.7483108884496947</v>
      </c>
      <c r="BA22" t="s">
        <v>312</v>
      </c>
      <c r="BB22">
        <v>593.15</v>
      </c>
      <c r="BC22">
        <f t="shared" si="34"/>
        <v>277.13</v>
      </c>
      <c r="BD22">
        <f t="shared" si="35"/>
        <v>0.37638639461069162</v>
      </c>
      <c r="BE22">
        <f t="shared" si="36"/>
        <v>0.89616438048206593</v>
      </c>
      <c r="BF22">
        <f t="shared" si="37"/>
        <v>0.67381064777086119</v>
      </c>
      <c r="BG22">
        <f t="shared" si="38"/>
        <v>0.93921193360446376</v>
      </c>
      <c r="BH22">
        <f t="shared" si="39"/>
        <v>1400.0183870967701</v>
      </c>
      <c r="BI22">
        <f t="shared" si="40"/>
        <v>1180.2000665608043</v>
      </c>
      <c r="BJ22">
        <f t="shared" si="41"/>
        <v>0.84298897602923284</v>
      </c>
      <c r="BK22">
        <f t="shared" si="42"/>
        <v>0.19597795205846574</v>
      </c>
      <c r="BL22">
        <v>6</v>
      </c>
      <c r="BM22">
        <v>0.5</v>
      </c>
      <c r="BN22" t="s">
        <v>290</v>
      </c>
      <c r="BO22">
        <v>2</v>
      </c>
      <c r="BP22">
        <v>1607715301.0999999</v>
      </c>
      <c r="BQ22">
        <v>201.04203225806501</v>
      </c>
      <c r="BR22">
        <v>206.113258064516</v>
      </c>
      <c r="BS22">
        <v>21.5046</v>
      </c>
      <c r="BT22">
        <v>19.6892225806452</v>
      </c>
      <c r="BU22">
        <v>198.45503225806499</v>
      </c>
      <c r="BV22">
        <v>21.5426</v>
      </c>
      <c r="BW22">
        <v>500.02009677419397</v>
      </c>
      <c r="BX22">
        <v>102.075451612903</v>
      </c>
      <c r="BY22">
        <v>0.100022119354839</v>
      </c>
      <c r="BZ22">
        <v>27.990432258064502</v>
      </c>
      <c r="CA22">
        <v>28.9432935483871</v>
      </c>
      <c r="CB22">
        <v>999.9</v>
      </c>
      <c r="CC22">
        <v>0</v>
      </c>
      <c r="CD22">
        <v>0</v>
      </c>
      <c r="CE22">
        <v>9997.8816129032293</v>
      </c>
      <c r="CF22">
        <v>0</v>
      </c>
      <c r="CG22">
        <v>289.88916129032299</v>
      </c>
      <c r="CH22">
        <v>1400.0183870967701</v>
      </c>
      <c r="CI22">
        <v>0.90000951612903202</v>
      </c>
      <c r="CJ22">
        <v>9.9990680645161298E-2</v>
      </c>
      <c r="CK22">
        <v>0</v>
      </c>
      <c r="CL22">
        <v>765.97390322580702</v>
      </c>
      <c r="CM22">
        <v>4.9997499999999997</v>
      </c>
      <c r="CN22">
        <v>10625.322580645199</v>
      </c>
      <c r="CO22">
        <v>12178.251612903199</v>
      </c>
      <c r="CP22">
        <v>48.612806451612897</v>
      </c>
      <c r="CQ22">
        <v>50.186999999999998</v>
      </c>
      <c r="CR22">
        <v>49.674999999999997</v>
      </c>
      <c r="CS22">
        <v>49.518000000000001</v>
      </c>
      <c r="CT22">
        <v>49.658999999999999</v>
      </c>
      <c r="CU22">
        <v>1255.5316129032301</v>
      </c>
      <c r="CV22">
        <v>139.48741935483901</v>
      </c>
      <c r="CW22">
        <v>0</v>
      </c>
      <c r="CX22">
        <v>119.60000014305101</v>
      </c>
      <c r="CY22">
        <v>0</v>
      </c>
      <c r="CZ22">
        <v>765.972038461539</v>
      </c>
      <c r="DA22">
        <v>3.9852649632337398</v>
      </c>
      <c r="DB22">
        <v>46.765812031625003</v>
      </c>
      <c r="DC22">
        <v>10625.2730769231</v>
      </c>
      <c r="DD22">
        <v>15</v>
      </c>
      <c r="DE22">
        <v>0</v>
      </c>
      <c r="DF22" t="s">
        <v>291</v>
      </c>
      <c r="DG22">
        <v>1607556896.0999999</v>
      </c>
      <c r="DH22">
        <v>1607556911.0999999</v>
      </c>
      <c r="DI22">
        <v>0</v>
      </c>
      <c r="DJ22">
        <v>2.4E-2</v>
      </c>
      <c r="DK22">
        <v>0</v>
      </c>
      <c r="DL22">
        <v>2.5870000000000002</v>
      </c>
      <c r="DM22">
        <v>-3.7999999999999999E-2</v>
      </c>
      <c r="DN22">
        <v>394</v>
      </c>
      <c r="DO22">
        <v>9</v>
      </c>
      <c r="DP22">
        <v>0.04</v>
      </c>
      <c r="DQ22">
        <v>0.02</v>
      </c>
      <c r="DR22">
        <v>4.2174241004391098</v>
      </c>
      <c r="DS22">
        <v>-60.305801251105599</v>
      </c>
      <c r="DT22">
        <v>6.2554535178095003</v>
      </c>
      <c r="DU22">
        <v>0</v>
      </c>
      <c r="DV22">
        <v>-5.1984384333333304</v>
      </c>
      <c r="DW22">
        <v>80.366995194660703</v>
      </c>
      <c r="DX22">
        <v>7.6454350520313001</v>
      </c>
      <c r="DY22">
        <v>0</v>
      </c>
      <c r="DZ22">
        <v>1.81540566666667</v>
      </c>
      <c r="EA22">
        <v>-3.3763114571744399E-2</v>
      </c>
      <c r="EB22">
        <v>2.5029232020890202E-3</v>
      </c>
      <c r="EC22">
        <v>1</v>
      </c>
      <c r="ED22">
        <v>1</v>
      </c>
      <c r="EE22">
        <v>3</v>
      </c>
      <c r="EF22" t="s">
        <v>313</v>
      </c>
      <c r="EG22">
        <v>100</v>
      </c>
      <c r="EH22">
        <v>100</v>
      </c>
      <c r="EI22">
        <v>2.5870000000000002</v>
      </c>
      <c r="EJ22">
        <v>-3.7999999999999999E-2</v>
      </c>
      <c r="EK22">
        <v>2.5870000000000002</v>
      </c>
      <c r="EL22">
        <v>0</v>
      </c>
      <c r="EM22">
        <v>0</v>
      </c>
      <c r="EN22">
        <v>0</v>
      </c>
      <c r="EO22">
        <v>-3.7999999999999999E-2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2640.2</v>
      </c>
      <c r="EX22">
        <v>2640</v>
      </c>
      <c r="EY22">
        <v>2</v>
      </c>
      <c r="EZ22">
        <v>507.84800000000001</v>
      </c>
      <c r="FA22">
        <v>476.99099999999999</v>
      </c>
      <c r="FB22">
        <v>23.863800000000001</v>
      </c>
      <c r="FC22">
        <v>33.219299999999997</v>
      </c>
      <c r="FD22">
        <v>30.000499999999999</v>
      </c>
      <c r="FE22">
        <v>33.1312</v>
      </c>
      <c r="FF22">
        <v>33.094999999999999</v>
      </c>
      <c r="FG22">
        <v>11.885199999999999</v>
      </c>
      <c r="FH22">
        <v>21.7805</v>
      </c>
      <c r="FI22">
        <v>36.003700000000002</v>
      </c>
      <c r="FJ22">
        <v>23.865200000000002</v>
      </c>
      <c r="FK22">
        <v>208.58500000000001</v>
      </c>
      <c r="FL22">
        <v>19.654699999999998</v>
      </c>
      <c r="FM22">
        <v>101.413</v>
      </c>
      <c r="FN22">
        <v>100.762</v>
      </c>
    </row>
    <row r="23" spans="1:170" x14ac:dyDescent="0.25">
      <c r="A23">
        <v>7</v>
      </c>
      <c r="B23">
        <v>1607715429.5999999</v>
      </c>
      <c r="C23">
        <v>723</v>
      </c>
      <c r="D23" t="s">
        <v>314</v>
      </c>
      <c r="E23" t="s">
        <v>315</v>
      </c>
      <c r="F23" t="s">
        <v>285</v>
      </c>
      <c r="G23" t="s">
        <v>286</v>
      </c>
      <c r="H23">
        <v>1607715421.5999999</v>
      </c>
      <c r="I23">
        <f t="shared" si="0"/>
        <v>1.3172636828312429E-3</v>
      </c>
      <c r="J23">
        <f t="shared" si="1"/>
        <v>7.2748561144881476</v>
      </c>
      <c r="K23">
        <f t="shared" si="2"/>
        <v>249.06312903225799</v>
      </c>
      <c r="L23">
        <f t="shared" si="3"/>
        <v>82.411132509236779</v>
      </c>
      <c r="M23">
        <f t="shared" si="4"/>
        <v>8.4201487903709769</v>
      </c>
      <c r="N23">
        <f t="shared" si="5"/>
        <v>25.447394554515142</v>
      </c>
      <c r="O23">
        <f t="shared" si="6"/>
        <v>7.2779929069321736E-2</v>
      </c>
      <c r="P23">
        <f t="shared" si="7"/>
        <v>2.9654710735045393</v>
      </c>
      <c r="Q23">
        <f t="shared" si="8"/>
        <v>7.1801987210837415E-2</v>
      </c>
      <c r="R23">
        <f t="shared" si="9"/>
        <v>4.4963011389509533E-2</v>
      </c>
      <c r="S23">
        <f t="shared" si="10"/>
        <v>231.29189127137769</v>
      </c>
      <c r="T23">
        <f t="shared" si="11"/>
        <v>28.996682680049094</v>
      </c>
      <c r="U23">
        <f t="shared" si="12"/>
        <v>28.951587096774201</v>
      </c>
      <c r="V23">
        <f t="shared" si="13"/>
        <v>4.0105197822707233</v>
      </c>
      <c r="W23">
        <f t="shared" si="14"/>
        <v>57.83086665038789</v>
      </c>
      <c r="X23">
        <f t="shared" si="15"/>
        <v>2.1929899706457832</v>
      </c>
      <c r="Y23">
        <f t="shared" si="16"/>
        <v>3.7920752319057183</v>
      </c>
      <c r="Z23">
        <f t="shared" si="17"/>
        <v>1.8175298116249401</v>
      </c>
      <c r="AA23">
        <f t="shared" si="18"/>
        <v>-58.091328412857813</v>
      </c>
      <c r="AB23">
        <f t="shared" si="19"/>
        <v>-154.1329199114262</v>
      </c>
      <c r="AC23">
        <f t="shared" si="20"/>
        <v>-11.38267568348858</v>
      </c>
      <c r="AD23">
        <f t="shared" si="21"/>
        <v>7.6849672636051025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53790.754147165208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773.77826923076896</v>
      </c>
      <c r="AR23">
        <v>893.82</v>
      </c>
      <c r="AS23">
        <f t="shared" si="27"/>
        <v>0.13430190728472302</v>
      </c>
      <c r="AT23">
        <v>0.5</v>
      </c>
      <c r="AU23">
        <f t="shared" si="28"/>
        <v>1180.1918233279189</v>
      </c>
      <c r="AV23">
        <f t="shared" si="29"/>
        <v>7.2748561144881476</v>
      </c>
      <c r="AW23">
        <f t="shared" si="30"/>
        <v>79.251006417387188</v>
      </c>
      <c r="AX23">
        <f t="shared" si="31"/>
        <v>0.33418361638808713</v>
      </c>
      <c r="AY23">
        <f t="shared" si="32"/>
        <v>6.6536671743424773E-3</v>
      </c>
      <c r="AZ23">
        <f t="shared" si="33"/>
        <v>2.6495938779620052</v>
      </c>
      <c r="BA23" t="s">
        <v>317</v>
      </c>
      <c r="BB23">
        <v>595.12</v>
      </c>
      <c r="BC23">
        <f t="shared" si="34"/>
        <v>298.70000000000005</v>
      </c>
      <c r="BD23">
        <f t="shared" si="35"/>
        <v>0.40188058509953489</v>
      </c>
      <c r="BE23">
        <f t="shared" si="36"/>
        <v>0.88799982001979771</v>
      </c>
      <c r="BF23">
        <f t="shared" si="37"/>
        <v>0.67309442474746284</v>
      </c>
      <c r="BG23">
        <f t="shared" si="38"/>
        <v>0.92996824729413285</v>
      </c>
      <c r="BH23">
        <f t="shared" si="39"/>
        <v>1400.0083870967701</v>
      </c>
      <c r="BI23">
        <f t="shared" si="40"/>
        <v>1180.1918233279189</v>
      </c>
      <c r="BJ23">
        <f t="shared" si="41"/>
        <v>0.84298910935477334</v>
      </c>
      <c r="BK23">
        <f t="shared" si="42"/>
        <v>0.19597821870954679</v>
      </c>
      <c r="BL23">
        <v>6</v>
      </c>
      <c r="BM23">
        <v>0.5</v>
      </c>
      <c r="BN23" t="s">
        <v>290</v>
      </c>
      <c r="BO23">
        <v>2</v>
      </c>
      <c r="BP23">
        <v>1607715421.5999999</v>
      </c>
      <c r="BQ23">
        <v>249.06312903225799</v>
      </c>
      <c r="BR23">
        <v>258.18632258064503</v>
      </c>
      <c r="BS23">
        <v>21.463609677419299</v>
      </c>
      <c r="BT23">
        <v>19.916877419354801</v>
      </c>
      <c r="BU23">
        <v>246.47609677419399</v>
      </c>
      <c r="BV23">
        <v>21.5016096774193</v>
      </c>
      <c r="BW23">
        <v>500.01819354838699</v>
      </c>
      <c r="BX23">
        <v>102.072483870968</v>
      </c>
      <c r="BY23">
        <v>9.9984022580645093E-2</v>
      </c>
      <c r="BZ23">
        <v>27.987500000000001</v>
      </c>
      <c r="CA23">
        <v>28.951587096774201</v>
      </c>
      <c r="CB23">
        <v>999.9</v>
      </c>
      <c r="CC23">
        <v>0</v>
      </c>
      <c r="CD23">
        <v>0</v>
      </c>
      <c r="CE23">
        <v>9998.9903225806393</v>
      </c>
      <c r="CF23">
        <v>0</v>
      </c>
      <c r="CG23">
        <v>286.35683870967699</v>
      </c>
      <c r="CH23">
        <v>1400.0083870967701</v>
      </c>
      <c r="CI23">
        <v>0.90000606451612897</v>
      </c>
      <c r="CJ23">
        <v>9.99941290322581E-2</v>
      </c>
      <c r="CK23">
        <v>0</v>
      </c>
      <c r="CL23">
        <v>773.80751612903202</v>
      </c>
      <c r="CM23">
        <v>4.9997499999999997</v>
      </c>
      <c r="CN23">
        <v>10733.535483871001</v>
      </c>
      <c r="CO23">
        <v>12178.1387096774</v>
      </c>
      <c r="CP23">
        <v>48.655000000000001</v>
      </c>
      <c r="CQ23">
        <v>50.25</v>
      </c>
      <c r="CR23">
        <v>49.703258064516099</v>
      </c>
      <c r="CS23">
        <v>49.566064516129003</v>
      </c>
      <c r="CT23">
        <v>49.697161290322597</v>
      </c>
      <c r="CU23">
        <v>1255.5158064516099</v>
      </c>
      <c r="CV23">
        <v>139.49258064516101</v>
      </c>
      <c r="CW23">
        <v>0</v>
      </c>
      <c r="CX23">
        <v>119.60000014305101</v>
      </c>
      <c r="CY23">
        <v>0</v>
      </c>
      <c r="CZ23">
        <v>773.77826923076896</v>
      </c>
      <c r="DA23">
        <v>-4.8067350543521696</v>
      </c>
      <c r="DB23">
        <v>-75.302564151659396</v>
      </c>
      <c r="DC23">
        <v>10733.1076923077</v>
      </c>
      <c r="DD23">
        <v>15</v>
      </c>
      <c r="DE23">
        <v>0</v>
      </c>
      <c r="DF23" t="s">
        <v>291</v>
      </c>
      <c r="DG23">
        <v>1607556896.0999999</v>
      </c>
      <c r="DH23">
        <v>1607556911.0999999</v>
      </c>
      <c r="DI23">
        <v>0</v>
      </c>
      <c r="DJ23">
        <v>2.4E-2</v>
      </c>
      <c r="DK23">
        <v>0</v>
      </c>
      <c r="DL23">
        <v>2.5870000000000002</v>
      </c>
      <c r="DM23">
        <v>-3.7999999999999999E-2</v>
      </c>
      <c r="DN23">
        <v>394</v>
      </c>
      <c r="DO23">
        <v>9</v>
      </c>
      <c r="DP23">
        <v>0.04</v>
      </c>
      <c r="DQ23">
        <v>0.02</v>
      </c>
      <c r="DR23">
        <v>7.2720511586346204</v>
      </c>
      <c r="DS23">
        <v>32.0817854229525</v>
      </c>
      <c r="DT23">
        <v>2.64271095529047</v>
      </c>
      <c r="DU23">
        <v>0</v>
      </c>
      <c r="DV23">
        <v>-9.2152473333333305</v>
      </c>
      <c r="DW23">
        <v>-36.321604805339298</v>
      </c>
      <c r="DX23">
        <v>3.1328036637416199</v>
      </c>
      <c r="DY23">
        <v>0</v>
      </c>
      <c r="DZ23">
        <v>1.54670533333333</v>
      </c>
      <c r="EA23">
        <v>2.6572992213567299E-2</v>
      </c>
      <c r="EB23">
        <v>1.44002059553173E-2</v>
      </c>
      <c r="EC23">
        <v>1</v>
      </c>
      <c r="ED23">
        <v>1</v>
      </c>
      <c r="EE23">
        <v>3</v>
      </c>
      <c r="EF23" t="s">
        <v>313</v>
      </c>
      <c r="EG23">
        <v>100</v>
      </c>
      <c r="EH23">
        <v>100</v>
      </c>
      <c r="EI23">
        <v>2.5870000000000002</v>
      </c>
      <c r="EJ23">
        <v>-3.7999999999999999E-2</v>
      </c>
      <c r="EK23">
        <v>2.5870000000000002</v>
      </c>
      <c r="EL23">
        <v>0</v>
      </c>
      <c r="EM23">
        <v>0</v>
      </c>
      <c r="EN23">
        <v>0</v>
      </c>
      <c r="EO23">
        <v>-3.7999999999999999E-2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2642.2</v>
      </c>
      <c r="EX23">
        <v>2642</v>
      </c>
      <c r="EY23">
        <v>2</v>
      </c>
      <c r="EZ23">
        <v>507.78399999999999</v>
      </c>
      <c r="FA23">
        <v>476.93799999999999</v>
      </c>
      <c r="FB23">
        <v>23.824999999999999</v>
      </c>
      <c r="FC23">
        <v>33.296599999999998</v>
      </c>
      <c r="FD23">
        <v>30.0001</v>
      </c>
      <c r="FE23">
        <v>33.207099999999997</v>
      </c>
      <c r="FF23">
        <v>33.169600000000003</v>
      </c>
      <c r="FG23">
        <v>14.347</v>
      </c>
      <c r="FH23">
        <v>20.3706</v>
      </c>
      <c r="FI23">
        <v>35.632899999999999</v>
      </c>
      <c r="FJ23">
        <v>23.827300000000001</v>
      </c>
      <c r="FK23">
        <v>255.91499999999999</v>
      </c>
      <c r="FL23">
        <v>20.026900000000001</v>
      </c>
      <c r="FM23">
        <v>101.40300000000001</v>
      </c>
      <c r="FN23">
        <v>100.748</v>
      </c>
    </row>
    <row r="24" spans="1:170" x14ac:dyDescent="0.25">
      <c r="A24">
        <v>8</v>
      </c>
      <c r="B24">
        <v>1607715550.0999999</v>
      </c>
      <c r="C24">
        <v>843.5</v>
      </c>
      <c r="D24" t="s">
        <v>318</v>
      </c>
      <c r="E24" t="s">
        <v>319</v>
      </c>
      <c r="F24" t="s">
        <v>285</v>
      </c>
      <c r="G24" t="s">
        <v>286</v>
      </c>
      <c r="H24">
        <v>1607715542.0999999</v>
      </c>
      <c r="I24">
        <f t="shared" si="0"/>
        <v>8.5651302269119369E-4</v>
      </c>
      <c r="J24">
        <f t="shared" si="1"/>
        <v>9.106890094528497</v>
      </c>
      <c r="K24">
        <f t="shared" si="2"/>
        <v>399.66764516129001</v>
      </c>
      <c r="L24">
        <f t="shared" si="3"/>
        <v>82.509319309015865</v>
      </c>
      <c r="M24">
        <f t="shared" si="4"/>
        <v>8.4305716488849889</v>
      </c>
      <c r="N24">
        <f t="shared" si="5"/>
        <v>40.836922986288862</v>
      </c>
      <c r="O24">
        <f t="shared" si="6"/>
        <v>4.7340690782941675E-2</v>
      </c>
      <c r="P24">
        <f t="shared" si="7"/>
        <v>2.9658700351050831</v>
      </c>
      <c r="Q24">
        <f t="shared" si="8"/>
        <v>4.6924869218491011E-2</v>
      </c>
      <c r="R24">
        <f t="shared" si="9"/>
        <v>2.9365098627496679E-2</v>
      </c>
      <c r="S24">
        <f t="shared" si="10"/>
        <v>231.28839391951365</v>
      </c>
      <c r="T24">
        <f t="shared" si="11"/>
        <v>29.11813384361076</v>
      </c>
      <c r="U24">
        <f t="shared" si="12"/>
        <v>28.945119354838699</v>
      </c>
      <c r="V24">
        <f t="shared" si="13"/>
        <v>4.0090185154926141</v>
      </c>
      <c r="W24">
        <f t="shared" si="14"/>
        <v>58.022351116159541</v>
      </c>
      <c r="X24">
        <f t="shared" si="15"/>
        <v>2.200664628989232</v>
      </c>
      <c r="Y24">
        <f t="shared" si="16"/>
        <v>3.79278775619338</v>
      </c>
      <c r="Z24">
        <f t="shared" si="17"/>
        <v>1.8083538865033821</v>
      </c>
      <c r="AA24">
        <f t="shared" si="18"/>
        <v>-37.772224300681643</v>
      </c>
      <c r="AB24">
        <f t="shared" si="19"/>
        <v>-152.6042126079102</v>
      </c>
      <c r="AC24">
        <f t="shared" si="20"/>
        <v>-11.268082546500155</v>
      </c>
      <c r="AD24">
        <f t="shared" si="21"/>
        <v>29.643874464421657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53801.942047500139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810.44346153846197</v>
      </c>
      <c r="AR24">
        <v>963.69</v>
      </c>
      <c r="AS24">
        <f t="shared" si="27"/>
        <v>0.15902057556012628</v>
      </c>
      <c r="AT24">
        <v>0.5</v>
      </c>
      <c r="AU24">
        <f t="shared" si="28"/>
        <v>1180.1731555860056</v>
      </c>
      <c r="AV24">
        <f t="shared" si="29"/>
        <v>9.106890094528497</v>
      </c>
      <c r="AW24">
        <f t="shared" si="30"/>
        <v>93.835907230948536</v>
      </c>
      <c r="AX24">
        <f t="shared" si="31"/>
        <v>0.37231889923108058</v>
      </c>
      <c r="AY24">
        <f t="shared" si="32"/>
        <v>8.2061157962332147E-3</v>
      </c>
      <c r="AZ24">
        <f t="shared" si="33"/>
        <v>2.3849889487283251</v>
      </c>
      <c r="BA24" t="s">
        <v>321</v>
      </c>
      <c r="BB24">
        <v>604.89</v>
      </c>
      <c r="BC24">
        <f t="shared" si="34"/>
        <v>358.80000000000007</v>
      </c>
      <c r="BD24">
        <f t="shared" si="35"/>
        <v>0.4271085241402956</v>
      </c>
      <c r="BE24">
        <f t="shared" si="36"/>
        <v>0.86497013762659047</v>
      </c>
      <c r="BF24">
        <f t="shared" si="37"/>
        <v>0.61739913287900705</v>
      </c>
      <c r="BG24">
        <f t="shared" si="38"/>
        <v>0.9025316983347953</v>
      </c>
      <c r="BH24">
        <f t="shared" si="39"/>
        <v>1399.9861290322599</v>
      </c>
      <c r="BI24">
        <f t="shared" si="40"/>
        <v>1180.1731555860056</v>
      </c>
      <c r="BJ24">
        <f t="shared" si="41"/>
        <v>0.84298917761549541</v>
      </c>
      <c r="BK24">
        <f t="shared" si="42"/>
        <v>0.19597835523099086</v>
      </c>
      <c r="BL24">
        <v>6</v>
      </c>
      <c r="BM24">
        <v>0.5</v>
      </c>
      <c r="BN24" t="s">
        <v>290</v>
      </c>
      <c r="BO24">
        <v>2</v>
      </c>
      <c r="BP24">
        <v>1607715542.0999999</v>
      </c>
      <c r="BQ24">
        <v>399.66764516129001</v>
      </c>
      <c r="BR24">
        <v>411.00635483871002</v>
      </c>
      <c r="BS24">
        <v>21.537725806451601</v>
      </c>
      <c r="BT24">
        <v>20.532077419354799</v>
      </c>
      <c r="BU24">
        <v>397.08061290322598</v>
      </c>
      <c r="BV24">
        <v>21.575725806451601</v>
      </c>
      <c r="BW24">
        <v>500.01512903225802</v>
      </c>
      <c r="BX24">
        <v>102.077258064516</v>
      </c>
      <c r="BY24">
        <v>9.9947122580645198E-2</v>
      </c>
      <c r="BZ24">
        <v>27.990722580645201</v>
      </c>
      <c r="CA24">
        <v>28.945119354838699</v>
      </c>
      <c r="CB24">
        <v>999.9</v>
      </c>
      <c r="CC24">
        <v>0</v>
      </c>
      <c r="CD24">
        <v>0</v>
      </c>
      <c r="CE24">
        <v>10000.7825806452</v>
      </c>
      <c r="CF24">
        <v>0</v>
      </c>
      <c r="CG24">
        <v>263.47716129032301</v>
      </c>
      <c r="CH24">
        <v>1399.9861290322599</v>
      </c>
      <c r="CI24">
        <v>0.90000312903225799</v>
      </c>
      <c r="CJ24">
        <v>9.9996993548387106E-2</v>
      </c>
      <c r="CK24">
        <v>0</v>
      </c>
      <c r="CL24">
        <v>810.42203225806497</v>
      </c>
      <c r="CM24">
        <v>4.9997499999999997</v>
      </c>
      <c r="CN24">
        <v>11229.919354838699</v>
      </c>
      <c r="CO24">
        <v>12177.9322580645</v>
      </c>
      <c r="CP24">
        <v>48.727580645161297</v>
      </c>
      <c r="CQ24">
        <v>50.340451612903202</v>
      </c>
      <c r="CR24">
        <v>49.741806451612902</v>
      </c>
      <c r="CS24">
        <v>49.683</v>
      </c>
      <c r="CT24">
        <v>49.7679677419355</v>
      </c>
      <c r="CU24">
        <v>1255.4925806451599</v>
      </c>
      <c r="CV24">
        <v>139.49354838709701</v>
      </c>
      <c r="CW24">
        <v>0</v>
      </c>
      <c r="CX24">
        <v>119.60000014305101</v>
      </c>
      <c r="CY24">
        <v>0</v>
      </c>
      <c r="CZ24">
        <v>810.44346153846197</v>
      </c>
      <c r="DA24">
        <v>0.70905983967587605</v>
      </c>
      <c r="DB24">
        <v>-3.0735042343982499</v>
      </c>
      <c r="DC24">
        <v>11229.842307692301</v>
      </c>
      <c r="DD24">
        <v>15</v>
      </c>
      <c r="DE24">
        <v>0</v>
      </c>
      <c r="DF24" t="s">
        <v>291</v>
      </c>
      <c r="DG24">
        <v>1607556896.0999999</v>
      </c>
      <c r="DH24">
        <v>1607556911.0999999</v>
      </c>
      <c r="DI24">
        <v>0</v>
      </c>
      <c r="DJ24">
        <v>2.4E-2</v>
      </c>
      <c r="DK24">
        <v>0</v>
      </c>
      <c r="DL24">
        <v>2.5870000000000002</v>
      </c>
      <c r="DM24">
        <v>-3.7999999999999999E-2</v>
      </c>
      <c r="DN24">
        <v>394</v>
      </c>
      <c r="DO24">
        <v>9</v>
      </c>
      <c r="DP24">
        <v>0.04</v>
      </c>
      <c r="DQ24">
        <v>0.02</v>
      </c>
      <c r="DR24">
        <v>9.1254632439396808</v>
      </c>
      <c r="DS24">
        <v>-34.043808491259199</v>
      </c>
      <c r="DT24">
        <v>7.0991022558180701</v>
      </c>
      <c r="DU24">
        <v>0</v>
      </c>
      <c r="DV24">
        <v>-11.3850066233333</v>
      </c>
      <c r="DW24">
        <v>52.863794154393801</v>
      </c>
      <c r="DX24">
        <v>8.6691549644596595</v>
      </c>
      <c r="DY24">
        <v>0</v>
      </c>
      <c r="DZ24">
        <v>1.00594566666667</v>
      </c>
      <c r="EA24">
        <v>-0.123308262513905</v>
      </c>
      <c r="EB24">
        <v>1.31037671436712E-2</v>
      </c>
      <c r="EC24">
        <v>1</v>
      </c>
      <c r="ED24">
        <v>1</v>
      </c>
      <c r="EE24">
        <v>3</v>
      </c>
      <c r="EF24" t="s">
        <v>313</v>
      </c>
      <c r="EG24">
        <v>100</v>
      </c>
      <c r="EH24">
        <v>100</v>
      </c>
      <c r="EI24">
        <v>2.5870000000000002</v>
      </c>
      <c r="EJ24">
        <v>-3.7999999999999999E-2</v>
      </c>
      <c r="EK24">
        <v>2.5870000000000002</v>
      </c>
      <c r="EL24">
        <v>0</v>
      </c>
      <c r="EM24">
        <v>0</v>
      </c>
      <c r="EN24">
        <v>0</v>
      </c>
      <c r="EO24">
        <v>-3.7999999999999999E-2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2644.2</v>
      </c>
      <c r="EX24">
        <v>2644</v>
      </c>
      <c r="EY24">
        <v>2</v>
      </c>
      <c r="EZ24">
        <v>508.09100000000001</v>
      </c>
      <c r="FA24">
        <v>477.34300000000002</v>
      </c>
      <c r="FB24">
        <v>23.847200000000001</v>
      </c>
      <c r="FC24">
        <v>33.353200000000001</v>
      </c>
      <c r="FD24">
        <v>30.0001</v>
      </c>
      <c r="FE24">
        <v>33.2682</v>
      </c>
      <c r="FF24">
        <v>33.232399999999998</v>
      </c>
      <c r="FG24">
        <v>20.816400000000002</v>
      </c>
      <c r="FH24">
        <v>18.911799999999999</v>
      </c>
      <c r="FI24">
        <v>35.632899999999999</v>
      </c>
      <c r="FJ24">
        <v>23.8552</v>
      </c>
      <c r="FK24">
        <v>415.57</v>
      </c>
      <c r="FL24">
        <v>20.5444</v>
      </c>
      <c r="FM24">
        <v>101.393</v>
      </c>
      <c r="FN24">
        <v>100.739</v>
      </c>
    </row>
    <row r="25" spans="1:170" x14ac:dyDescent="0.25">
      <c r="A25">
        <v>9</v>
      </c>
      <c r="B25">
        <v>1607715670.5999999</v>
      </c>
      <c r="C25">
        <v>964</v>
      </c>
      <c r="D25" t="s">
        <v>322</v>
      </c>
      <c r="E25" t="s">
        <v>323</v>
      </c>
      <c r="F25" t="s">
        <v>285</v>
      </c>
      <c r="G25" t="s">
        <v>286</v>
      </c>
      <c r="H25">
        <v>1607715662.5999999</v>
      </c>
      <c r="I25">
        <f t="shared" si="0"/>
        <v>5.5696459114590432E-4</v>
      </c>
      <c r="J25">
        <f t="shared" si="1"/>
        <v>12.23104183861405</v>
      </c>
      <c r="K25">
        <f t="shared" si="2"/>
        <v>501.421870967742</v>
      </c>
      <c r="L25">
        <f t="shared" si="3"/>
        <v>-144.89050312317897</v>
      </c>
      <c r="M25">
        <f t="shared" si="4"/>
        <v>-14.804545576922242</v>
      </c>
      <c r="N25">
        <f t="shared" si="5"/>
        <v>51.234020049586036</v>
      </c>
      <c r="O25">
        <f t="shared" si="6"/>
        <v>3.0674903442950222E-2</v>
      </c>
      <c r="P25">
        <f t="shared" si="7"/>
        <v>2.9653357225822354</v>
      </c>
      <c r="Q25">
        <f t="shared" si="8"/>
        <v>3.0499703625997666E-2</v>
      </c>
      <c r="R25">
        <f t="shared" si="9"/>
        <v>1.9077972210757303E-2</v>
      </c>
      <c r="S25">
        <f t="shared" si="10"/>
        <v>231.29209086511312</v>
      </c>
      <c r="T25">
        <f t="shared" si="11"/>
        <v>29.197822937584494</v>
      </c>
      <c r="U25">
        <f t="shared" si="12"/>
        <v>28.966454838709701</v>
      </c>
      <c r="V25">
        <f t="shared" si="13"/>
        <v>4.0139726827717555</v>
      </c>
      <c r="W25">
        <f t="shared" si="14"/>
        <v>58.124471924484453</v>
      </c>
      <c r="X25">
        <f t="shared" si="15"/>
        <v>2.2048600188690615</v>
      </c>
      <c r="Y25">
        <f t="shared" si="16"/>
        <v>3.7933420225023711</v>
      </c>
      <c r="Z25">
        <f t="shared" si="17"/>
        <v>1.809112663902694</v>
      </c>
      <c r="AA25">
        <f t="shared" si="18"/>
        <v>-24.562138469534382</v>
      </c>
      <c r="AB25">
        <f t="shared" si="19"/>
        <v>-155.58686467053045</v>
      </c>
      <c r="AC25">
        <f t="shared" si="20"/>
        <v>-11.491751751835361</v>
      </c>
      <c r="AD25">
        <f t="shared" si="21"/>
        <v>39.651335973212952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53785.881394992648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824.12442307692299</v>
      </c>
      <c r="AR25">
        <v>990.56</v>
      </c>
      <c r="AS25">
        <f t="shared" si="27"/>
        <v>0.16802170178795528</v>
      </c>
      <c r="AT25">
        <v>0.5</v>
      </c>
      <c r="AU25">
        <f t="shared" si="28"/>
        <v>1180.1933910698503</v>
      </c>
      <c r="AV25">
        <f t="shared" si="29"/>
        <v>12.23104183861405</v>
      </c>
      <c r="AW25">
        <f t="shared" si="30"/>
        <v>99.149051003227044</v>
      </c>
      <c r="AX25">
        <f t="shared" si="31"/>
        <v>0.3796741237279922</v>
      </c>
      <c r="AY25">
        <f t="shared" si="32"/>
        <v>1.0853127474997171E-2</v>
      </c>
      <c r="AZ25">
        <f t="shared" si="33"/>
        <v>2.2931675012114359</v>
      </c>
      <c r="BA25" t="s">
        <v>325</v>
      </c>
      <c r="BB25">
        <v>614.47</v>
      </c>
      <c r="BC25">
        <f t="shared" si="34"/>
        <v>376.08999999999992</v>
      </c>
      <c r="BD25">
        <f t="shared" si="35"/>
        <v>0.44254188338715994</v>
      </c>
      <c r="BE25">
        <f t="shared" si="36"/>
        <v>0.85795113328624695</v>
      </c>
      <c r="BF25">
        <f t="shared" si="37"/>
        <v>0.60503749916109251</v>
      </c>
      <c r="BG25">
        <f t="shared" si="38"/>
        <v>0.8919803877503184</v>
      </c>
      <c r="BH25">
        <f t="shared" si="39"/>
        <v>1400.0103225806499</v>
      </c>
      <c r="BI25">
        <f t="shared" si="40"/>
        <v>1180.1933910698503</v>
      </c>
      <c r="BJ25">
        <f t="shared" si="41"/>
        <v>0.84298906374803773</v>
      </c>
      <c r="BK25">
        <f t="shared" si="42"/>
        <v>0.19597812749607577</v>
      </c>
      <c r="BL25">
        <v>6</v>
      </c>
      <c r="BM25">
        <v>0.5</v>
      </c>
      <c r="BN25" t="s">
        <v>290</v>
      </c>
      <c r="BO25">
        <v>2</v>
      </c>
      <c r="BP25">
        <v>1607715662.5999999</v>
      </c>
      <c r="BQ25">
        <v>501.421870967742</v>
      </c>
      <c r="BR25">
        <v>516.433516129032</v>
      </c>
      <c r="BS25">
        <v>21.578729032258099</v>
      </c>
      <c r="BT25">
        <v>20.924825806451601</v>
      </c>
      <c r="BU25">
        <v>498.83487096774201</v>
      </c>
      <c r="BV25">
        <v>21.6167290322581</v>
      </c>
      <c r="BW25">
        <v>500.02445161290302</v>
      </c>
      <c r="BX25">
        <v>102.077451612903</v>
      </c>
      <c r="BY25">
        <v>0.100022119354839</v>
      </c>
      <c r="BZ25">
        <v>27.9932290322581</v>
      </c>
      <c r="CA25">
        <v>28.966454838709701</v>
      </c>
      <c r="CB25">
        <v>999.9</v>
      </c>
      <c r="CC25">
        <v>0</v>
      </c>
      <c r="CD25">
        <v>0</v>
      </c>
      <c r="CE25">
        <v>9997.7370967741899</v>
      </c>
      <c r="CF25">
        <v>0</v>
      </c>
      <c r="CG25">
        <v>262.09083870967697</v>
      </c>
      <c r="CH25">
        <v>1400.0103225806499</v>
      </c>
      <c r="CI25">
        <v>0.90000816129032302</v>
      </c>
      <c r="CJ25">
        <v>9.9992025806451598E-2</v>
      </c>
      <c r="CK25">
        <v>0</v>
      </c>
      <c r="CL25">
        <v>824.15880645161303</v>
      </c>
      <c r="CM25">
        <v>4.9997499999999997</v>
      </c>
      <c r="CN25">
        <v>11410.058064516101</v>
      </c>
      <c r="CO25">
        <v>12178.1709677419</v>
      </c>
      <c r="CP25">
        <v>48.800064516128998</v>
      </c>
      <c r="CQ25">
        <v>50.429000000000002</v>
      </c>
      <c r="CR25">
        <v>49.8181612903226</v>
      </c>
      <c r="CS25">
        <v>49.783999999999999</v>
      </c>
      <c r="CT25">
        <v>49.8546774193548</v>
      </c>
      <c r="CU25">
        <v>1255.51967741935</v>
      </c>
      <c r="CV25">
        <v>139.49064516128999</v>
      </c>
      <c r="CW25">
        <v>0</v>
      </c>
      <c r="CX25">
        <v>119.60000014305101</v>
      </c>
      <c r="CY25">
        <v>0</v>
      </c>
      <c r="CZ25">
        <v>824.12442307692299</v>
      </c>
      <c r="DA25">
        <v>-8.5605128038011706</v>
      </c>
      <c r="DB25">
        <v>-119.760683819728</v>
      </c>
      <c r="DC25">
        <v>11409.5230769231</v>
      </c>
      <c r="DD25">
        <v>15</v>
      </c>
      <c r="DE25">
        <v>0</v>
      </c>
      <c r="DF25" t="s">
        <v>291</v>
      </c>
      <c r="DG25">
        <v>1607556896.0999999</v>
      </c>
      <c r="DH25">
        <v>1607556911.0999999</v>
      </c>
      <c r="DI25">
        <v>0</v>
      </c>
      <c r="DJ25">
        <v>2.4E-2</v>
      </c>
      <c r="DK25">
        <v>0</v>
      </c>
      <c r="DL25">
        <v>2.5870000000000002</v>
      </c>
      <c r="DM25">
        <v>-3.7999999999999999E-2</v>
      </c>
      <c r="DN25">
        <v>394</v>
      </c>
      <c r="DO25">
        <v>9</v>
      </c>
      <c r="DP25">
        <v>0.04</v>
      </c>
      <c r="DQ25">
        <v>0.02</v>
      </c>
      <c r="DR25">
        <v>12.5915980863558</v>
      </c>
      <c r="DS25">
        <v>-20.5668840121599</v>
      </c>
      <c r="DT25">
        <v>2.8439524301549</v>
      </c>
      <c r="DU25">
        <v>0</v>
      </c>
      <c r="DV25">
        <v>-15.007986666666699</v>
      </c>
      <c r="DW25">
        <v>35.342923248053403</v>
      </c>
      <c r="DX25">
        <v>4.1779944763194203</v>
      </c>
      <c r="DY25">
        <v>0</v>
      </c>
      <c r="DZ25">
        <v>0.65359120000000004</v>
      </c>
      <c r="EA25">
        <v>-6.5679270300334894E-2</v>
      </c>
      <c r="EB25">
        <v>4.7975821299205803E-3</v>
      </c>
      <c r="EC25">
        <v>1</v>
      </c>
      <c r="ED25">
        <v>1</v>
      </c>
      <c r="EE25">
        <v>3</v>
      </c>
      <c r="EF25" t="s">
        <v>313</v>
      </c>
      <c r="EG25">
        <v>100</v>
      </c>
      <c r="EH25">
        <v>100</v>
      </c>
      <c r="EI25">
        <v>2.5870000000000002</v>
      </c>
      <c r="EJ25">
        <v>-3.7999999999999999E-2</v>
      </c>
      <c r="EK25">
        <v>2.5870000000000002</v>
      </c>
      <c r="EL25">
        <v>0</v>
      </c>
      <c r="EM25">
        <v>0</v>
      </c>
      <c r="EN25">
        <v>0</v>
      </c>
      <c r="EO25">
        <v>-3.7999999999999999E-2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2646.2</v>
      </c>
      <c r="EX25">
        <v>2646</v>
      </c>
      <c r="EY25">
        <v>2</v>
      </c>
      <c r="EZ25">
        <v>507.96300000000002</v>
      </c>
      <c r="FA25">
        <v>477.50099999999998</v>
      </c>
      <c r="FB25">
        <v>23.889600000000002</v>
      </c>
      <c r="FC25">
        <v>33.392099999999999</v>
      </c>
      <c r="FD25">
        <v>30.000299999999999</v>
      </c>
      <c r="FE25">
        <v>33.314500000000002</v>
      </c>
      <c r="FF25">
        <v>33.279800000000002</v>
      </c>
      <c r="FG25">
        <v>24.426500000000001</v>
      </c>
      <c r="FH25">
        <v>18.160299999999999</v>
      </c>
      <c r="FI25">
        <v>35.632899999999999</v>
      </c>
      <c r="FJ25">
        <v>23.891200000000001</v>
      </c>
      <c r="FK25">
        <v>508.32799999999997</v>
      </c>
      <c r="FL25">
        <v>20.926400000000001</v>
      </c>
      <c r="FM25">
        <v>101.386</v>
      </c>
      <c r="FN25">
        <v>100.732</v>
      </c>
    </row>
    <row r="26" spans="1:170" x14ac:dyDescent="0.25">
      <c r="A26">
        <v>10</v>
      </c>
      <c r="B26">
        <v>1607715791.0999999</v>
      </c>
      <c r="C26">
        <v>1084.5</v>
      </c>
      <c r="D26" t="s">
        <v>326</v>
      </c>
      <c r="E26" t="s">
        <v>327</v>
      </c>
      <c r="F26" t="s">
        <v>285</v>
      </c>
      <c r="G26" t="s">
        <v>286</v>
      </c>
      <c r="H26">
        <v>1607715783.0999999</v>
      </c>
      <c r="I26">
        <f t="shared" si="0"/>
        <v>2.6149340268659979E-4</v>
      </c>
      <c r="J26">
        <f t="shared" si="1"/>
        <v>11.126533458333874</v>
      </c>
      <c r="K26">
        <f t="shared" si="2"/>
        <v>599.66122580645197</v>
      </c>
      <c r="L26">
        <f t="shared" si="3"/>
        <v>-644.42979704867719</v>
      </c>
      <c r="M26">
        <f t="shared" si="4"/>
        <v>-65.842530984604949</v>
      </c>
      <c r="N26">
        <f t="shared" si="5"/>
        <v>61.268446960786832</v>
      </c>
      <c r="O26">
        <f t="shared" si="6"/>
        <v>1.433495174148291E-2</v>
      </c>
      <c r="P26">
        <f t="shared" si="7"/>
        <v>2.9662572658116337</v>
      </c>
      <c r="Q26">
        <f t="shared" si="8"/>
        <v>1.4296576257122237E-2</v>
      </c>
      <c r="R26">
        <f t="shared" si="9"/>
        <v>8.9387994214431953E-3</v>
      </c>
      <c r="S26">
        <f t="shared" si="10"/>
        <v>231.28924733683078</v>
      </c>
      <c r="T26">
        <f t="shared" si="11"/>
        <v>29.299451955551852</v>
      </c>
      <c r="U26">
        <f t="shared" si="12"/>
        <v>29.0215903225807</v>
      </c>
      <c r="V26">
        <f t="shared" si="13"/>
        <v>4.0268000489839331</v>
      </c>
      <c r="W26">
        <f t="shared" si="14"/>
        <v>58.305545874825036</v>
      </c>
      <c r="X26">
        <f t="shared" si="15"/>
        <v>2.2150980778355329</v>
      </c>
      <c r="Y26">
        <f t="shared" si="16"/>
        <v>3.7991207261674229</v>
      </c>
      <c r="Z26">
        <f t="shared" si="17"/>
        <v>1.8117019711484001</v>
      </c>
      <c r="AA26">
        <f t="shared" si="18"/>
        <v>-11.53185905847905</v>
      </c>
      <c r="AB26">
        <f t="shared" si="19"/>
        <v>-160.27641672287612</v>
      </c>
      <c r="AC26">
        <f t="shared" si="20"/>
        <v>-11.839233997558061</v>
      </c>
      <c r="AD26">
        <f t="shared" si="21"/>
        <v>47.641737557917537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53808.027304025389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831.56796153846199</v>
      </c>
      <c r="AR26">
        <v>1008.34</v>
      </c>
      <c r="AS26">
        <f t="shared" si="27"/>
        <v>0.17530995344976696</v>
      </c>
      <c r="AT26">
        <v>0.5</v>
      </c>
      <c r="AU26">
        <f t="shared" si="28"/>
        <v>1180.1787249584386</v>
      </c>
      <c r="AV26">
        <f t="shared" si="29"/>
        <v>11.126533458333874</v>
      </c>
      <c r="AW26">
        <f t="shared" si="30"/>
        <v>103.4485386674346</v>
      </c>
      <c r="AX26">
        <f t="shared" si="31"/>
        <v>0.38745859531507232</v>
      </c>
      <c r="AY26">
        <f t="shared" si="32"/>
        <v>9.9173800464520973E-3</v>
      </c>
      <c r="AZ26">
        <f t="shared" si="33"/>
        <v>2.235099272070928</v>
      </c>
      <c r="BA26" t="s">
        <v>329</v>
      </c>
      <c r="BB26">
        <v>617.65</v>
      </c>
      <c r="BC26">
        <f t="shared" si="34"/>
        <v>390.69000000000005</v>
      </c>
      <c r="BD26">
        <f t="shared" si="35"/>
        <v>0.45246112892968343</v>
      </c>
      <c r="BE26">
        <f t="shared" si="36"/>
        <v>0.8522592770464712</v>
      </c>
      <c r="BF26">
        <f t="shared" si="37"/>
        <v>0.60359960811300462</v>
      </c>
      <c r="BG26">
        <f t="shared" si="38"/>
        <v>0.88499853802229445</v>
      </c>
      <c r="BH26">
        <f t="shared" si="39"/>
        <v>1399.9929032258101</v>
      </c>
      <c r="BI26">
        <f t="shared" si="40"/>
        <v>1180.1787249584386</v>
      </c>
      <c r="BJ26">
        <f t="shared" si="41"/>
        <v>0.84298907675825785</v>
      </c>
      <c r="BK26">
        <f t="shared" si="42"/>
        <v>0.19597815351651582</v>
      </c>
      <c r="BL26">
        <v>6</v>
      </c>
      <c r="BM26">
        <v>0.5</v>
      </c>
      <c r="BN26" t="s">
        <v>290</v>
      </c>
      <c r="BO26">
        <v>2</v>
      </c>
      <c r="BP26">
        <v>1607715783.0999999</v>
      </c>
      <c r="BQ26">
        <v>599.66122580645197</v>
      </c>
      <c r="BR26">
        <v>613.20058064516104</v>
      </c>
      <c r="BS26">
        <v>21.680138709677401</v>
      </c>
      <c r="BT26">
        <v>21.373164516128998</v>
      </c>
      <c r="BU26">
        <v>597.07429032258096</v>
      </c>
      <c r="BV26">
        <v>21.718138709677401</v>
      </c>
      <c r="BW26">
        <v>500.02416129032298</v>
      </c>
      <c r="BX26">
        <v>102.071806451613</v>
      </c>
      <c r="BY26">
        <v>9.9960412903225798E-2</v>
      </c>
      <c r="BZ26">
        <v>28.019341935483901</v>
      </c>
      <c r="CA26">
        <v>29.0215903225807</v>
      </c>
      <c r="CB26">
        <v>999.9</v>
      </c>
      <c r="CC26">
        <v>0</v>
      </c>
      <c r="CD26">
        <v>0</v>
      </c>
      <c r="CE26">
        <v>10003.510645161299</v>
      </c>
      <c r="CF26">
        <v>0</v>
      </c>
      <c r="CG26">
        <v>379.55809677419398</v>
      </c>
      <c r="CH26">
        <v>1399.9929032258101</v>
      </c>
      <c r="CI26">
        <v>0.90000890322580696</v>
      </c>
      <c r="CJ26">
        <v>9.9991309677419302E-2</v>
      </c>
      <c r="CK26">
        <v>0</v>
      </c>
      <c r="CL26">
        <v>831.62264516129005</v>
      </c>
      <c r="CM26">
        <v>4.9997499999999997</v>
      </c>
      <c r="CN26">
        <v>11545.009677419401</v>
      </c>
      <c r="CO26">
        <v>12178.0225806452</v>
      </c>
      <c r="CP26">
        <v>48.887</v>
      </c>
      <c r="CQ26">
        <v>50.5</v>
      </c>
      <c r="CR26">
        <v>49.937064516128999</v>
      </c>
      <c r="CS26">
        <v>49.882935483871002</v>
      </c>
      <c r="CT26">
        <v>49.935064516129003</v>
      </c>
      <c r="CU26">
        <v>1255.5048387096799</v>
      </c>
      <c r="CV26">
        <v>139.48967741935499</v>
      </c>
      <c r="CW26">
        <v>0</v>
      </c>
      <c r="CX26">
        <v>119.700000047684</v>
      </c>
      <c r="CY26">
        <v>0</v>
      </c>
      <c r="CZ26">
        <v>831.56796153846199</v>
      </c>
      <c r="DA26">
        <v>-13.427316245747599</v>
      </c>
      <c r="DB26">
        <v>-189.85982919207001</v>
      </c>
      <c r="DC26">
        <v>11544.3692307692</v>
      </c>
      <c r="DD26">
        <v>15</v>
      </c>
      <c r="DE26">
        <v>0</v>
      </c>
      <c r="DF26" t="s">
        <v>291</v>
      </c>
      <c r="DG26">
        <v>1607556896.0999999</v>
      </c>
      <c r="DH26">
        <v>1607556911.0999999</v>
      </c>
      <c r="DI26">
        <v>0</v>
      </c>
      <c r="DJ26">
        <v>2.4E-2</v>
      </c>
      <c r="DK26">
        <v>0</v>
      </c>
      <c r="DL26">
        <v>2.5870000000000002</v>
      </c>
      <c r="DM26">
        <v>-3.7999999999999999E-2</v>
      </c>
      <c r="DN26">
        <v>394</v>
      </c>
      <c r="DO26">
        <v>9</v>
      </c>
      <c r="DP26">
        <v>0.04</v>
      </c>
      <c r="DQ26">
        <v>0.02</v>
      </c>
      <c r="DR26">
        <v>11.1616244194825</v>
      </c>
      <c r="DS26">
        <v>41.202206906731298</v>
      </c>
      <c r="DT26">
        <v>4.16548785955057</v>
      </c>
      <c r="DU26">
        <v>0</v>
      </c>
      <c r="DV26">
        <v>-13.81007</v>
      </c>
      <c r="DW26">
        <v>-38.896080800889898</v>
      </c>
      <c r="DX26">
        <v>4.9195868202787096</v>
      </c>
      <c r="DY26">
        <v>0</v>
      </c>
      <c r="DZ26">
        <v>0.306736866666667</v>
      </c>
      <c r="EA26">
        <v>8.0135332591768804E-2</v>
      </c>
      <c r="EB26">
        <v>5.8459368837585702E-3</v>
      </c>
      <c r="EC26">
        <v>1</v>
      </c>
      <c r="ED26">
        <v>1</v>
      </c>
      <c r="EE26">
        <v>3</v>
      </c>
      <c r="EF26" t="s">
        <v>313</v>
      </c>
      <c r="EG26">
        <v>100</v>
      </c>
      <c r="EH26">
        <v>100</v>
      </c>
      <c r="EI26">
        <v>2.5870000000000002</v>
      </c>
      <c r="EJ26">
        <v>-3.7999999999999999E-2</v>
      </c>
      <c r="EK26">
        <v>2.5870000000000002</v>
      </c>
      <c r="EL26">
        <v>0</v>
      </c>
      <c r="EM26">
        <v>0</v>
      </c>
      <c r="EN26">
        <v>0</v>
      </c>
      <c r="EO26">
        <v>-3.7999999999999999E-2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2648.2</v>
      </c>
      <c r="EX26">
        <v>2648</v>
      </c>
      <c r="EY26">
        <v>2</v>
      </c>
      <c r="EZ26">
        <v>507.77800000000002</v>
      </c>
      <c r="FA26">
        <v>477.904</v>
      </c>
      <c r="FB26">
        <v>23.687200000000001</v>
      </c>
      <c r="FC26">
        <v>33.427900000000001</v>
      </c>
      <c r="FD26">
        <v>30.000399999999999</v>
      </c>
      <c r="FE26">
        <v>33.351999999999997</v>
      </c>
      <c r="FF26">
        <v>33.317700000000002</v>
      </c>
      <c r="FG26">
        <v>28.634399999999999</v>
      </c>
      <c r="FH26">
        <v>17.9755</v>
      </c>
      <c r="FI26">
        <v>36.398400000000002</v>
      </c>
      <c r="FJ26">
        <v>23.658899999999999</v>
      </c>
      <c r="FK26">
        <v>610.58600000000001</v>
      </c>
      <c r="FL26">
        <v>21.307500000000001</v>
      </c>
      <c r="FM26">
        <v>101.384</v>
      </c>
      <c r="FN26">
        <v>100.727</v>
      </c>
    </row>
    <row r="27" spans="1:170" x14ac:dyDescent="0.25">
      <c r="A27">
        <v>11</v>
      </c>
      <c r="B27">
        <v>1607715911.5999999</v>
      </c>
      <c r="C27">
        <v>1205</v>
      </c>
      <c r="D27" t="s">
        <v>330</v>
      </c>
      <c r="E27" t="s">
        <v>331</v>
      </c>
      <c r="F27" t="s">
        <v>285</v>
      </c>
      <c r="G27" t="s">
        <v>286</v>
      </c>
      <c r="H27">
        <v>1607715903.5999999</v>
      </c>
      <c r="I27">
        <f t="shared" si="0"/>
        <v>3.29245324579076E-4</v>
      </c>
      <c r="J27">
        <f t="shared" si="1"/>
        <v>12.956200275365985</v>
      </c>
      <c r="K27">
        <f t="shared" si="2"/>
        <v>700.05103225806397</v>
      </c>
      <c r="L27">
        <f t="shared" si="3"/>
        <v>-454.53800014464417</v>
      </c>
      <c r="M27">
        <f t="shared" si="4"/>
        <v>-46.438879208187736</v>
      </c>
      <c r="N27">
        <f t="shared" si="5"/>
        <v>71.522260660833822</v>
      </c>
      <c r="O27">
        <f t="shared" si="6"/>
        <v>1.8062548554048756E-2</v>
      </c>
      <c r="P27">
        <f t="shared" si="7"/>
        <v>2.9656774046643557</v>
      </c>
      <c r="Q27">
        <f t="shared" si="8"/>
        <v>1.8001654096124364E-2</v>
      </c>
      <c r="R27">
        <f t="shared" si="9"/>
        <v>1.1256487736847126E-2</v>
      </c>
      <c r="S27">
        <f t="shared" si="10"/>
        <v>231.28762565099893</v>
      </c>
      <c r="T27">
        <f t="shared" si="11"/>
        <v>29.265282542675713</v>
      </c>
      <c r="U27">
        <f t="shared" si="12"/>
        <v>29.0864516129032</v>
      </c>
      <c r="V27">
        <f t="shared" si="13"/>
        <v>4.041935886077118</v>
      </c>
      <c r="W27">
        <f t="shared" si="14"/>
        <v>58.774112780980595</v>
      </c>
      <c r="X27">
        <f t="shared" si="15"/>
        <v>2.2306878783342956</v>
      </c>
      <c r="Y27">
        <f t="shared" si="16"/>
        <v>3.7953578076913992</v>
      </c>
      <c r="Z27">
        <f t="shared" si="17"/>
        <v>1.8112480077428224</v>
      </c>
      <c r="AA27">
        <f t="shared" si="18"/>
        <v>-14.519718813937251</v>
      </c>
      <c r="AB27">
        <f t="shared" si="19"/>
        <v>-173.33352650046442</v>
      </c>
      <c r="AC27">
        <f t="shared" si="20"/>
        <v>-12.8092901890316</v>
      </c>
      <c r="AD27">
        <f t="shared" si="21"/>
        <v>30.625090147565658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53794.018129851749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332</v>
      </c>
      <c r="AQ27">
        <v>856.589807692308</v>
      </c>
      <c r="AR27">
        <v>1055</v>
      </c>
      <c r="AS27">
        <f t="shared" si="27"/>
        <v>0.18806653299307297</v>
      </c>
      <c r="AT27">
        <v>0.5</v>
      </c>
      <c r="AU27">
        <f t="shared" si="28"/>
        <v>1180.1673878441118</v>
      </c>
      <c r="AV27">
        <f t="shared" si="29"/>
        <v>12.956200275365985</v>
      </c>
      <c r="AW27">
        <f t="shared" si="30"/>
        <v>110.97499449166669</v>
      </c>
      <c r="AX27">
        <f t="shared" si="31"/>
        <v>0.40460663507109007</v>
      </c>
      <c r="AY27">
        <f t="shared" si="32"/>
        <v>1.1467820492740057E-2</v>
      </c>
      <c r="AZ27">
        <f t="shared" si="33"/>
        <v>2.0920189573459713</v>
      </c>
      <c r="BA27" t="s">
        <v>333</v>
      </c>
      <c r="BB27">
        <v>628.14</v>
      </c>
      <c r="BC27">
        <f t="shared" si="34"/>
        <v>426.86</v>
      </c>
      <c r="BD27">
        <f t="shared" si="35"/>
        <v>0.46481326970831655</v>
      </c>
      <c r="BE27">
        <f t="shared" si="36"/>
        <v>0.83793860148674604</v>
      </c>
      <c r="BF27">
        <f t="shared" si="37"/>
        <v>0.58437910643889512</v>
      </c>
      <c r="BG27">
        <f t="shared" si="38"/>
        <v>0.8666760909857596</v>
      </c>
      <c r="BH27">
        <f t="shared" si="39"/>
        <v>1399.97903225807</v>
      </c>
      <c r="BI27">
        <f t="shared" si="40"/>
        <v>1180.1673878441118</v>
      </c>
      <c r="BJ27">
        <f t="shared" si="41"/>
        <v>0.84298933101918161</v>
      </c>
      <c r="BK27">
        <f t="shared" si="42"/>
        <v>0.19597866203836306</v>
      </c>
      <c r="BL27">
        <v>6</v>
      </c>
      <c r="BM27">
        <v>0.5</v>
      </c>
      <c r="BN27" t="s">
        <v>290</v>
      </c>
      <c r="BO27">
        <v>2</v>
      </c>
      <c r="BP27">
        <v>1607715903.5999999</v>
      </c>
      <c r="BQ27">
        <v>700.05103225806397</v>
      </c>
      <c r="BR27">
        <v>715.87438709677394</v>
      </c>
      <c r="BS27">
        <v>21.833696774193498</v>
      </c>
      <c r="BT27">
        <v>21.447245161290301</v>
      </c>
      <c r="BU27">
        <v>697.46406451612904</v>
      </c>
      <c r="BV27">
        <v>21.871696774193499</v>
      </c>
      <c r="BW27">
        <v>500.02122580645198</v>
      </c>
      <c r="BX27">
        <v>102.067193548387</v>
      </c>
      <c r="BY27">
        <v>0.10001621935483899</v>
      </c>
      <c r="BZ27">
        <v>28.002341935483901</v>
      </c>
      <c r="CA27">
        <v>29.0864516129032</v>
      </c>
      <c r="CB27">
        <v>999.9</v>
      </c>
      <c r="CC27">
        <v>0</v>
      </c>
      <c r="CD27">
        <v>0</v>
      </c>
      <c r="CE27">
        <v>10000.677419354801</v>
      </c>
      <c r="CF27">
        <v>0</v>
      </c>
      <c r="CG27">
        <v>405.52587096774198</v>
      </c>
      <c r="CH27">
        <v>1399.97903225807</v>
      </c>
      <c r="CI27">
        <v>0.89999700000000005</v>
      </c>
      <c r="CJ27">
        <v>0.10000299999999999</v>
      </c>
      <c r="CK27">
        <v>0</v>
      </c>
      <c r="CL27">
        <v>856.58303225806401</v>
      </c>
      <c r="CM27">
        <v>4.9997499999999997</v>
      </c>
      <c r="CN27">
        <v>11896.4709677419</v>
      </c>
      <c r="CO27">
        <v>12177.8516129032</v>
      </c>
      <c r="CP27">
        <v>49.021999999999998</v>
      </c>
      <c r="CQ27">
        <v>50.683</v>
      </c>
      <c r="CR27">
        <v>50.078258064516099</v>
      </c>
      <c r="CS27">
        <v>50.006</v>
      </c>
      <c r="CT27">
        <v>50.058</v>
      </c>
      <c r="CU27">
        <v>1255.47903225806</v>
      </c>
      <c r="CV27">
        <v>139.5</v>
      </c>
      <c r="CW27">
        <v>0</v>
      </c>
      <c r="CX27">
        <v>119.60000014305101</v>
      </c>
      <c r="CY27">
        <v>0</v>
      </c>
      <c r="CZ27">
        <v>856.589807692308</v>
      </c>
      <c r="DA27">
        <v>0.28372650603586702</v>
      </c>
      <c r="DB27">
        <v>164.085470304094</v>
      </c>
      <c r="DC27">
        <v>11896.8884615385</v>
      </c>
      <c r="DD27">
        <v>15</v>
      </c>
      <c r="DE27">
        <v>0</v>
      </c>
      <c r="DF27" t="s">
        <v>291</v>
      </c>
      <c r="DG27">
        <v>1607556896.0999999</v>
      </c>
      <c r="DH27">
        <v>1607556911.0999999</v>
      </c>
      <c r="DI27">
        <v>0</v>
      </c>
      <c r="DJ27">
        <v>2.4E-2</v>
      </c>
      <c r="DK27">
        <v>0</v>
      </c>
      <c r="DL27">
        <v>2.5870000000000002</v>
      </c>
      <c r="DM27">
        <v>-3.7999999999999999E-2</v>
      </c>
      <c r="DN27">
        <v>394</v>
      </c>
      <c r="DO27">
        <v>9</v>
      </c>
      <c r="DP27">
        <v>0.04</v>
      </c>
      <c r="DQ27">
        <v>0.02</v>
      </c>
      <c r="DR27">
        <v>12.8772136539872</v>
      </c>
      <c r="DS27">
        <v>18.126457385041402</v>
      </c>
      <c r="DT27">
        <v>1.59464363887921</v>
      </c>
      <c r="DU27">
        <v>0</v>
      </c>
      <c r="DV27">
        <v>-15.863023333333301</v>
      </c>
      <c r="DW27">
        <v>-22.9957348164628</v>
      </c>
      <c r="DX27">
        <v>1.96577758485598</v>
      </c>
      <c r="DY27">
        <v>0</v>
      </c>
      <c r="DZ27">
        <v>0.38577800000000001</v>
      </c>
      <c r="EA27">
        <v>-0.15832450278086699</v>
      </c>
      <c r="EB27">
        <v>1.14735285941161E-2</v>
      </c>
      <c r="EC27">
        <v>1</v>
      </c>
      <c r="ED27">
        <v>1</v>
      </c>
      <c r="EE27">
        <v>3</v>
      </c>
      <c r="EF27" t="s">
        <v>313</v>
      </c>
      <c r="EG27">
        <v>100</v>
      </c>
      <c r="EH27">
        <v>100</v>
      </c>
      <c r="EI27">
        <v>2.5870000000000002</v>
      </c>
      <c r="EJ27">
        <v>-3.7999999999999999E-2</v>
      </c>
      <c r="EK27">
        <v>2.5870000000000002</v>
      </c>
      <c r="EL27">
        <v>0</v>
      </c>
      <c r="EM27">
        <v>0</v>
      </c>
      <c r="EN27">
        <v>0</v>
      </c>
      <c r="EO27">
        <v>-3.7999999999999999E-2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2650.3</v>
      </c>
      <c r="EX27">
        <v>2650</v>
      </c>
      <c r="EY27">
        <v>2</v>
      </c>
      <c r="EZ27">
        <v>508.17399999999998</v>
      </c>
      <c r="FA27">
        <v>477.697</v>
      </c>
      <c r="FB27">
        <v>23.432700000000001</v>
      </c>
      <c r="FC27">
        <v>33.4617</v>
      </c>
      <c r="FD27">
        <v>30.0002</v>
      </c>
      <c r="FE27">
        <v>33.382199999999997</v>
      </c>
      <c r="FF27">
        <v>33.347900000000003</v>
      </c>
      <c r="FG27">
        <v>32.906999999999996</v>
      </c>
      <c r="FH27">
        <v>19.643999999999998</v>
      </c>
      <c r="FI27">
        <v>37.147799999999997</v>
      </c>
      <c r="FJ27">
        <v>23.434000000000001</v>
      </c>
      <c r="FK27">
        <v>711.26499999999999</v>
      </c>
      <c r="FL27">
        <v>21.479600000000001</v>
      </c>
      <c r="FM27">
        <v>101.38</v>
      </c>
      <c r="FN27">
        <v>100.726</v>
      </c>
    </row>
    <row r="28" spans="1:170" x14ac:dyDescent="0.25">
      <c r="A28">
        <v>12</v>
      </c>
      <c r="B28">
        <v>1607716032.5</v>
      </c>
      <c r="C28">
        <v>1325.9000000953699</v>
      </c>
      <c r="D28" t="s">
        <v>334</v>
      </c>
      <c r="E28" t="s">
        <v>335</v>
      </c>
      <c r="F28" t="s">
        <v>285</v>
      </c>
      <c r="G28" t="s">
        <v>286</v>
      </c>
      <c r="H28">
        <v>1607716024.75</v>
      </c>
      <c r="I28">
        <f t="shared" si="0"/>
        <v>3.2037251862538588E-4</v>
      </c>
      <c r="J28">
        <f t="shared" si="1"/>
        <v>14.427407253604391</v>
      </c>
      <c r="K28">
        <f t="shared" si="2"/>
        <v>799.508466666667</v>
      </c>
      <c r="L28">
        <f t="shared" si="3"/>
        <v>-519.41154818778068</v>
      </c>
      <c r="M28">
        <f t="shared" si="4"/>
        <v>-53.068456853713904</v>
      </c>
      <c r="N28">
        <f t="shared" si="5"/>
        <v>81.68605552863049</v>
      </c>
      <c r="O28">
        <f t="shared" si="6"/>
        <v>1.7606072897184463E-2</v>
      </c>
      <c r="P28">
        <f t="shared" si="7"/>
        <v>2.9663602923882895</v>
      </c>
      <c r="Q28">
        <f t="shared" si="8"/>
        <v>1.7548225340726645E-2</v>
      </c>
      <c r="R28">
        <f t="shared" si="9"/>
        <v>1.0972822285070604E-2</v>
      </c>
      <c r="S28">
        <f t="shared" si="10"/>
        <v>231.2896148003158</v>
      </c>
      <c r="T28">
        <f t="shared" si="11"/>
        <v>29.299003232009472</v>
      </c>
      <c r="U28">
        <f t="shared" si="12"/>
        <v>29.204926666666701</v>
      </c>
      <c r="V28">
        <f t="shared" si="13"/>
        <v>4.0697109658146342</v>
      </c>
      <c r="W28">
        <f t="shared" si="14"/>
        <v>59.49475414310217</v>
      </c>
      <c r="X28">
        <f t="shared" si="15"/>
        <v>2.2622186476508808</v>
      </c>
      <c r="Y28">
        <f t="shared" si="16"/>
        <v>3.8023833869614583</v>
      </c>
      <c r="Z28">
        <f t="shared" si="17"/>
        <v>1.8074923181637534</v>
      </c>
      <c r="AA28">
        <f t="shared" si="18"/>
        <v>-14.128428071379517</v>
      </c>
      <c r="AB28">
        <f t="shared" si="19"/>
        <v>-187.24622702050465</v>
      </c>
      <c r="AC28">
        <f t="shared" si="20"/>
        <v>-13.844595142485428</v>
      </c>
      <c r="AD28">
        <f t="shared" si="21"/>
        <v>16.070364565946221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53808.376377232074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336</v>
      </c>
      <c r="AQ28">
        <v>899.61324000000002</v>
      </c>
      <c r="AR28">
        <v>1126.19</v>
      </c>
      <c r="AS28">
        <f t="shared" si="27"/>
        <v>0.2011887514540176</v>
      </c>
      <c r="AT28">
        <v>0.5</v>
      </c>
      <c r="AU28">
        <f t="shared" si="28"/>
        <v>1180.1757207473734</v>
      </c>
      <c r="AV28">
        <f t="shared" si="29"/>
        <v>14.427407253604391</v>
      </c>
      <c r="AW28">
        <f t="shared" si="30"/>
        <v>118.71903987675469</v>
      </c>
      <c r="AX28">
        <f t="shared" si="31"/>
        <v>0.42619806604569388</v>
      </c>
      <c r="AY28">
        <f t="shared" si="32"/>
        <v>1.2714339457787062E-2</v>
      </c>
      <c r="AZ28">
        <f t="shared" si="33"/>
        <v>1.8965627469609923</v>
      </c>
      <c r="BA28" t="s">
        <v>337</v>
      </c>
      <c r="BB28">
        <v>646.21</v>
      </c>
      <c r="BC28">
        <f t="shared" si="34"/>
        <v>479.98</v>
      </c>
      <c r="BD28">
        <f t="shared" si="35"/>
        <v>0.47205458560773372</v>
      </c>
      <c r="BE28">
        <f t="shared" si="36"/>
        <v>0.81651228845470147</v>
      </c>
      <c r="BF28">
        <f t="shared" si="37"/>
        <v>0.55166677841727407</v>
      </c>
      <c r="BG28">
        <f t="shared" si="38"/>
        <v>0.83872120447630982</v>
      </c>
      <c r="BH28">
        <f t="shared" si="39"/>
        <v>1399.98866666667</v>
      </c>
      <c r="BI28">
        <f t="shared" si="40"/>
        <v>1180.1757207473734</v>
      </c>
      <c r="BJ28">
        <f t="shared" si="41"/>
        <v>0.84298948187726075</v>
      </c>
      <c r="BK28">
        <f t="shared" si="42"/>
        <v>0.19597896375452153</v>
      </c>
      <c r="BL28">
        <v>6</v>
      </c>
      <c r="BM28">
        <v>0.5</v>
      </c>
      <c r="BN28" t="s">
        <v>290</v>
      </c>
      <c r="BO28">
        <v>2</v>
      </c>
      <c r="BP28">
        <v>1607716024.75</v>
      </c>
      <c r="BQ28">
        <v>799.508466666667</v>
      </c>
      <c r="BR28">
        <v>817.12803333333295</v>
      </c>
      <c r="BS28">
        <v>22.141636666666699</v>
      </c>
      <c r="BT28">
        <v>21.765716666666702</v>
      </c>
      <c r="BU28">
        <v>796.92146666666702</v>
      </c>
      <c r="BV28">
        <v>22.179636666666699</v>
      </c>
      <c r="BW28">
        <v>500.01960000000003</v>
      </c>
      <c r="BX28">
        <v>102.070433333333</v>
      </c>
      <c r="BY28">
        <v>9.9911239999999998E-2</v>
      </c>
      <c r="BZ28">
        <v>28.03407</v>
      </c>
      <c r="CA28">
        <v>29.204926666666701</v>
      </c>
      <c r="CB28">
        <v>999.9</v>
      </c>
      <c r="CC28">
        <v>0</v>
      </c>
      <c r="CD28">
        <v>0</v>
      </c>
      <c r="CE28">
        <v>10004.228999999999</v>
      </c>
      <c r="CF28">
        <v>0</v>
      </c>
      <c r="CG28">
        <v>519.31460000000004</v>
      </c>
      <c r="CH28">
        <v>1399.98866666667</v>
      </c>
      <c r="CI28">
        <v>0.89999463333333296</v>
      </c>
      <c r="CJ28">
        <v>0.100005366666667</v>
      </c>
      <c r="CK28">
        <v>0</v>
      </c>
      <c r="CL28">
        <v>899.59616666666705</v>
      </c>
      <c r="CM28">
        <v>4.9997499999999997</v>
      </c>
      <c r="CN28">
        <v>12522.473333333301</v>
      </c>
      <c r="CO28">
        <v>12177.936666666699</v>
      </c>
      <c r="CP28">
        <v>49.3162666666666</v>
      </c>
      <c r="CQ28">
        <v>51.028933333333299</v>
      </c>
      <c r="CR28">
        <v>50.379066666666702</v>
      </c>
      <c r="CS28">
        <v>50.345599999999997</v>
      </c>
      <c r="CT28">
        <v>50.316200000000002</v>
      </c>
      <c r="CU28">
        <v>1255.48066666667</v>
      </c>
      <c r="CV28">
        <v>139.50800000000001</v>
      </c>
      <c r="CW28">
        <v>0</v>
      </c>
      <c r="CX28">
        <v>120.200000047684</v>
      </c>
      <c r="CY28">
        <v>0</v>
      </c>
      <c r="CZ28">
        <v>899.61324000000002</v>
      </c>
      <c r="DA28">
        <v>0.49253847433969999</v>
      </c>
      <c r="DB28">
        <v>27.6615383197115</v>
      </c>
      <c r="DC28">
        <v>12522.828</v>
      </c>
      <c r="DD28">
        <v>15</v>
      </c>
      <c r="DE28">
        <v>0</v>
      </c>
      <c r="DF28" t="s">
        <v>291</v>
      </c>
      <c r="DG28">
        <v>1607556896.0999999</v>
      </c>
      <c r="DH28">
        <v>1607556911.0999999</v>
      </c>
      <c r="DI28">
        <v>0</v>
      </c>
      <c r="DJ28">
        <v>2.4E-2</v>
      </c>
      <c r="DK28">
        <v>0</v>
      </c>
      <c r="DL28">
        <v>2.5870000000000002</v>
      </c>
      <c r="DM28">
        <v>-3.7999999999999999E-2</v>
      </c>
      <c r="DN28">
        <v>394</v>
      </c>
      <c r="DO28">
        <v>9</v>
      </c>
      <c r="DP28">
        <v>0.04</v>
      </c>
      <c r="DQ28">
        <v>0.02</v>
      </c>
      <c r="DR28">
        <v>14.358609384727799</v>
      </c>
      <c r="DS28">
        <v>34.712959908366003</v>
      </c>
      <c r="DT28">
        <v>4.2572304277046502</v>
      </c>
      <c r="DU28">
        <v>0</v>
      </c>
      <c r="DV28">
        <v>-17.327033548387099</v>
      </c>
      <c r="DW28">
        <v>-33.004961612903202</v>
      </c>
      <c r="DX28">
        <v>5.1604944603984899</v>
      </c>
      <c r="DY28">
        <v>0</v>
      </c>
      <c r="DZ28">
        <v>0.37571019354838697</v>
      </c>
      <c r="EA28">
        <v>-3.7004225806452899E-2</v>
      </c>
      <c r="EB28">
        <v>1.0373148059881199E-2</v>
      </c>
      <c r="EC28">
        <v>1</v>
      </c>
      <c r="ED28">
        <v>1</v>
      </c>
      <c r="EE28">
        <v>3</v>
      </c>
      <c r="EF28" t="s">
        <v>313</v>
      </c>
      <c r="EG28">
        <v>100</v>
      </c>
      <c r="EH28">
        <v>100</v>
      </c>
      <c r="EI28">
        <v>2.5870000000000002</v>
      </c>
      <c r="EJ28">
        <v>-3.7999999999999999E-2</v>
      </c>
      <c r="EK28">
        <v>2.5870000000000002</v>
      </c>
      <c r="EL28">
        <v>0</v>
      </c>
      <c r="EM28">
        <v>0</v>
      </c>
      <c r="EN28">
        <v>0</v>
      </c>
      <c r="EO28">
        <v>-3.7999999999999999E-2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2652.3</v>
      </c>
      <c r="EX28">
        <v>2652</v>
      </c>
      <c r="EY28">
        <v>2</v>
      </c>
      <c r="EZ28">
        <v>508.59199999999998</v>
      </c>
      <c r="FA28">
        <v>477.40499999999997</v>
      </c>
      <c r="FB28">
        <v>23.054200000000002</v>
      </c>
      <c r="FC28">
        <v>33.558500000000002</v>
      </c>
      <c r="FD28">
        <v>30.001100000000001</v>
      </c>
      <c r="FE28">
        <v>33.4589</v>
      </c>
      <c r="FF28">
        <v>33.426499999999997</v>
      </c>
      <c r="FG28">
        <v>36.8628</v>
      </c>
      <c r="FH28">
        <v>20.292899999999999</v>
      </c>
      <c r="FI28">
        <v>37.522399999999998</v>
      </c>
      <c r="FJ28">
        <v>23.028199999999998</v>
      </c>
      <c r="FK28">
        <v>815.00099999999998</v>
      </c>
      <c r="FL28">
        <v>21.8002</v>
      </c>
      <c r="FM28">
        <v>101.363</v>
      </c>
      <c r="FN28">
        <v>100.706</v>
      </c>
    </row>
    <row r="29" spans="1:170" x14ac:dyDescent="0.25">
      <c r="A29">
        <v>13</v>
      </c>
      <c r="B29">
        <v>1607716153</v>
      </c>
      <c r="C29">
        <v>1446.4000000953699</v>
      </c>
      <c r="D29" t="s">
        <v>338</v>
      </c>
      <c r="E29" t="s">
        <v>339</v>
      </c>
      <c r="F29" t="s">
        <v>285</v>
      </c>
      <c r="G29" t="s">
        <v>286</v>
      </c>
      <c r="H29">
        <v>1607716145</v>
      </c>
      <c r="I29">
        <f t="shared" si="0"/>
        <v>2.7529025168162289E-4</v>
      </c>
      <c r="J29">
        <f t="shared" si="1"/>
        <v>12.695042549591196</v>
      </c>
      <c r="K29">
        <f t="shared" si="2"/>
        <v>900.34645161290302</v>
      </c>
      <c r="L29">
        <f t="shared" si="3"/>
        <v>-437.71390685873649</v>
      </c>
      <c r="M29">
        <f t="shared" si="4"/>
        <v>-44.722199329461958</v>
      </c>
      <c r="N29">
        <f t="shared" si="5"/>
        <v>91.99039108346382</v>
      </c>
      <c r="O29">
        <f t="shared" si="6"/>
        <v>1.5293798723488811E-2</v>
      </c>
      <c r="P29">
        <f t="shared" si="7"/>
        <v>2.9655008032676369</v>
      </c>
      <c r="Q29">
        <f t="shared" si="8"/>
        <v>1.5250115104330565E-2</v>
      </c>
      <c r="R29">
        <f t="shared" si="9"/>
        <v>9.5352362721553285E-3</v>
      </c>
      <c r="S29">
        <f t="shared" si="10"/>
        <v>231.28938793131204</v>
      </c>
      <c r="T29">
        <f t="shared" si="11"/>
        <v>29.247164330117201</v>
      </c>
      <c r="U29">
        <f t="shared" si="12"/>
        <v>29.279435483871001</v>
      </c>
      <c r="V29">
        <f t="shared" si="13"/>
        <v>4.087263787492657</v>
      </c>
      <c r="W29">
        <f t="shared" si="14"/>
        <v>60.728050497774632</v>
      </c>
      <c r="X29">
        <f t="shared" si="15"/>
        <v>2.3005385930338949</v>
      </c>
      <c r="Y29">
        <f t="shared" si="16"/>
        <v>3.7882635358403238</v>
      </c>
      <c r="Z29">
        <f t="shared" si="17"/>
        <v>1.7867251944587621</v>
      </c>
      <c r="AA29">
        <f t="shared" si="18"/>
        <v>-12.140300099159569</v>
      </c>
      <c r="AB29">
        <f t="shared" si="19"/>
        <v>-209.30718438067623</v>
      </c>
      <c r="AC29">
        <f t="shared" si="20"/>
        <v>-15.481059213626152</v>
      </c>
      <c r="AD29">
        <f t="shared" si="21"/>
        <v>-5.6391557621498976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53794.698877958312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340</v>
      </c>
      <c r="AQ29">
        <v>910.01023076923104</v>
      </c>
      <c r="AR29">
        <v>1130.49</v>
      </c>
      <c r="AS29">
        <f t="shared" si="27"/>
        <v>0.19503026937944512</v>
      </c>
      <c r="AT29">
        <v>0.5</v>
      </c>
      <c r="AU29">
        <f t="shared" si="28"/>
        <v>1180.1780688222736</v>
      </c>
      <c r="AV29">
        <f t="shared" si="29"/>
        <v>12.695042549591196</v>
      </c>
      <c r="AW29">
        <f t="shared" si="30"/>
        <v>115.08522333906068</v>
      </c>
      <c r="AX29">
        <f t="shared" si="31"/>
        <v>0.42496616511424246</v>
      </c>
      <c r="AY29">
        <f t="shared" si="32"/>
        <v>1.1246429992257554E-2</v>
      </c>
      <c r="AZ29">
        <f t="shared" si="33"/>
        <v>1.8855452060610887</v>
      </c>
      <c r="BA29" t="s">
        <v>341</v>
      </c>
      <c r="BB29">
        <v>650.07000000000005</v>
      </c>
      <c r="BC29">
        <f t="shared" si="34"/>
        <v>480.41999999999996</v>
      </c>
      <c r="BD29">
        <f t="shared" si="35"/>
        <v>0.45893128768737562</v>
      </c>
      <c r="BE29">
        <f t="shared" si="36"/>
        <v>0.81607267966049146</v>
      </c>
      <c r="BF29">
        <f t="shared" si="37"/>
        <v>0.53125981201704409</v>
      </c>
      <c r="BG29">
        <f t="shared" si="38"/>
        <v>0.83703268063882386</v>
      </c>
      <c r="BH29">
        <f t="shared" si="39"/>
        <v>1399.9919354838701</v>
      </c>
      <c r="BI29">
        <f t="shared" si="40"/>
        <v>1180.1780688222736</v>
      </c>
      <c r="BJ29">
        <f t="shared" si="41"/>
        <v>0.84298919080157153</v>
      </c>
      <c r="BK29">
        <f t="shared" si="42"/>
        <v>0.1959783816031431</v>
      </c>
      <c r="BL29">
        <v>6</v>
      </c>
      <c r="BM29">
        <v>0.5</v>
      </c>
      <c r="BN29" t="s">
        <v>290</v>
      </c>
      <c r="BO29">
        <v>2</v>
      </c>
      <c r="BP29">
        <v>1607716145</v>
      </c>
      <c r="BQ29">
        <v>900.34645161290302</v>
      </c>
      <c r="BR29">
        <v>915.87729032258005</v>
      </c>
      <c r="BS29">
        <v>22.516283870967701</v>
      </c>
      <c r="BT29">
        <v>22.193387096774199</v>
      </c>
      <c r="BU29">
        <v>897.75945161290304</v>
      </c>
      <c r="BV29">
        <v>22.554283870967701</v>
      </c>
      <c r="BW29">
        <v>500.02061290322598</v>
      </c>
      <c r="BX29">
        <v>102.072161290323</v>
      </c>
      <c r="BY29">
        <v>0.100053548387097</v>
      </c>
      <c r="BZ29">
        <v>27.970251612903201</v>
      </c>
      <c r="CA29">
        <v>29.279435483871001</v>
      </c>
      <c r="CB29">
        <v>999.9</v>
      </c>
      <c r="CC29">
        <v>0</v>
      </c>
      <c r="CD29">
        <v>0</v>
      </c>
      <c r="CE29">
        <v>9999.1903225806509</v>
      </c>
      <c r="CF29">
        <v>0</v>
      </c>
      <c r="CG29">
        <v>466.69290322580599</v>
      </c>
      <c r="CH29">
        <v>1399.9919354838701</v>
      </c>
      <c r="CI29">
        <v>0.90000416129032301</v>
      </c>
      <c r="CJ29">
        <v>9.9995961290322594E-2</v>
      </c>
      <c r="CK29">
        <v>0</v>
      </c>
      <c r="CL29">
        <v>910.09687096774201</v>
      </c>
      <c r="CM29">
        <v>4.9997499999999997</v>
      </c>
      <c r="CN29">
        <v>12659.135483870999</v>
      </c>
      <c r="CO29">
        <v>12177.9935483871</v>
      </c>
      <c r="CP29">
        <v>49.689225806451603</v>
      </c>
      <c r="CQ29">
        <v>51.451225806451603</v>
      </c>
      <c r="CR29">
        <v>50.749741935483897</v>
      </c>
      <c r="CS29">
        <v>50.733741935483899</v>
      </c>
      <c r="CT29">
        <v>50.667064516129003</v>
      </c>
      <c r="CU29">
        <v>1255.4980645161299</v>
      </c>
      <c r="CV29">
        <v>139.494838709677</v>
      </c>
      <c r="CW29">
        <v>0</v>
      </c>
      <c r="CX29">
        <v>119.60000014305101</v>
      </c>
      <c r="CY29">
        <v>0</v>
      </c>
      <c r="CZ29">
        <v>910.01023076923104</v>
      </c>
      <c r="DA29">
        <v>-24.460649605854599</v>
      </c>
      <c r="DB29">
        <v>-349.71623960532099</v>
      </c>
      <c r="DC29">
        <v>12657.7615384615</v>
      </c>
      <c r="DD29">
        <v>15</v>
      </c>
      <c r="DE29">
        <v>0</v>
      </c>
      <c r="DF29" t="s">
        <v>291</v>
      </c>
      <c r="DG29">
        <v>1607556896.0999999</v>
      </c>
      <c r="DH29">
        <v>1607556911.0999999</v>
      </c>
      <c r="DI29">
        <v>0</v>
      </c>
      <c r="DJ29">
        <v>2.4E-2</v>
      </c>
      <c r="DK29">
        <v>0</v>
      </c>
      <c r="DL29">
        <v>2.5870000000000002</v>
      </c>
      <c r="DM29">
        <v>-3.7999999999999999E-2</v>
      </c>
      <c r="DN29">
        <v>394</v>
      </c>
      <c r="DO29">
        <v>9</v>
      </c>
      <c r="DP29">
        <v>0.04</v>
      </c>
      <c r="DQ29">
        <v>0.02</v>
      </c>
      <c r="DR29">
        <v>12.668634359814501</v>
      </c>
      <c r="DS29">
        <v>-19.9603107840543</v>
      </c>
      <c r="DT29">
        <v>1.89965515596569</v>
      </c>
      <c r="DU29">
        <v>0</v>
      </c>
      <c r="DV29">
        <v>-15.530764516129</v>
      </c>
      <c r="DW29">
        <v>20.770509677419401</v>
      </c>
      <c r="DX29">
        <v>2.2397652821363798</v>
      </c>
      <c r="DY29">
        <v>0</v>
      </c>
      <c r="DZ29">
        <v>0.322890774193548</v>
      </c>
      <c r="EA29">
        <v>0.23920988709677499</v>
      </c>
      <c r="EB29">
        <v>1.8650348070278999E-2</v>
      </c>
      <c r="EC29">
        <v>0</v>
      </c>
      <c r="ED29">
        <v>0</v>
      </c>
      <c r="EE29">
        <v>3</v>
      </c>
      <c r="EF29" t="s">
        <v>292</v>
      </c>
      <c r="EG29">
        <v>100</v>
      </c>
      <c r="EH29">
        <v>100</v>
      </c>
      <c r="EI29">
        <v>2.5870000000000002</v>
      </c>
      <c r="EJ29">
        <v>-3.7999999999999999E-2</v>
      </c>
      <c r="EK29">
        <v>2.5870000000000002</v>
      </c>
      <c r="EL29">
        <v>0</v>
      </c>
      <c r="EM29">
        <v>0</v>
      </c>
      <c r="EN29">
        <v>0</v>
      </c>
      <c r="EO29">
        <v>-3.7999999999999999E-2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2654.3</v>
      </c>
      <c r="EX29">
        <v>2654</v>
      </c>
      <c r="EY29">
        <v>2</v>
      </c>
      <c r="EZ29">
        <v>514.41300000000001</v>
      </c>
      <c r="FA29">
        <v>476.18900000000002</v>
      </c>
      <c r="FB29">
        <v>23.181000000000001</v>
      </c>
      <c r="FC29">
        <v>33.759399999999999</v>
      </c>
      <c r="FD29">
        <v>30.000900000000001</v>
      </c>
      <c r="FE29">
        <v>33.618400000000001</v>
      </c>
      <c r="FF29">
        <v>33.5777</v>
      </c>
      <c r="FG29">
        <v>40.605699999999999</v>
      </c>
      <c r="FH29">
        <v>21.620200000000001</v>
      </c>
      <c r="FI29">
        <v>38.270299999999999</v>
      </c>
      <c r="FJ29">
        <v>23.188300000000002</v>
      </c>
      <c r="FK29">
        <v>915.83799999999997</v>
      </c>
      <c r="FL29">
        <v>22.027000000000001</v>
      </c>
      <c r="FM29">
        <v>101.331</v>
      </c>
      <c r="FN29">
        <v>100.67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2020-12-11T11:50:34Z</dcterms:created>
  <dcterms:modified xsi:type="dcterms:W3CDTF">2021-05-04T23:13:54Z</dcterms:modified>
</cp:coreProperties>
</file>