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7E84E7C-8DED-484B-A74E-F1DDCC50F1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BA30" i="1"/>
  <c r="AU30" i="1"/>
  <c r="AY30" i="1" s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BL28" i="1"/>
  <c r="BI28" i="1"/>
  <c r="BH28" i="1"/>
  <c r="BG28" i="1"/>
  <c r="BF28" i="1"/>
  <c r="BJ28" i="1" s="1"/>
  <c r="BK28" i="1" s="1"/>
  <c r="BE28" i="1"/>
  <c r="BA28" i="1"/>
  <c r="AU28" i="1"/>
  <c r="AY28" i="1" s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X27" i="1"/>
  <c r="AU27" i="1"/>
  <c r="AO27" i="1"/>
  <c r="AJ27" i="1"/>
  <c r="AI27" i="1"/>
  <c r="AH27" i="1"/>
  <c r="L27" i="1" s="1"/>
  <c r="Z27" i="1"/>
  <c r="Y27" i="1"/>
  <c r="X27" i="1" s="1"/>
  <c r="Q27" i="1"/>
  <c r="O27" i="1"/>
  <c r="K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Y26" i="1" s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X25" i="1"/>
  <c r="AU25" i="1"/>
  <c r="AO25" i="1"/>
  <c r="AJ25" i="1"/>
  <c r="AI25" i="1"/>
  <c r="AH25" i="1"/>
  <c r="L25" i="1" s="1"/>
  <c r="Z25" i="1"/>
  <c r="Y25" i="1"/>
  <c r="X25" i="1" s="1"/>
  <c r="Q25" i="1"/>
  <c r="O25" i="1"/>
  <c r="K25" i="1"/>
  <c r="BO24" i="1"/>
  <c r="BN24" i="1"/>
  <c r="BM24" i="1"/>
  <c r="AW24" i="1" s="1"/>
  <c r="AY24" i="1" s="1"/>
  <c r="BL24" i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X23" i="1"/>
  <c r="AU23" i="1"/>
  <c r="AO23" i="1"/>
  <c r="AJ23" i="1"/>
  <c r="AI23" i="1"/>
  <c r="AH23" i="1"/>
  <c r="L23" i="1" s="1"/>
  <c r="Z23" i="1"/>
  <c r="Y23" i="1"/>
  <c r="X23" i="1" s="1"/>
  <c r="Q23" i="1"/>
  <c r="O23" i="1"/>
  <c r="K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X21" i="1"/>
  <c r="AU21" i="1"/>
  <c r="AO21" i="1"/>
  <c r="AJ21" i="1"/>
  <c r="AI21" i="1"/>
  <c r="AH21" i="1"/>
  <c r="L21" i="1" s="1"/>
  <c r="Z21" i="1"/>
  <c r="Y21" i="1"/>
  <c r="X21" i="1" s="1"/>
  <c r="Q21" i="1"/>
  <c r="O21" i="1"/>
  <c r="K21" i="1"/>
  <c r="BO20" i="1"/>
  <c r="BN20" i="1"/>
  <c r="BM20" i="1"/>
  <c r="AW20" i="1" s="1"/>
  <c r="BL20" i="1"/>
  <c r="BI20" i="1"/>
  <c r="BH20" i="1"/>
  <c r="BG20" i="1"/>
  <c r="BF20" i="1"/>
  <c r="BJ20" i="1" s="1"/>
  <c r="BK20" i="1" s="1"/>
  <c r="BE20" i="1"/>
  <c r="BA20" i="1"/>
  <c r="AU20" i="1"/>
  <c r="AY20" i="1" s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O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L17" i="1" s="1"/>
  <c r="Z17" i="1"/>
  <c r="Y17" i="1"/>
  <c r="X17" i="1" s="1"/>
  <c r="Q17" i="1"/>
  <c r="O17" i="1"/>
  <c r="T19" i="1" l="1"/>
  <c r="AW19" i="1"/>
  <c r="AY19" i="1" s="1"/>
  <c r="O24" i="1"/>
  <c r="J24" i="1"/>
  <c r="I24" i="1" s="1"/>
  <c r="K24" i="1"/>
  <c r="AX24" i="1" s="1"/>
  <c r="AZ24" i="1" s="1"/>
  <c r="L24" i="1"/>
  <c r="AI24" i="1"/>
  <c r="O18" i="1"/>
  <c r="J18" i="1"/>
  <c r="I18" i="1" s="1"/>
  <c r="L18" i="1"/>
  <c r="AI18" i="1"/>
  <c r="K18" i="1"/>
  <c r="AX18" i="1" s="1"/>
  <c r="AZ18" i="1" s="1"/>
  <c r="J22" i="1"/>
  <c r="I22" i="1" s="1"/>
  <c r="O22" i="1"/>
  <c r="K22" i="1"/>
  <c r="AX22" i="1" s="1"/>
  <c r="AZ22" i="1" s="1"/>
  <c r="L22" i="1"/>
  <c r="AI22" i="1"/>
  <c r="J28" i="1"/>
  <c r="I28" i="1" s="1"/>
  <c r="O28" i="1"/>
  <c r="L28" i="1"/>
  <c r="AI28" i="1"/>
  <c r="K28" i="1"/>
  <c r="AX28" i="1" s="1"/>
  <c r="AZ28" i="1" s="1"/>
  <c r="L29" i="1"/>
  <c r="K29" i="1"/>
  <c r="AX29" i="1" s="1"/>
  <c r="J29" i="1"/>
  <c r="I29" i="1" s="1"/>
  <c r="AI29" i="1"/>
  <c r="O29" i="1"/>
  <c r="J30" i="1"/>
  <c r="I30" i="1" s="1"/>
  <c r="O30" i="1"/>
  <c r="L30" i="1"/>
  <c r="AI30" i="1"/>
  <c r="K30" i="1"/>
  <c r="AX30" i="1" s="1"/>
  <c r="AZ30" i="1" s="1"/>
  <c r="L31" i="1"/>
  <c r="K31" i="1"/>
  <c r="AX31" i="1" s="1"/>
  <c r="O31" i="1"/>
  <c r="J31" i="1"/>
  <c r="I31" i="1" s="1"/>
  <c r="AI31" i="1"/>
  <c r="AZ23" i="1"/>
  <c r="T23" i="1"/>
  <c r="AW23" i="1"/>
  <c r="AY23" i="1" s="1"/>
  <c r="T17" i="1"/>
  <c r="AW17" i="1"/>
  <c r="AY17" i="1" s="1"/>
  <c r="AZ21" i="1"/>
  <c r="T21" i="1"/>
  <c r="AW21" i="1"/>
  <c r="AY21" i="1" s="1"/>
  <c r="O26" i="1"/>
  <c r="K26" i="1"/>
  <c r="AX26" i="1" s="1"/>
  <c r="AZ26" i="1" s="1"/>
  <c r="L26" i="1"/>
  <c r="AI26" i="1"/>
  <c r="J26" i="1"/>
  <c r="I26" i="1" s="1"/>
  <c r="AZ27" i="1"/>
  <c r="T27" i="1"/>
  <c r="AW27" i="1"/>
  <c r="AY27" i="1" s="1"/>
  <c r="T29" i="1"/>
  <c r="AW29" i="1"/>
  <c r="AY29" i="1" s="1"/>
  <c r="T31" i="1"/>
  <c r="AW31" i="1"/>
  <c r="AY31" i="1" s="1"/>
  <c r="J20" i="1"/>
  <c r="I20" i="1" s="1"/>
  <c r="O20" i="1"/>
  <c r="K20" i="1"/>
  <c r="AX20" i="1" s="1"/>
  <c r="AZ20" i="1" s="1"/>
  <c r="L20" i="1"/>
  <c r="AI20" i="1"/>
  <c r="AZ25" i="1"/>
  <c r="T25" i="1"/>
  <c r="AW25" i="1"/>
  <c r="AY25" i="1" s="1"/>
  <c r="T18" i="1"/>
  <c r="T20" i="1"/>
  <c r="T22" i="1"/>
  <c r="T24" i="1"/>
  <c r="T26" i="1"/>
  <c r="T28" i="1"/>
  <c r="T30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K17" i="1"/>
  <c r="AX17" i="1" s="1"/>
  <c r="AZ17" i="1" s="1"/>
  <c r="K19" i="1"/>
  <c r="AX19" i="1" s="1"/>
  <c r="AZ19" i="1" s="1"/>
  <c r="U17" i="1" l="1"/>
  <c r="V17" i="1" s="1"/>
  <c r="U30" i="1"/>
  <c r="V30" i="1" s="1"/>
  <c r="U25" i="1"/>
  <c r="V25" i="1" s="1"/>
  <c r="AB31" i="1"/>
  <c r="AB30" i="1"/>
  <c r="U28" i="1"/>
  <c r="V28" i="1" s="1"/>
  <c r="AB27" i="1"/>
  <c r="R27" i="1"/>
  <c r="P27" i="1" s="1"/>
  <c r="S27" i="1" s="1"/>
  <c r="M27" i="1" s="1"/>
  <c r="N27" i="1" s="1"/>
  <c r="U26" i="1"/>
  <c r="V26" i="1" s="1"/>
  <c r="AZ31" i="1"/>
  <c r="AB28" i="1"/>
  <c r="AB24" i="1"/>
  <c r="AB25" i="1"/>
  <c r="R25" i="1"/>
  <c r="P25" i="1" s="1"/>
  <c r="S25" i="1" s="1"/>
  <c r="M25" i="1" s="1"/>
  <c r="N25" i="1" s="1"/>
  <c r="U24" i="1"/>
  <c r="V24" i="1" s="1"/>
  <c r="R24" i="1" s="1"/>
  <c r="P24" i="1" s="1"/>
  <c r="S24" i="1" s="1"/>
  <c r="M24" i="1" s="1"/>
  <c r="N24" i="1" s="1"/>
  <c r="U29" i="1"/>
  <c r="V29" i="1" s="1"/>
  <c r="R29" i="1" s="1"/>
  <c r="P29" i="1" s="1"/>
  <c r="S29" i="1" s="1"/>
  <c r="M29" i="1" s="1"/>
  <c r="N29" i="1" s="1"/>
  <c r="AB29" i="1"/>
  <c r="R18" i="1"/>
  <c r="P18" i="1" s="1"/>
  <c r="S18" i="1" s="1"/>
  <c r="M18" i="1" s="1"/>
  <c r="N18" i="1" s="1"/>
  <c r="AB18" i="1"/>
  <c r="AB23" i="1"/>
  <c r="U22" i="1"/>
  <c r="V22" i="1" s="1"/>
  <c r="R22" i="1" s="1"/>
  <c r="P22" i="1" s="1"/>
  <c r="S22" i="1" s="1"/>
  <c r="M22" i="1" s="1"/>
  <c r="N22" i="1" s="1"/>
  <c r="AZ29" i="1"/>
  <c r="AB21" i="1"/>
  <c r="R21" i="1"/>
  <c r="P21" i="1" s="1"/>
  <c r="S21" i="1" s="1"/>
  <c r="M21" i="1" s="1"/>
  <c r="N21" i="1" s="1"/>
  <c r="U20" i="1"/>
  <c r="V20" i="1" s="1"/>
  <c r="U27" i="1"/>
  <c r="V27" i="1" s="1"/>
  <c r="U21" i="1"/>
  <c r="V21" i="1" s="1"/>
  <c r="U23" i="1"/>
  <c r="V23" i="1" s="1"/>
  <c r="U19" i="1"/>
  <c r="V19" i="1" s="1"/>
  <c r="AB19" i="1"/>
  <c r="U18" i="1"/>
  <c r="V18" i="1" s="1"/>
  <c r="U31" i="1"/>
  <c r="V31" i="1" s="1"/>
  <c r="R31" i="1" s="1"/>
  <c r="P31" i="1" s="1"/>
  <c r="S31" i="1" s="1"/>
  <c r="M31" i="1" s="1"/>
  <c r="N31" i="1" s="1"/>
  <c r="AB17" i="1"/>
  <c r="R17" i="1"/>
  <c r="P17" i="1" s="1"/>
  <c r="S17" i="1" s="1"/>
  <c r="M17" i="1" s="1"/>
  <c r="N17" i="1" s="1"/>
  <c r="AB20" i="1"/>
  <c r="AB26" i="1"/>
  <c r="AB22" i="1"/>
  <c r="W19" i="1" l="1"/>
  <c r="AA19" i="1" s="1"/>
  <c r="AD19" i="1"/>
  <c r="AC19" i="1"/>
  <c r="W20" i="1"/>
  <c r="AA20" i="1" s="1"/>
  <c r="AD20" i="1"/>
  <c r="AE20" i="1" s="1"/>
  <c r="AC20" i="1"/>
  <c r="W26" i="1"/>
  <c r="AA26" i="1" s="1"/>
  <c r="AD26" i="1"/>
  <c r="AE26" i="1" s="1"/>
  <c r="AC26" i="1"/>
  <c r="AD25" i="1"/>
  <c r="W25" i="1"/>
  <c r="AA25" i="1" s="1"/>
  <c r="AC25" i="1"/>
  <c r="AD31" i="1"/>
  <c r="W31" i="1"/>
  <c r="AA31" i="1" s="1"/>
  <c r="AC31" i="1"/>
  <c r="W18" i="1"/>
  <c r="AA18" i="1" s="1"/>
  <c r="AD18" i="1"/>
  <c r="AE18" i="1" s="1"/>
  <c r="AC18" i="1"/>
  <c r="W21" i="1"/>
  <c r="AA21" i="1" s="1"/>
  <c r="AD21" i="1"/>
  <c r="AC21" i="1"/>
  <c r="W28" i="1"/>
  <c r="AA28" i="1" s="1"/>
  <c r="AD28" i="1"/>
  <c r="AE28" i="1" s="1"/>
  <c r="AC28" i="1"/>
  <c r="W30" i="1"/>
  <c r="AA30" i="1" s="1"/>
  <c r="AD30" i="1"/>
  <c r="AC30" i="1"/>
  <c r="R26" i="1"/>
  <c r="P26" i="1" s="1"/>
  <c r="S26" i="1" s="1"/>
  <c r="M26" i="1" s="1"/>
  <c r="N26" i="1" s="1"/>
  <c r="W22" i="1"/>
  <c r="AA22" i="1" s="1"/>
  <c r="AD22" i="1"/>
  <c r="AC22" i="1"/>
  <c r="R28" i="1"/>
  <c r="P28" i="1" s="1"/>
  <c r="S28" i="1" s="1"/>
  <c r="M28" i="1" s="1"/>
  <c r="N28" i="1" s="1"/>
  <c r="AD23" i="1"/>
  <c r="AE23" i="1" s="1"/>
  <c r="W23" i="1"/>
  <c r="AA23" i="1" s="1"/>
  <c r="AC23" i="1"/>
  <c r="R19" i="1"/>
  <c r="P19" i="1" s="1"/>
  <c r="S19" i="1" s="1"/>
  <c r="M19" i="1" s="1"/>
  <c r="N19" i="1" s="1"/>
  <c r="W27" i="1"/>
  <c r="AA27" i="1" s="1"/>
  <c r="AD27" i="1"/>
  <c r="AC27" i="1"/>
  <c r="W29" i="1"/>
  <c r="AA29" i="1" s="1"/>
  <c r="AD29" i="1"/>
  <c r="AE29" i="1" s="1"/>
  <c r="AC29" i="1"/>
  <c r="R20" i="1"/>
  <c r="P20" i="1" s="1"/>
  <c r="S20" i="1" s="1"/>
  <c r="M20" i="1" s="1"/>
  <c r="N20" i="1" s="1"/>
  <c r="R23" i="1"/>
  <c r="P23" i="1" s="1"/>
  <c r="S23" i="1" s="1"/>
  <c r="M23" i="1" s="1"/>
  <c r="N23" i="1" s="1"/>
  <c r="W24" i="1"/>
  <c r="AA24" i="1" s="1"/>
  <c r="AD24" i="1"/>
  <c r="AC24" i="1"/>
  <c r="R30" i="1"/>
  <c r="P30" i="1" s="1"/>
  <c r="S30" i="1" s="1"/>
  <c r="M30" i="1" s="1"/>
  <c r="N30" i="1" s="1"/>
  <c r="W17" i="1"/>
  <c r="AA17" i="1" s="1"/>
  <c r="AD17" i="1"/>
  <c r="AC17" i="1"/>
  <c r="AE24" i="1" l="1"/>
  <c r="AE27" i="1"/>
  <c r="AE22" i="1"/>
  <c r="AE31" i="1"/>
  <c r="AE21" i="1"/>
  <c r="AE17" i="1"/>
  <c r="AE30" i="1"/>
  <c r="AE25" i="1"/>
  <c r="AE19" i="1"/>
</calcChain>
</file>

<file path=xl/sharedStrings.xml><?xml version="1.0" encoding="utf-8"?>
<sst xmlns="http://schemas.openxmlformats.org/spreadsheetml/2006/main" count="702" uniqueCount="356">
  <si>
    <t>File opened</t>
  </si>
  <si>
    <t>2020-12-11 11:24:28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</si>
  <si>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</si>
  <si>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</si>
  <si>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</si>
  <si>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</si>
  <si>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</si>
  <si>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</si>
  <si>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</si>
  <si>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</si>
  <si>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</si>
  <si>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</si>
  <si>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</si>
  <si>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</si>
  <si>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</si>
  <si>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</si>
  <si>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</si>
  <si>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</si>
  <si>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</si>
  <si>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</si>
  <si>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</si>
  <si>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</si>
  <si>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</si>
  <si>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</si>
  <si>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11:24:28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</si>
  <si>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</si>
  <si>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</si>
  <si>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</si>
  <si>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</si>
  <si>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</si>
  <si>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</si>
  <si>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</si>
  <si>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</si>
  <si>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</si>
  <si>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</si>
  <si>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</si>
  <si>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</si>
  <si>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</si>
  <si>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</si>
  <si>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</si>
  <si>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</si>
  <si>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</si>
  <si>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</si>
  <si>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</si>
  <si>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</si>
  <si>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</si>
  <si>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</si>
  <si>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</si>
  <si>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</si>
  <si>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</si>
  <si>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</si>
  <si>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</si>
  <si>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</si>
  <si>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</si>
  <si>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</si>
  <si>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</si>
  <si>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</si>
  <si>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</si>
  <si>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</si>
  <si>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</si>
  <si>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</si>
  <si>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</si>
  <si>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</si>
  <si>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</si>
  <si>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</si>
  <si>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</si>
  <si>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</si>
  <si>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</si>
  <si>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</si>
  <si>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</si>
  <si>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</si>
  <si>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</si>
  <si>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</si>
  <si>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</si>
  <si>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</si>
  <si>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</si>
  <si>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</si>
  <si>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</si>
  <si>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</si>
  <si>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</si>
  <si>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</si>
  <si>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</si>
  <si>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</si>
  <si>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</si>
  <si>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</si>
  <si>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</si>
  <si>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</si>
  <si>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</si>
  <si>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</si>
  <si>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</si>
  <si>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</si>
  <si>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</si>
  <si>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</si>
  <si>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</si>
  <si>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</si>
  <si>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</si>
  <si>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</si>
  <si>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</si>
  <si>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</si>
  <si>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</si>
  <si>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</si>
  <si>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</si>
  <si>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</si>
  <si>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</si>
  <si>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</si>
  <si>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</si>
  <si>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</si>
  <si>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</si>
  <si>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</si>
  <si>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</si>
  <si>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</si>
  <si>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</si>
  <si>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</si>
  <si>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</si>
  <si>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</si>
  <si>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</si>
  <si>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</si>
  <si>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</si>
  <si>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</si>
  <si>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</si>
  <si>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</si>
  <si>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</si>
  <si>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</si>
  <si>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</si>
  <si>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</si>
  <si>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</si>
  <si>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</si>
  <si>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</si>
  <si>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</si>
  <si>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</si>
  <si>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</si>
  <si>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</si>
  <si>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</si>
  <si>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</si>
  <si>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</si>
  <si>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</si>
  <si>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</si>
  <si>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</si>
  <si>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</si>
  <si>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</si>
  <si>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</si>
  <si>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</si>
  <si>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</si>
  <si>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</si>
  <si>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</si>
  <si>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</si>
  <si>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</si>
  <si>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</si>
  <si>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</si>
  <si>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</si>
  <si>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</si>
  <si>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</si>
  <si>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</si>
  <si>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</si>
  <si>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</si>
  <si>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</si>
  <si>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</si>
  <si>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</si>
  <si>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</si>
  <si>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</si>
  <si>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</si>
  <si>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</si>
  <si>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</si>
  <si>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</si>
  <si>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</si>
  <si>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</si>
  <si>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</si>
  <si>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</si>
  <si>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</si>
  <si>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</si>
  <si>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</si>
  <si>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</si>
  <si>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</si>
  <si>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</si>
  <si>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</si>
  <si>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</si>
  <si>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</si>
  <si>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</si>
  <si>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</si>
  <si>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</si>
  <si>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</si>
  <si>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</si>
  <si>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</si>
  <si>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</si>
  <si>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</si>
  <si>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</si>
  <si>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</si>
  <si>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</si>
  <si>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</si>
  <si>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</si>
  <si>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</si>
  <si>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</si>
  <si>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</si>
  <si>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</si>
  <si>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</si>
  <si>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</si>
  <si>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</si>
  <si>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</si>
  <si>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</si>
  <si>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</si>
  <si>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</si>
  <si>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</si>
  <si>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</si>
  <si>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</si>
  <si>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</si>
  <si>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</si>
  <si>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</si>
  <si>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</si>
  <si>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</si>
  <si>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</si>
  <si>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</si>
  <si>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</si>
  <si>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</si>
  <si>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</si>
  <si>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</si>
  <si>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</si>
  <si>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</si>
  <si>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</si>
  <si>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</si>
  <si>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</si>
  <si>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</si>
  <si>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</si>
  <si>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</si>
  <si>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</si>
  <si>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</si>
  <si>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</si>
  <si>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</si>
  <si>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</si>
  <si>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</si>
  <si>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</si>
  <si>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</si>
  <si>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</si>
  <si>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</si>
  <si>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</si>
  <si>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</si>
  <si>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</si>
  <si>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</si>
  <si>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</si>
  <si>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</si>
  <si>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</si>
  <si>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</si>
  <si>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</si>
  <si>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</si>
  <si>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</si>
  <si>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</si>
  <si>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</si>
  <si>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</si>
  <si>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</si>
  <si>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</si>
  <si>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</si>
  <si>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</si>
  <si>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</si>
  <si>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</si>
  <si>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</si>
  <si>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</si>
  <si>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</si>
  <si>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</si>
  <si>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</si>
  <si>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</si>
  <si>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</si>
  <si>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</si>
  <si>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</si>
  <si>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</si>
  <si>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</si>
  <si>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</si>
  <si>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</si>
  <si>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</si>
  <si>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</si>
  <si>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</si>
  <si>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</si>
  <si>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</si>
  <si>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</si>
  <si>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</si>
  <si>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</si>
  <si>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</si>
  <si>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</si>
  <si>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</si>
  <si>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</si>
  <si>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</si>
  <si>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</si>
  <si>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</si>
  <si>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</si>
  <si>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</si>
  <si>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</si>
  <si>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</si>
  <si>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</si>
  <si>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</si>
  <si>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</si>
  <si>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</si>
  <si>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11:26:41</t>
  </si>
  <si>
    <t>11:26:41</t>
  </si>
  <si>
    <t>1149</t>
  </si>
  <si>
    <t>_1</t>
  </si>
  <si>
    <t>RECT-4143-20200907-06_33_50</t>
  </si>
  <si>
    <t>RECT-1876-20201211-11_26_41</t>
  </si>
  <si>
    <t>DARK-1877-20201211-11_26_48</t>
  </si>
  <si>
    <t>0: Broadleaf</t>
  </si>
  <si>
    <t>--:--:--</t>
  </si>
  <si>
    <t>1/3</t>
  </si>
  <si>
    <t>20201211 11:28:35</t>
  </si>
  <si>
    <t>11:28:35</t>
  </si>
  <si>
    <t>RECT-1878-20201211-11_28_34</t>
  </si>
  <si>
    <t>DARK-1879-20201211-11_28_42</t>
  </si>
  <si>
    <t>3/3</t>
  </si>
  <si>
    <t>20201211 11:29:51</t>
  </si>
  <si>
    <t>11:29:51</t>
  </si>
  <si>
    <t>RECT-1880-20201211-11_29_50</t>
  </si>
  <si>
    <t>DARK-1881-20201211-11_29_58</t>
  </si>
  <si>
    <t>20201211 11:31:02</t>
  </si>
  <si>
    <t>11:31:02</t>
  </si>
  <si>
    <t>RECT-1882-20201211-11_31_01</t>
  </si>
  <si>
    <t>DARK-1883-20201211-11_31_09</t>
  </si>
  <si>
    <t>20201211 11:32:36</t>
  </si>
  <si>
    <t>11:32:36</t>
  </si>
  <si>
    <t>RECT-1884-20201211-11_32_35</t>
  </si>
  <si>
    <t>DARK-1885-20201211-11_32_43</t>
  </si>
  <si>
    <t>20201211 11:34:09</t>
  </si>
  <si>
    <t>11:34:09</t>
  </si>
  <si>
    <t>RECT-1886-20201211-11_34_08</t>
  </si>
  <si>
    <t>DARK-1887-20201211-11_34_16</t>
  </si>
  <si>
    <t>20201211 11:35:24</t>
  </si>
  <si>
    <t>11:35:24</t>
  </si>
  <si>
    <t>RECT-1888-20201211-11_35_23</t>
  </si>
  <si>
    <t>DARK-1889-20201211-11_35_31</t>
  </si>
  <si>
    <t>20201211 11:37:08</t>
  </si>
  <si>
    <t>11:37:08</t>
  </si>
  <si>
    <t>RECT-1890-20201211-11_37_07</t>
  </si>
  <si>
    <t>DARK-1891-20201211-11_37_15</t>
  </si>
  <si>
    <t>20201211 11:38:47</t>
  </si>
  <si>
    <t>11:38:47</t>
  </si>
  <si>
    <t>RECT-1892-20201211-11_38_46</t>
  </si>
  <si>
    <t>DARK-1893-20201211-11_38_54</t>
  </si>
  <si>
    <t>20201211 11:40:18</t>
  </si>
  <si>
    <t>11:40:18</t>
  </si>
  <si>
    <t>RECT-1894-20201211-11_40_17</t>
  </si>
  <si>
    <t>DARK-1895-20201211-11_40_25</t>
  </si>
  <si>
    <t>20201211 11:41:54</t>
  </si>
  <si>
    <t>11:41:54</t>
  </si>
  <si>
    <t>RECT-1896-20201211-11_41_53</t>
  </si>
  <si>
    <t>DARK-1897-20201211-11_42_01</t>
  </si>
  <si>
    <t>20201211 11:43:31</t>
  </si>
  <si>
    <t>11:43:31</t>
  </si>
  <si>
    <t>RECT-1898-20201211-11_43_30</t>
  </si>
  <si>
    <t>DARK-1899-20201211-11_43_38</t>
  </si>
  <si>
    <t>20201211 11:45:18</t>
  </si>
  <si>
    <t>11:45:18</t>
  </si>
  <si>
    <t>RECT-1900-20201211-11_45_17</t>
  </si>
  <si>
    <t>DARK-1901-20201211-11_45_25</t>
  </si>
  <si>
    <t>20201211 11:47:18</t>
  </si>
  <si>
    <t>11:47:18</t>
  </si>
  <si>
    <t>RECT-1902-20201211-11_47_18</t>
  </si>
  <si>
    <t>DARK-1903-20201211-11_47_25</t>
  </si>
  <si>
    <t>20201211 11:49:02</t>
  </si>
  <si>
    <t>11:49:02</t>
  </si>
  <si>
    <t>RECT-1904-20201211-11_49_02</t>
  </si>
  <si>
    <t>DARK-1905-20201211-11_49_10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</si>
</sst>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1607707601.5999999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1607707593.5999999</v>
      </c>
      <c r="I17">
        <f t="shared" ref="I17:I31" si="0">(J17)/1000</f>
        <v>8.8926629097077947E-4</v>
      </c>
      <c r="J17">
        <f t="shared" ref="J17:J31" si="1">1000*CA17*AH17*(BW17-BX17)/(100*BP17*(1000-AH17*BW17))</f>
        <v>0.88926629097077947</v>
      </c>
      <c r="K17">
        <f t="shared" ref="K17:K31" si="2">CA17*AH17*(BV17-BU17*(1000-AH17*BX17)/(1000-AH17*BW17))/(100*BP17)</f>
        <v>5.1257908769476703</v>
      </c>
      <c r="L17">
        <f t="shared" ref="L17:L31" si="3">BU17 - IF(AH17&gt;1, K17*BP17*100/(AJ17*CI17), 0)</f>
        <v>401.90058064516103</v>
      </c>
      <c r="M17">
        <f t="shared" ref="M17:M31" si="4">((S17-I17/2)*L17-K17)/(S17+I17/2)</f>
        <v>225.1717750084872</v>
      </c>
      <c r="N17">
        <f t="shared" ref="N17:N31" si="5">M17*(CB17+CC17)/1000</f>
        <v>23.000526588732424</v>
      </c>
      <c r="O17">
        <f t="shared" ref="O17:O31" si="6">(BU17 - IF(AH17&gt;1, K17*BP17*100/(AJ17*CI17), 0))*(CB17+CC17)/1000</f>
        <v>41.052769561405299</v>
      </c>
      <c r="P17">
        <f t="shared" ref="P17:P31" si="7">2/((1/R17-1/Q17)+SIGN(R17)*SQRT((1/R17-1/Q17)*(1/R17-1/Q17) + 4*BQ17/((BQ17+1)*(BQ17+1))*(2*1/R17*1/Q17-1/Q17*1/Q17)))</f>
        <v>4.9316996829084719E-2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2.9656962332186563</v>
      </c>
      <c r="R17">
        <f t="shared" ref="R17:R31" si="9">I17*(1000-(1000*0.61365*EXP(17.502*V17/(240.97+V17))/(CB17+CC17)+BW17)/2)/(1000*0.61365*EXP(17.502*V17/(240.97+V17))/(CB17+CC17)-BW17)</f>
        <v>4.8865884724856937E-2</v>
      </c>
      <c r="S17">
        <f t="shared" ref="S17:S31" si="10">1/((BQ17+1)/(P17/1.6)+1/(Q17/1.37)) + BQ17/((BQ17+1)/(P17/1.6) + BQ17/(Q17/1.37))</f>
        <v>3.0581364545629847E-2</v>
      </c>
      <c r="T17">
        <f t="shared" ref="T17:T31" si="11">(BM17*BO17)</f>
        <v>231.28879429849661</v>
      </c>
      <c r="U17">
        <f t="shared" ref="U17:U31" si="12">(CD17+(T17+2*0.95*0.0000000567*(((CD17+$B$7)+273)^4-(CD17+273)^4)-44100*I17)/(1.84*29.3*Q17+8*0.95*0.0000000567*(CD17+273)^3))</f>
        <v>29.114398010175318</v>
      </c>
      <c r="V17">
        <f t="shared" ref="V17:V31" si="13">($C$7*CE17+$D$7*CF17+$E$7*U17)</f>
        <v>28.706638709677399</v>
      </c>
      <c r="W17">
        <f t="shared" ref="W17:W31" si="14">0.61365*EXP(17.502*V17/(240.97+V17))</f>
        <v>3.9540043771623576</v>
      </c>
      <c r="X17">
        <f t="shared" ref="X17:X31" si="15">(Y17/Z17*100)</f>
        <v>56.689128729689465</v>
      </c>
      <c r="Y17">
        <f t="shared" ref="Y17:Y31" si="16">BW17*(CB17+CC17)/1000</f>
        <v>2.1506774469332428</v>
      </c>
      <c r="Z17">
        <f t="shared" ref="Z17:Z31" si="17">0.61365*EXP(17.502*CD17/(240.97+CD17))</f>
        <v>3.7938093160477186</v>
      </c>
      <c r="AA17">
        <f t="shared" ref="AA17:AA31" si="18">(W17-BW17*(CB17+CC17)/1000)</f>
        <v>1.8033269302291148</v>
      </c>
      <c r="AB17">
        <f t="shared" ref="AB17:AB31" si="19">(-I17*44100)</f>
        <v>-39.216643431811377</v>
      </c>
      <c r="AC17">
        <f t="shared" ref="AC17:AC31" si="20">2*29.3*Q17*0.92*(CD17-V17)</f>
        <v>-113.7268337175916</v>
      </c>
      <c r="AD17">
        <f t="shared" ref="AD17:AD31" si="21">2*0.95*0.0000000567*(((CD17+$B$7)+273)^4-(V17+273)^4)</f>
        <v>-8.3881456769758724</v>
      </c>
      <c r="AE17">
        <f t="shared" ref="AE17:AE31" si="22">T17+AD17+AB17+AC17</f>
        <v>69.95717147211775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53795.374916097622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15331.8</v>
      </c>
      <c r="AS17">
        <v>944.39430769230796</v>
      </c>
      <c r="AT17">
        <v>1111.0899999999999</v>
      </c>
      <c r="AU17">
        <f t="shared" ref="AU17:AU31" si="27">1-AS17/AT17</f>
        <v>0.15002897362742174</v>
      </c>
      <c r="AV17">
        <v>0.5</v>
      </c>
      <c r="AW17">
        <f t="shared" ref="AW17:AW31" si="28">BM17</f>
        <v>1180.1733683320883</v>
      </c>
      <c r="AX17">
        <f t="shared" ref="AX17:AX31" si="29">K17</f>
        <v>5.1257908769476703</v>
      </c>
      <c r="AY17">
        <f t="shared" ref="AY17:AY31" si="30">AU17*AV17*AW17</f>
        <v>88.530099576640183</v>
      </c>
      <c r="AZ17">
        <f t="shared" ref="AZ17:AZ31" si="31">(AX17-AP17)/AW17</f>
        <v>4.8327970362732143E-3</v>
      </c>
      <c r="BA17">
        <f t="shared" ref="BA17:BA31" si="32">(AN17-AT17)/AT17</f>
        <v>1.9359277826278698</v>
      </c>
      <c r="BB17" t="s">
        <v>295</v>
      </c>
      <c r="BC17">
        <v>944.39430769230796</v>
      </c>
      <c r="BD17">
        <v>716.41</v>
      </c>
      <c r="BE17">
        <f t="shared" ref="BE17:BE31" si="33">1-BD17/AT17</f>
        <v>0.35521874915623397</v>
      </c>
      <c r="BF17">
        <f t="shared" ref="BF17:BF31" si="34">(AT17-BC17)/(AT17-BD17)</f>
        <v>0.42235657319269276</v>
      </c>
      <c r="BG17">
        <f t="shared" ref="BG17:BG31" si="35">(AN17-AT17)/(AN17-BD17)</f>
        <v>0.84496026586321071</v>
      </c>
      <c r="BH17">
        <f t="shared" ref="BH17:BH31" si="36">(AT17-BC17)/(AT17-AM17)</f>
        <v>0.42136042014633474</v>
      </c>
      <c r="BI17">
        <f t="shared" ref="BI17:BI31" si="37">(AN17-AT17)/(AN17-AM17)</f>
        <v>0.84465067190562138</v>
      </c>
      <c r="BJ17">
        <f t="shared" ref="BJ17:BJ31" si="38">(BF17*BD17/BC17)</f>
        <v>0.32039633248145377</v>
      </c>
      <c r="BK17">
        <f t="shared" ref="BK17:BK31" si="39">(1-BJ17)</f>
        <v>0.67960366751854617</v>
      </c>
      <c r="BL17">
        <f t="shared" ref="BL17:BL31" si="40">$B$11*CJ17+$C$11*CK17+$F$11*CL17*(1-CO17)</f>
        <v>1399.9861290322599</v>
      </c>
      <c r="BM17">
        <f t="shared" ref="BM17:BM31" si="41">BL17*BN17</f>
        <v>1180.1733683320883</v>
      </c>
      <c r="BN17">
        <f t="shared" ref="BN17:BN31" si="42">($B$11*$D$9+$C$11*$D$9+$F$11*((CY17+CQ17)/MAX(CY17+CQ17+CZ17, 0.1)*$I$9+CZ17/MAX(CY17+CQ17+CZ17, 0.1)*$J$9))/($B$11+$C$11+$F$11)</f>
        <v>0.84298932957848871</v>
      </c>
      <c r="BO17">
        <f t="shared" ref="BO17:BO31" si="43">($B$11*$K$9+$C$11*$K$9+$F$11*((CY17+CQ17)/MAX(CY17+CQ17+CZ17, 0.1)*$P$9+CZ17/MAX(CY17+CQ17+CZ17, 0.1)*$Q$9))/($B$11+$C$11+$F$11)</f>
        <v>0.19597865915697768</v>
      </c>
      <c r="BP17">
        <v>6</v>
      </c>
      <c r="BQ17">
        <v>0.5</v>
      </c>
      <c r="BR17" t="s">
        <v>296</v>
      </c>
      <c r="BS17">
        <v>2</v>
      </c>
      <c r="BT17">
        <v>1607707593.5999999</v>
      </c>
      <c r="BU17">
        <v>401.90058064516103</v>
      </c>
      <c r="BV17">
        <v>408.47741935483901</v>
      </c>
      <c r="BW17">
        <v>21.0548161290323</v>
      </c>
      <c r="BX17">
        <v>20.010638709677401</v>
      </c>
      <c r="BY17">
        <v>400.889322580645</v>
      </c>
      <c r="BZ17">
        <v>20.608145161290299</v>
      </c>
      <c r="CA17">
        <v>500.22703225806498</v>
      </c>
      <c r="CB17">
        <v>102.046580645161</v>
      </c>
      <c r="CC17">
        <v>9.9998729032258094E-2</v>
      </c>
      <c r="CD17">
        <v>27.9953419354839</v>
      </c>
      <c r="CE17">
        <v>28.706638709677399</v>
      </c>
      <c r="CF17">
        <v>999.9</v>
      </c>
      <c r="CG17">
        <v>0</v>
      </c>
      <c r="CH17">
        <v>0</v>
      </c>
      <c r="CI17">
        <v>10002.8041935484</v>
      </c>
      <c r="CJ17">
        <v>0</v>
      </c>
      <c r="CK17">
        <v>266.866548387097</v>
      </c>
      <c r="CL17">
        <v>1399.9861290322599</v>
      </c>
      <c r="CM17">
        <v>0.89999864516129002</v>
      </c>
      <c r="CN17">
        <v>0.100001406451613</v>
      </c>
      <c r="CO17">
        <v>0</v>
      </c>
      <c r="CP17">
        <v>944.96451612903195</v>
      </c>
      <c r="CQ17">
        <v>4.9994800000000001</v>
      </c>
      <c r="CR17">
        <v>13519.0935483871</v>
      </c>
      <c r="CS17">
        <v>11417.4548387097</v>
      </c>
      <c r="CT17">
        <v>49.608741935483899</v>
      </c>
      <c r="CU17">
        <v>51.340451612903202</v>
      </c>
      <c r="CV17">
        <v>50.723580645161299</v>
      </c>
      <c r="CW17">
        <v>50.920999999999999</v>
      </c>
      <c r="CX17">
        <v>51.424999999999997</v>
      </c>
      <c r="CY17">
        <v>1255.48580645161</v>
      </c>
      <c r="CZ17">
        <v>139.50064516129001</v>
      </c>
      <c r="DA17">
        <v>0</v>
      </c>
      <c r="DB17">
        <v>516.10000014305103</v>
      </c>
      <c r="DC17">
        <v>0</v>
      </c>
      <c r="DD17">
        <v>944.39430769230796</v>
      </c>
      <c r="DE17">
        <v>-56.855179520638202</v>
      </c>
      <c r="DF17">
        <v>-778.56410308840998</v>
      </c>
      <c r="DG17">
        <v>13510.8461538462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5.1103078965404203</v>
      </c>
      <c r="DW17">
        <v>1.85080876809757</v>
      </c>
      <c r="DX17">
        <v>0.140013739849639</v>
      </c>
      <c r="DY17">
        <v>0</v>
      </c>
      <c r="DZ17">
        <v>-6.5857753333333298</v>
      </c>
      <c r="EA17">
        <v>-2.3356218020022301</v>
      </c>
      <c r="EB17">
        <v>0.17084091125436601</v>
      </c>
      <c r="EC17">
        <v>0</v>
      </c>
      <c r="ED17">
        <v>1.04463066666667</v>
      </c>
      <c r="EE17">
        <v>8.34164182424946E-2</v>
      </c>
      <c r="EF17">
        <v>6.1588651191234502E-3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0.44679999999999997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2647.3</v>
      </c>
      <c r="FB17">
        <v>2647.3</v>
      </c>
      <c r="FC17">
        <v>2</v>
      </c>
      <c r="FD17">
        <v>510.27</v>
      </c>
      <c r="FE17">
        <v>479.46899999999999</v>
      </c>
      <c r="FF17">
        <v>23.622699999999998</v>
      </c>
      <c r="FG17">
        <v>33.6113</v>
      </c>
      <c r="FH17">
        <v>30</v>
      </c>
      <c r="FI17">
        <v>33.654600000000002</v>
      </c>
      <c r="FJ17">
        <v>33.698799999999999</v>
      </c>
      <c r="FK17">
        <v>19.338699999999999</v>
      </c>
      <c r="FL17">
        <v>18.8432</v>
      </c>
      <c r="FM17">
        <v>36.336399999999998</v>
      </c>
      <c r="FN17">
        <v>23.625299999999999</v>
      </c>
      <c r="FO17">
        <v>407.88600000000002</v>
      </c>
      <c r="FP17">
        <v>20.0227</v>
      </c>
      <c r="FQ17">
        <v>97.828900000000004</v>
      </c>
      <c r="FR17">
        <v>102.133</v>
      </c>
    </row>
    <row r="18" spans="1:174" x14ac:dyDescent="0.25">
      <c r="A18">
        <v>2</v>
      </c>
      <c r="B18">
        <v>1607707715.0999999</v>
      </c>
      <c r="C18">
        <v>113.5</v>
      </c>
      <c r="D18" t="s">
        <v>299</v>
      </c>
      <c r="E18" t="s">
        <v>300</v>
      </c>
      <c r="F18" t="s">
        <v>291</v>
      </c>
      <c r="G18" t="s">
        <v>292</v>
      </c>
      <c r="H18">
        <v>1607707707.0999999</v>
      </c>
      <c r="I18">
        <f t="shared" si="0"/>
        <v>8.636296790013574E-4</v>
      </c>
      <c r="J18">
        <f t="shared" si="1"/>
        <v>0.86362967900135745</v>
      </c>
      <c r="K18">
        <f t="shared" si="2"/>
        <v>-0.88144532764923234</v>
      </c>
      <c r="L18">
        <f t="shared" si="3"/>
        <v>49.428419354838702</v>
      </c>
      <c r="M18">
        <f t="shared" si="4"/>
        <v>77.188203758188862</v>
      </c>
      <c r="N18">
        <f t="shared" si="5"/>
        <v>7.8848176275143507</v>
      </c>
      <c r="O18">
        <f t="shared" si="6"/>
        <v>5.0491403252515381</v>
      </c>
      <c r="P18">
        <f t="shared" si="7"/>
        <v>4.8019797559169602E-2</v>
      </c>
      <c r="Q18">
        <f t="shared" si="8"/>
        <v>2.9645434076412758</v>
      </c>
      <c r="R18">
        <f t="shared" si="9"/>
        <v>4.7591828993810932E-2</v>
      </c>
      <c r="S18">
        <f t="shared" si="10"/>
        <v>2.9783026368237375E-2</v>
      </c>
      <c r="T18">
        <f t="shared" si="11"/>
        <v>231.29469514017836</v>
      </c>
      <c r="U18">
        <f t="shared" si="12"/>
        <v>29.109481488285809</v>
      </c>
      <c r="V18">
        <f t="shared" si="13"/>
        <v>28.7574677419355</v>
      </c>
      <c r="W18">
        <f t="shared" si="14"/>
        <v>3.9656743878293219</v>
      </c>
      <c r="X18">
        <f t="shared" si="15"/>
        <v>57.176050460354901</v>
      </c>
      <c r="Y18">
        <f t="shared" si="16"/>
        <v>2.1676389987472233</v>
      </c>
      <c r="Z18">
        <f t="shared" si="17"/>
        <v>3.7911660237011913</v>
      </c>
      <c r="AA18">
        <f t="shared" si="18"/>
        <v>1.7980353890820986</v>
      </c>
      <c r="AB18">
        <f t="shared" si="19"/>
        <v>-38.086068843959865</v>
      </c>
      <c r="AC18">
        <f t="shared" si="20"/>
        <v>-123.71702435488774</v>
      </c>
      <c r="AD18">
        <f t="shared" si="21"/>
        <v>-9.1303090528315742</v>
      </c>
      <c r="AE18">
        <f t="shared" si="22"/>
        <v>60.361292888499207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53763.907950331057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15329.5</v>
      </c>
      <c r="AS18">
        <v>818.62163999999996</v>
      </c>
      <c r="AT18">
        <v>916.01</v>
      </c>
      <c r="AU18">
        <f t="shared" si="27"/>
        <v>0.10631800962871585</v>
      </c>
      <c r="AV18">
        <v>0.5</v>
      </c>
      <c r="AW18">
        <f t="shared" si="28"/>
        <v>1180.2003780095538</v>
      </c>
      <c r="AX18">
        <f t="shared" si="29"/>
        <v>-0.88144532764923234</v>
      </c>
      <c r="AY18">
        <f t="shared" si="30"/>
        <v>62.738277576516914</v>
      </c>
      <c r="AZ18">
        <f t="shared" si="31"/>
        <v>-2.5732736024471168E-4</v>
      </c>
      <c r="BA18">
        <f t="shared" si="32"/>
        <v>2.5611838298708527</v>
      </c>
      <c r="BB18" t="s">
        <v>302</v>
      </c>
      <c r="BC18">
        <v>818.62163999999996</v>
      </c>
      <c r="BD18">
        <v>653.33000000000004</v>
      </c>
      <c r="BE18">
        <f t="shared" si="33"/>
        <v>0.28676542832501828</v>
      </c>
      <c r="BF18">
        <f t="shared" si="34"/>
        <v>0.37074904827166155</v>
      </c>
      <c r="BG18">
        <f t="shared" si="35"/>
        <v>0.8993080977479635</v>
      </c>
      <c r="BH18">
        <f t="shared" si="36"/>
        <v>0.48564736299018374</v>
      </c>
      <c r="BI18">
        <f t="shared" si="37"/>
        <v>0.92125467893278035</v>
      </c>
      <c r="BJ18">
        <f t="shared" si="38"/>
        <v>0.29588941199663948</v>
      </c>
      <c r="BK18">
        <f t="shared" si="39"/>
        <v>0.70411058800336046</v>
      </c>
      <c r="BL18">
        <f t="shared" si="40"/>
        <v>1400.01774193548</v>
      </c>
      <c r="BM18">
        <f t="shared" si="41"/>
        <v>1180.2003780095538</v>
      </c>
      <c r="BN18">
        <f t="shared" si="42"/>
        <v>0.84298958695906545</v>
      </c>
      <c r="BO18">
        <f t="shared" si="43"/>
        <v>0.19597917391813105</v>
      </c>
      <c r="BP18">
        <v>6</v>
      </c>
      <c r="BQ18">
        <v>0.5</v>
      </c>
      <c r="BR18" t="s">
        <v>296</v>
      </c>
      <c r="BS18">
        <v>2</v>
      </c>
      <c r="BT18">
        <v>1607707707.0999999</v>
      </c>
      <c r="BU18">
        <v>49.428419354838702</v>
      </c>
      <c r="BV18">
        <v>48.422361290322598</v>
      </c>
      <c r="BW18">
        <v>21.220041935483898</v>
      </c>
      <c r="BX18">
        <v>20.2061322580645</v>
      </c>
      <c r="BY18">
        <v>48.252351612903198</v>
      </c>
      <c r="BZ18">
        <v>20.766603225806399</v>
      </c>
      <c r="CA18">
        <v>500.22409677419301</v>
      </c>
      <c r="CB18">
        <v>102.050548387097</v>
      </c>
      <c r="CC18">
        <v>0.100003687096774</v>
      </c>
      <c r="CD18">
        <v>27.983387096774202</v>
      </c>
      <c r="CE18">
        <v>28.7574677419355</v>
      </c>
      <c r="CF18">
        <v>999.9</v>
      </c>
      <c r="CG18">
        <v>0</v>
      </c>
      <c r="CH18">
        <v>0</v>
      </c>
      <c r="CI18">
        <v>9995.8848387096805</v>
      </c>
      <c r="CJ18">
        <v>0</v>
      </c>
      <c r="CK18">
        <v>268.536580645161</v>
      </c>
      <c r="CL18">
        <v>1400.01774193548</v>
      </c>
      <c r="CM18">
        <v>0.89999177419354803</v>
      </c>
      <c r="CN18">
        <v>0.100008122580645</v>
      </c>
      <c r="CO18">
        <v>0</v>
      </c>
      <c r="CP18">
        <v>819.06512903225803</v>
      </c>
      <c r="CQ18">
        <v>4.9994800000000001</v>
      </c>
      <c r="CR18">
        <v>11764</v>
      </c>
      <c r="CS18">
        <v>11417.7</v>
      </c>
      <c r="CT18">
        <v>49.628935483870997</v>
      </c>
      <c r="CU18">
        <v>51.237806451612897</v>
      </c>
      <c r="CV18">
        <v>50.6931612903226</v>
      </c>
      <c r="CW18">
        <v>50.795999999999999</v>
      </c>
      <c r="CX18">
        <v>51.405129032258102</v>
      </c>
      <c r="CY18">
        <v>1255.50225806452</v>
      </c>
      <c r="CZ18">
        <v>139.515806451613</v>
      </c>
      <c r="DA18">
        <v>0</v>
      </c>
      <c r="DB18">
        <v>113</v>
      </c>
      <c r="DC18">
        <v>0</v>
      </c>
      <c r="DD18">
        <v>818.62163999999996</v>
      </c>
      <c r="DE18">
        <v>-26.548923100568999</v>
      </c>
      <c r="DF18">
        <v>-373.84615394702899</v>
      </c>
      <c r="DG18">
        <v>11757.924000000001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-0.87879543718445396</v>
      </c>
      <c r="DW18">
        <v>-0.18710497082161801</v>
      </c>
      <c r="DX18">
        <v>1.9096313061249402E-2</v>
      </c>
      <c r="DY18">
        <v>1</v>
      </c>
      <c r="DZ18">
        <v>1.00565626666667</v>
      </c>
      <c r="EA18">
        <v>0.193408605116798</v>
      </c>
      <c r="EB18">
        <v>2.0508689226656E-2</v>
      </c>
      <c r="EC18">
        <v>1</v>
      </c>
      <c r="ED18">
        <v>1.014173</v>
      </c>
      <c r="EE18">
        <v>3.3912614015572599E-2</v>
      </c>
      <c r="EF18">
        <v>3.1837139214026902E-3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0.45350000000000001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2649.2</v>
      </c>
      <c r="FB18">
        <v>2649.2</v>
      </c>
      <c r="FC18">
        <v>2</v>
      </c>
      <c r="FD18">
        <v>510.21</v>
      </c>
      <c r="FE18">
        <v>479.12799999999999</v>
      </c>
      <c r="FF18">
        <v>23.618200000000002</v>
      </c>
      <c r="FG18">
        <v>33.6053</v>
      </c>
      <c r="FH18">
        <v>30</v>
      </c>
      <c r="FI18">
        <v>33.642200000000003</v>
      </c>
      <c r="FJ18">
        <v>33.683700000000002</v>
      </c>
      <c r="FK18">
        <v>5.0331099999999998</v>
      </c>
      <c r="FL18">
        <v>17.363299999999999</v>
      </c>
      <c r="FM18">
        <v>36.710099999999997</v>
      </c>
      <c r="FN18">
        <v>23.629799999999999</v>
      </c>
      <c r="FO18">
        <v>48.617600000000003</v>
      </c>
      <c r="FP18">
        <v>20.2102</v>
      </c>
      <c r="FQ18">
        <v>97.834999999999994</v>
      </c>
      <c r="FR18">
        <v>102.131</v>
      </c>
    </row>
    <row r="19" spans="1:174" x14ac:dyDescent="0.25">
      <c r="A19">
        <v>3</v>
      </c>
      <c r="B19">
        <v>1607707791.0999999</v>
      </c>
      <c r="C19">
        <v>189.5</v>
      </c>
      <c r="D19" t="s">
        <v>304</v>
      </c>
      <c r="E19" t="s">
        <v>305</v>
      </c>
      <c r="F19" t="s">
        <v>291</v>
      </c>
      <c r="G19" t="s">
        <v>292</v>
      </c>
      <c r="H19">
        <v>1607707783.3499999</v>
      </c>
      <c r="I19">
        <f t="shared" si="0"/>
        <v>7.8796007278202236E-4</v>
      </c>
      <c r="J19">
        <f t="shared" si="1"/>
        <v>0.7879600727820224</v>
      </c>
      <c r="K19">
        <f t="shared" si="2"/>
        <v>-0.22307836194988942</v>
      </c>
      <c r="L19">
        <f t="shared" si="3"/>
        <v>79.486173333333298</v>
      </c>
      <c r="M19">
        <f t="shared" si="4"/>
        <v>85.3098317128361</v>
      </c>
      <c r="N19">
        <f t="shared" si="5"/>
        <v>8.7146529614732042</v>
      </c>
      <c r="O19">
        <f t="shared" si="6"/>
        <v>8.1197489425041205</v>
      </c>
      <c r="P19">
        <f t="shared" si="7"/>
        <v>4.3755794879887656E-2</v>
      </c>
      <c r="Q19">
        <f t="shared" si="8"/>
        <v>2.9646975462643286</v>
      </c>
      <c r="R19">
        <f t="shared" si="9"/>
        <v>4.3400170926047296E-2</v>
      </c>
      <c r="S19">
        <f t="shared" si="10"/>
        <v>2.7156817172062322E-2</v>
      </c>
      <c r="T19">
        <f t="shared" si="11"/>
        <v>231.29087012340835</v>
      </c>
      <c r="U19">
        <f t="shared" si="12"/>
        <v>29.134708200143148</v>
      </c>
      <c r="V19">
        <f t="shared" si="13"/>
        <v>28.76887</v>
      </c>
      <c r="W19">
        <f t="shared" si="14"/>
        <v>3.9682963921285581</v>
      </c>
      <c r="X19">
        <f t="shared" si="15"/>
        <v>57.201775774346089</v>
      </c>
      <c r="Y19">
        <f t="shared" si="16"/>
        <v>2.1693552730805097</v>
      </c>
      <c r="Z19">
        <f t="shared" si="17"/>
        <v>3.792461411754676</v>
      </c>
      <c r="AA19">
        <f t="shared" si="18"/>
        <v>1.7989411190480484</v>
      </c>
      <c r="AB19">
        <f t="shared" si="19"/>
        <v>-34.749039209687183</v>
      </c>
      <c r="AC19">
        <f t="shared" si="20"/>
        <v>-124.60936013082315</v>
      </c>
      <c r="AD19">
        <f t="shared" si="21"/>
        <v>-9.1964755615344185</v>
      </c>
      <c r="AE19">
        <f t="shared" si="22"/>
        <v>62.735995221363595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53767.417796748319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15329.2</v>
      </c>
      <c r="AS19">
        <v>795.82626923076896</v>
      </c>
      <c r="AT19">
        <v>887.35</v>
      </c>
      <c r="AU19">
        <f t="shared" si="27"/>
        <v>0.10314276302387004</v>
      </c>
      <c r="AV19">
        <v>0.5</v>
      </c>
      <c r="AW19">
        <f t="shared" si="28"/>
        <v>1180.1841915544414</v>
      </c>
      <c r="AX19">
        <f t="shared" si="29"/>
        <v>-0.22307836194988942</v>
      </c>
      <c r="AY19">
        <f t="shared" si="30"/>
        <v>60.863729197008702</v>
      </c>
      <c r="AZ19">
        <f t="shared" si="31"/>
        <v>3.0052013948703431E-4</v>
      </c>
      <c r="BA19">
        <f t="shared" si="32"/>
        <v>2.6762044289175635</v>
      </c>
      <c r="BB19" t="s">
        <v>307</v>
      </c>
      <c r="BC19">
        <v>795.82626923076896</v>
      </c>
      <c r="BD19">
        <v>623.49</v>
      </c>
      <c r="BE19">
        <f t="shared" si="33"/>
        <v>0.29735729982532255</v>
      </c>
      <c r="BF19">
        <f t="shared" si="34"/>
        <v>0.34686474179197702</v>
      </c>
      <c r="BG19">
        <f t="shared" si="35"/>
        <v>0.89999962100970587</v>
      </c>
      <c r="BH19">
        <f t="shared" si="36"/>
        <v>0.53250766442142139</v>
      </c>
      <c r="BI19">
        <f t="shared" si="37"/>
        <v>0.93250888664960618</v>
      </c>
      <c r="BJ19">
        <f t="shared" si="38"/>
        <v>0.27175114245590204</v>
      </c>
      <c r="BK19">
        <f t="shared" si="39"/>
        <v>0.72824885754409796</v>
      </c>
      <c r="BL19">
        <f t="shared" si="40"/>
        <v>1399.999</v>
      </c>
      <c r="BM19">
        <f t="shared" si="41"/>
        <v>1180.1841915544414</v>
      </c>
      <c r="BN19">
        <f t="shared" si="42"/>
        <v>0.8429893103883942</v>
      </c>
      <c r="BO19">
        <f t="shared" si="43"/>
        <v>0.19597862077678829</v>
      </c>
      <c r="BP19">
        <v>6</v>
      </c>
      <c r="BQ19">
        <v>0.5</v>
      </c>
      <c r="BR19" t="s">
        <v>296</v>
      </c>
      <c r="BS19">
        <v>2</v>
      </c>
      <c r="BT19">
        <v>1607707783.3499999</v>
      </c>
      <c r="BU19">
        <v>79.486173333333298</v>
      </c>
      <c r="BV19">
        <v>79.293723333333304</v>
      </c>
      <c r="BW19">
        <v>21.236339999999998</v>
      </c>
      <c r="BX19">
        <v>20.31128</v>
      </c>
      <c r="BY19">
        <v>78.314809999999994</v>
      </c>
      <c r="BZ19">
        <v>20.782233333333298</v>
      </c>
      <c r="CA19">
        <v>500.22269999999997</v>
      </c>
      <c r="CB19">
        <v>102.053</v>
      </c>
      <c r="CC19">
        <v>9.9973303333333305E-2</v>
      </c>
      <c r="CD19">
        <v>27.989246666666698</v>
      </c>
      <c r="CE19">
        <v>28.76887</v>
      </c>
      <c r="CF19">
        <v>999.9</v>
      </c>
      <c r="CG19">
        <v>0</v>
      </c>
      <c r="CH19">
        <v>0</v>
      </c>
      <c r="CI19">
        <v>9996.5176666666594</v>
      </c>
      <c r="CJ19">
        <v>0</v>
      </c>
      <c r="CK19">
        <v>274.287033333333</v>
      </c>
      <c r="CL19">
        <v>1399.999</v>
      </c>
      <c r="CM19">
        <v>0.89999813333333301</v>
      </c>
      <c r="CN19">
        <v>0.100001733333333</v>
      </c>
      <c r="CO19">
        <v>0</v>
      </c>
      <c r="CP19">
        <v>795.96246666666696</v>
      </c>
      <c r="CQ19">
        <v>4.9994800000000001</v>
      </c>
      <c r="CR19">
        <v>11444.016666666699</v>
      </c>
      <c r="CS19">
        <v>11417.5466666667</v>
      </c>
      <c r="CT19">
        <v>49.662266666666703</v>
      </c>
      <c r="CU19">
        <v>51.186999999999998</v>
      </c>
      <c r="CV19">
        <v>50.674599999999998</v>
      </c>
      <c r="CW19">
        <v>50.733199999999997</v>
      </c>
      <c r="CX19">
        <v>51.4247333333333</v>
      </c>
      <c r="CY19">
        <v>1255.498</v>
      </c>
      <c r="CZ19">
        <v>139.501</v>
      </c>
      <c r="DA19">
        <v>0</v>
      </c>
      <c r="DB19">
        <v>75.599999904632597</v>
      </c>
      <c r="DC19">
        <v>0</v>
      </c>
      <c r="DD19">
        <v>795.82626923076896</v>
      </c>
      <c r="DE19">
        <v>-17.307247875157898</v>
      </c>
      <c r="DF19">
        <v>-232.83760696784299</v>
      </c>
      <c r="DG19">
        <v>11442.15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-0.21906292025577501</v>
      </c>
      <c r="DW19">
        <v>-8.9967988858600995E-2</v>
      </c>
      <c r="DX19">
        <v>1.25615034717734E-2</v>
      </c>
      <c r="DY19">
        <v>1</v>
      </c>
      <c r="DZ19">
        <v>0.19008746666666701</v>
      </c>
      <c r="EA19">
        <v>0.123497058954394</v>
      </c>
      <c r="EB19">
        <v>1.67198223151112E-2</v>
      </c>
      <c r="EC19">
        <v>1</v>
      </c>
      <c r="ED19">
        <v>0.92513816666666704</v>
      </c>
      <c r="EE19">
        <v>-0.148861748609566</v>
      </c>
      <c r="EF19">
        <v>2.4556163287564998E-2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0.45700000000000002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2650.5</v>
      </c>
      <c r="FB19">
        <v>2650.5</v>
      </c>
      <c r="FC19">
        <v>2</v>
      </c>
      <c r="FD19">
        <v>509.91699999999997</v>
      </c>
      <c r="FE19">
        <v>479.58100000000002</v>
      </c>
      <c r="FF19">
        <v>23.542200000000001</v>
      </c>
      <c r="FG19">
        <v>33.602200000000003</v>
      </c>
      <c r="FH19">
        <v>30</v>
      </c>
      <c r="FI19">
        <v>33.636499999999998</v>
      </c>
      <c r="FJ19">
        <v>33.677700000000002</v>
      </c>
      <c r="FK19">
        <v>6.3072400000000002</v>
      </c>
      <c r="FL19">
        <v>16.915900000000001</v>
      </c>
      <c r="FM19">
        <v>37.086300000000001</v>
      </c>
      <c r="FN19">
        <v>23.547499999999999</v>
      </c>
      <c r="FO19">
        <v>79.523899999999998</v>
      </c>
      <c r="FP19">
        <v>20.2834</v>
      </c>
      <c r="FQ19">
        <v>97.838899999999995</v>
      </c>
      <c r="FR19">
        <v>102.13200000000001</v>
      </c>
    </row>
    <row r="20" spans="1:174" x14ac:dyDescent="0.25">
      <c r="A20">
        <v>4</v>
      </c>
      <c r="B20">
        <v>1607707862.0999999</v>
      </c>
      <c r="C20">
        <v>260.5</v>
      </c>
      <c r="D20" t="s">
        <v>308</v>
      </c>
      <c r="E20" t="s">
        <v>309</v>
      </c>
      <c r="F20" t="s">
        <v>291</v>
      </c>
      <c r="G20" t="s">
        <v>292</v>
      </c>
      <c r="H20">
        <v>1607707854.3499999</v>
      </c>
      <c r="I20">
        <f t="shared" si="0"/>
        <v>8.9226878619220584E-4</v>
      </c>
      <c r="J20">
        <f t="shared" si="1"/>
        <v>0.89226878619220584</v>
      </c>
      <c r="K20">
        <f t="shared" si="2"/>
        <v>0.27820993325988513</v>
      </c>
      <c r="L20">
        <f t="shared" si="3"/>
        <v>99.544970000000006</v>
      </c>
      <c r="M20">
        <f t="shared" si="4"/>
        <v>87.700996341964029</v>
      </c>
      <c r="N20">
        <f t="shared" si="5"/>
        <v>8.9581855457231327</v>
      </c>
      <c r="O20">
        <f t="shared" si="6"/>
        <v>10.167983815444446</v>
      </c>
      <c r="P20">
        <f t="shared" si="7"/>
        <v>4.9254171071748072E-2</v>
      </c>
      <c r="Q20">
        <f t="shared" si="8"/>
        <v>2.9654128471679644</v>
      </c>
      <c r="R20">
        <f t="shared" si="9"/>
        <v>4.8804159359933506E-2</v>
      </c>
      <c r="S20">
        <f t="shared" si="10"/>
        <v>3.0542688565345637E-2</v>
      </c>
      <c r="T20">
        <f t="shared" si="11"/>
        <v>231.28470100394716</v>
      </c>
      <c r="U20">
        <f t="shared" si="12"/>
        <v>29.112521225390918</v>
      </c>
      <c r="V20">
        <f t="shared" si="13"/>
        <v>28.7954133333333</v>
      </c>
      <c r="W20">
        <f t="shared" si="14"/>
        <v>3.9744060167268702</v>
      </c>
      <c r="X20">
        <f t="shared" si="15"/>
        <v>57.018842013584035</v>
      </c>
      <c r="Y20">
        <f t="shared" si="16"/>
        <v>2.1630370899935074</v>
      </c>
      <c r="Z20">
        <f t="shared" si="17"/>
        <v>3.7935479108435604</v>
      </c>
      <c r="AA20">
        <f t="shared" si="18"/>
        <v>1.8113689267333628</v>
      </c>
      <c r="AB20">
        <f t="shared" si="19"/>
        <v>-39.349053471076274</v>
      </c>
      <c r="AC20">
        <f t="shared" si="20"/>
        <v>-128.09744200943877</v>
      </c>
      <c r="AD20">
        <f t="shared" si="21"/>
        <v>-9.4531048616126636</v>
      </c>
      <c r="AE20">
        <f t="shared" si="22"/>
        <v>54.38510066181945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53787.261544058492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15328.9</v>
      </c>
      <c r="AS20">
        <v>781.38584000000003</v>
      </c>
      <c r="AT20">
        <v>873.97</v>
      </c>
      <c r="AU20">
        <f t="shared" si="27"/>
        <v>0.10593516939940728</v>
      </c>
      <c r="AV20">
        <v>0.5</v>
      </c>
      <c r="AW20">
        <f t="shared" si="28"/>
        <v>1180.1514605580242</v>
      </c>
      <c r="AX20">
        <f t="shared" si="29"/>
        <v>0.27820993325988513</v>
      </c>
      <c r="AY20">
        <f t="shared" si="30"/>
        <v>62.509772445586101</v>
      </c>
      <c r="AZ20">
        <f t="shared" si="31"/>
        <v>7.2529454200003798E-4</v>
      </c>
      <c r="BA20">
        <f t="shared" si="32"/>
        <v>2.7324850967424505</v>
      </c>
      <c r="BB20" t="s">
        <v>311</v>
      </c>
      <c r="BC20">
        <v>781.38584000000003</v>
      </c>
      <c r="BD20">
        <v>610.09</v>
      </c>
      <c r="BE20">
        <f t="shared" si="33"/>
        <v>0.3019325606142087</v>
      </c>
      <c r="BF20">
        <f t="shared" si="34"/>
        <v>0.35085705623768382</v>
      </c>
      <c r="BG20">
        <f t="shared" si="35"/>
        <v>0.9004973623580782</v>
      </c>
      <c r="BH20">
        <f t="shared" si="36"/>
        <v>0.58415270747084258</v>
      </c>
      <c r="BI20">
        <f t="shared" si="37"/>
        <v>0.93776294454392317</v>
      </c>
      <c r="BJ20">
        <f t="shared" si="38"/>
        <v>0.27394197652730501</v>
      </c>
      <c r="BK20">
        <f t="shared" si="39"/>
        <v>0.72605802347269499</v>
      </c>
      <c r="BL20">
        <f t="shared" si="40"/>
        <v>1399.96</v>
      </c>
      <c r="BM20">
        <f t="shared" si="41"/>
        <v>1180.1514605580242</v>
      </c>
      <c r="BN20">
        <f t="shared" si="42"/>
        <v>0.84298941438185671</v>
      </c>
      <c r="BO20">
        <f t="shared" si="43"/>
        <v>0.19597882876371331</v>
      </c>
      <c r="BP20">
        <v>6</v>
      </c>
      <c r="BQ20">
        <v>0.5</v>
      </c>
      <c r="BR20" t="s">
        <v>296</v>
      </c>
      <c r="BS20">
        <v>2</v>
      </c>
      <c r="BT20">
        <v>1607707854.3499999</v>
      </c>
      <c r="BU20">
        <v>99.544970000000006</v>
      </c>
      <c r="BV20">
        <v>99.985209999999995</v>
      </c>
      <c r="BW20">
        <v>21.176220000000001</v>
      </c>
      <c r="BX20">
        <v>20.128640000000001</v>
      </c>
      <c r="BY20">
        <v>98.377853333333306</v>
      </c>
      <c r="BZ20">
        <v>20.7245833333333</v>
      </c>
      <c r="CA20">
        <v>500.22370000000001</v>
      </c>
      <c r="CB20">
        <v>102.0446</v>
      </c>
      <c r="CC20">
        <v>0.10002685</v>
      </c>
      <c r="CD20">
        <v>27.994160000000001</v>
      </c>
      <c r="CE20">
        <v>28.7954133333333</v>
      </c>
      <c r="CF20">
        <v>999.9</v>
      </c>
      <c r="CG20">
        <v>0</v>
      </c>
      <c r="CH20">
        <v>0</v>
      </c>
      <c r="CI20">
        <v>10001.392666666699</v>
      </c>
      <c r="CJ20">
        <v>0</v>
      </c>
      <c r="CK20">
        <v>278.19349999999997</v>
      </c>
      <c r="CL20">
        <v>1399.96</v>
      </c>
      <c r="CM20">
        <v>0.89999510000000005</v>
      </c>
      <c r="CN20">
        <v>0.100004786666667</v>
      </c>
      <c r="CO20">
        <v>0</v>
      </c>
      <c r="CP20">
        <v>781.51089999999999</v>
      </c>
      <c r="CQ20">
        <v>4.9994800000000001</v>
      </c>
      <c r="CR20">
        <v>11247.926666666701</v>
      </c>
      <c r="CS20">
        <v>11417.2366666667</v>
      </c>
      <c r="CT20">
        <v>49.695399999999999</v>
      </c>
      <c r="CU20">
        <v>51.186999999999998</v>
      </c>
      <c r="CV20">
        <v>50.703800000000001</v>
      </c>
      <c r="CW20">
        <v>50.703800000000001</v>
      </c>
      <c r="CX20">
        <v>51.437066666666603</v>
      </c>
      <c r="CY20">
        <v>1255.4583333333301</v>
      </c>
      <c r="CZ20">
        <v>139.50200000000001</v>
      </c>
      <c r="DA20">
        <v>0</v>
      </c>
      <c r="DB20">
        <v>70.200000047683702</v>
      </c>
      <c r="DC20">
        <v>0</v>
      </c>
      <c r="DD20">
        <v>781.38584000000003</v>
      </c>
      <c r="DE20">
        <v>-12.3426153563873</v>
      </c>
      <c r="DF20">
        <v>-180.776922817198</v>
      </c>
      <c r="DG20">
        <v>11246.444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0.27872421420768401</v>
      </c>
      <c r="DW20">
        <v>-7.6646172238971199E-3</v>
      </c>
      <c r="DX20">
        <v>2.2621689074034501E-2</v>
      </c>
      <c r="DY20">
        <v>1</v>
      </c>
      <c r="DZ20">
        <v>-0.44070086666666702</v>
      </c>
      <c r="EA20">
        <v>3.78206896551729E-2</v>
      </c>
      <c r="EB20">
        <v>2.7061219024935999E-2</v>
      </c>
      <c r="EC20">
        <v>1</v>
      </c>
      <c r="ED20">
        <v>1.04596766666667</v>
      </c>
      <c r="EE20">
        <v>0.191992791991102</v>
      </c>
      <c r="EF20">
        <v>1.39338613177476E-2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0.45250000000000001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2651.7</v>
      </c>
      <c r="FB20">
        <v>2651.7</v>
      </c>
      <c r="FC20">
        <v>2</v>
      </c>
      <c r="FD20">
        <v>510.18299999999999</v>
      </c>
      <c r="FE20">
        <v>479.24700000000001</v>
      </c>
      <c r="FF20">
        <v>23.451599999999999</v>
      </c>
      <c r="FG20">
        <v>33.6113</v>
      </c>
      <c r="FH20">
        <v>30.0002</v>
      </c>
      <c r="FI20">
        <v>33.636499999999998</v>
      </c>
      <c r="FJ20">
        <v>33.677700000000002</v>
      </c>
      <c r="FK20">
        <v>7.1649200000000004</v>
      </c>
      <c r="FL20">
        <v>18.203399999999998</v>
      </c>
      <c r="FM20">
        <v>37.086300000000001</v>
      </c>
      <c r="FN20">
        <v>23.456600000000002</v>
      </c>
      <c r="FO20">
        <v>100.136</v>
      </c>
      <c r="FP20">
        <v>20.1724</v>
      </c>
      <c r="FQ20">
        <v>97.839500000000001</v>
      </c>
      <c r="FR20">
        <v>102.129</v>
      </c>
    </row>
    <row r="21" spans="1:174" x14ac:dyDescent="0.25">
      <c r="A21">
        <v>5</v>
      </c>
      <c r="B21">
        <v>1607707956.0999999</v>
      </c>
      <c r="C21">
        <v>354.5</v>
      </c>
      <c r="D21" t="s">
        <v>312</v>
      </c>
      <c r="E21" t="s">
        <v>313</v>
      </c>
      <c r="F21" t="s">
        <v>291</v>
      </c>
      <c r="G21" t="s">
        <v>292</v>
      </c>
      <c r="H21">
        <v>1607707948.3499999</v>
      </c>
      <c r="I21">
        <f t="shared" si="0"/>
        <v>9.8374446111351211E-4</v>
      </c>
      <c r="J21">
        <f t="shared" si="1"/>
        <v>0.98374446111351221</v>
      </c>
      <c r="K21">
        <f t="shared" si="2"/>
        <v>1.4574371040625917</v>
      </c>
      <c r="L21">
        <f t="shared" si="3"/>
        <v>149.64576666666699</v>
      </c>
      <c r="M21">
        <f t="shared" si="4"/>
        <v>102.76769590042933</v>
      </c>
      <c r="N21">
        <f t="shared" si="5"/>
        <v>10.495745862939883</v>
      </c>
      <c r="O21">
        <f t="shared" si="6"/>
        <v>15.283440215687225</v>
      </c>
      <c r="P21">
        <f t="shared" si="7"/>
        <v>5.4452706085008545E-2</v>
      </c>
      <c r="Q21">
        <f t="shared" si="8"/>
        <v>2.9652518273028599</v>
      </c>
      <c r="R21">
        <f t="shared" si="9"/>
        <v>5.3903230440990019E-2</v>
      </c>
      <c r="S21">
        <f t="shared" si="10"/>
        <v>3.3738425047498175E-2</v>
      </c>
      <c r="T21">
        <f t="shared" si="11"/>
        <v>231.29578029875785</v>
      </c>
      <c r="U21">
        <f t="shared" si="12"/>
        <v>29.074812980794817</v>
      </c>
      <c r="V21">
        <f t="shared" si="13"/>
        <v>28.787863333333298</v>
      </c>
      <c r="W21">
        <f t="shared" si="14"/>
        <v>3.9726673575865314</v>
      </c>
      <c r="X21">
        <f t="shared" si="15"/>
        <v>57.112103226035238</v>
      </c>
      <c r="Y21">
        <f t="shared" si="16"/>
        <v>2.1647652243160098</v>
      </c>
      <c r="Z21">
        <f t="shared" si="17"/>
        <v>3.7903791001154645</v>
      </c>
      <c r="AA21">
        <f t="shared" si="18"/>
        <v>1.8079021332705216</v>
      </c>
      <c r="AB21">
        <f t="shared" si="19"/>
        <v>-43.383130735105887</v>
      </c>
      <c r="AC21">
        <f t="shared" si="20"/>
        <v>-129.17488809367782</v>
      </c>
      <c r="AD21">
        <f t="shared" si="21"/>
        <v>-9.5320960030972355</v>
      </c>
      <c r="AE21">
        <f t="shared" si="22"/>
        <v>49.205665466876923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53784.819766791326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15329</v>
      </c>
      <c r="AS21">
        <v>766.790730769231</v>
      </c>
      <c r="AT21">
        <v>865.88</v>
      </c>
      <c r="AU21">
        <f t="shared" si="27"/>
        <v>0.11443764636066078</v>
      </c>
      <c r="AV21">
        <v>0.5</v>
      </c>
      <c r="AW21">
        <f t="shared" si="28"/>
        <v>1180.2087015544648</v>
      </c>
      <c r="AX21">
        <f t="shared" si="29"/>
        <v>1.4574371040625917</v>
      </c>
      <c r="AY21">
        <f t="shared" si="30"/>
        <v>67.530153010132238</v>
      </c>
      <c r="AZ21">
        <f t="shared" si="31"/>
        <v>1.7244277060474581E-3</v>
      </c>
      <c r="BA21">
        <f t="shared" si="32"/>
        <v>2.7673580634729982</v>
      </c>
      <c r="BB21" t="s">
        <v>315</v>
      </c>
      <c r="BC21">
        <v>766.790730769231</v>
      </c>
      <c r="BD21">
        <v>590.05999999999995</v>
      </c>
      <c r="BE21">
        <f t="shared" si="33"/>
        <v>0.31854298517115542</v>
      </c>
      <c r="BF21">
        <f t="shared" si="34"/>
        <v>0.35925338710307075</v>
      </c>
      <c r="BG21">
        <f t="shared" si="35"/>
        <v>0.89677472474008424</v>
      </c>
      <c r="BH21">
        <f t="shared" si="36"/>
        <v>0.65882474785703848</v>
      </c>
      <c r="BI21">
        <f t="shared" si="37"/>
        <v>0.94093972543817028</v>
      </c>
      <c r="BJ21">
        <f t="shared" si="38"/>
        <v>0.27645229015924883</v>
      </c>
      <c r="BK21">
        <f t="shared" si="39"/>
        <v>0.72354770984075123</v>
      </c>
      <c r="BL21">
        <f t="shared" si="40"/>
        <v>1400.028</v>
      </c>
      <c r="BM21">
        <f t="shared" si="41"/>
        <v>1180.2087015544648</v>
      </c>
      <c r="BN21">
        <f t="shared" si="42"/>
        <v>0.84298935560893407</v>
      </c>
      <c r="BO21">
        <f t="shared" si="43"/>
        <v>0.19597871121786836</v>
      </c>
      <c r="BP21">
        <v>6</v>
      </c>
      <c r="BQ21">
        <v>0.5</v>
      </c>
      <c r="BR21" t="s">
        <v>296</v>
      </c>
      <c r="BS21">
        <v>2</v>
      </c>
      <c r="BT21">
        <v>1607707948.3499999</v>
      </c>
      <c r="BU21">
        <v>149.64576666666699</v>
      </c>
      <c r="BV21">
        <v>151.57046666666699</v>
      </c>
      <c r="BW21">
        <v>21.196010000000001</v>
      </c>
      <c r="BX21">
        <v>20.041066666666701</v>
      </c>
      <c r="BY21">
        <v>148.49289999999999</v>
      </c>
      <c r="BZ21">
        <v>20.743553333333299</v>
      </c>
      <c r="CA21">
        <v>500.2287</v>
      </c>
      <c r="CB21">
        <v>102.0308</v>
      </c>
      <c r="CC21">
        <v>9.9988969999999996E-2</v>
      </c>
      <c r="CD21">
        <v>27.9798266666667</v>
      </c>
      <c r="CE21">
        <v>28.787863333333298</v>
      </c>
      <c r="CF21">
        <v>999.9</v>
      </c>
      <c r="CG21">
        <v>0</v>
      </c>
      <c r="CH21">
        <v>0</v>
      </c>
      <c r="CI21">
        <v>10001.833000000001</v>
      </c>
      <c r="CJ21">
        <v>0</v>
      </c>
      <c r="CK21">
        <v>284.66829999999999</v>
      </c>
      <c r="CL21">
        <v>1400.028</v>
      </c>
      <c r="CM21">
        <v>0.89999716666666596</v>
      </c>
      <c r="CN21">
        <v>0.100002613333333</v>
      </c>
      <c r="CO21">
        <v>0</v>
      </c>
      <c r="CP21">
        <v>766.79006666666703</v>
      </c>
      <c r="CQ21">
        <v>4.9994800000000001</v>
      </c>
      <c r="CR21">
        <v>11057.3666666667</v>
      </c>
      <c r="CS21">
        <v>11417.8066666667</v>
      </c>
      <c r="CT21">
        <v>49.658066666666599</v>
      </c>
      <c r="CU21">
        <v>51.178733333333298</v>
      </c>
      <c r="CV21">
        <v>50.687066666666603</v>
      </c>
      <c r="CW21">
        <v>50.674599999999998</v>
      </c>
      <c r="CX21">
        <v>51.424599999999998</v>
      </c>
      <c r="CY21">
        <v>1255.5219999999999</v>
      </c>
      <c r="CZ21">
        <v>139.506</v>
      </c>
      <c r="DA21">
        <v>0</v>
      </c>
      <c r="DB21">
        <v>93.299999952316298</v>
      </c>
      <c r="DC21">
        <v>0</v>
      </c>
      <c r="DD21">
        <v>766.790730769231</v>
      </c>
      <c r="DE21">
        <v>-6.3211281986127599</v>
      </c>
      <c r="DF21">
        <v>-79.887179374955807</v>
      </c>
      <c r="DG21">
        <v>11056.9807692308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1.4632520685729</v>
      </c>
      <c r="DW21">
        <v>-0.16413168020856</v>
      </c>
      <c r="DX21">
        <v>3.08904724283885E-2</v>
      </c>
      <c r="DY21">
        <v>1</v>
      </c>
      <c r="DZ21">
        <v>-1.9275473333333299</v>
      </c>
      <c r="EA21">
        <v>0.109917864293666</v>
      </c>
      <c r="EB21">
        <v>3.14710239144236E-2</v>
      </c>
      <c r="EC21">
        <v>1</v>
      </c>
      <c r="ED21">
        <v>1.1542476666666699</v>
      </c>
      <c r="EE21">
        <v>8.5575884315907402E-2</v>
      </c>
      <c r="EF21">
        <v>6.18294788556039E-3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0.45290000000000002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2653.2</v>
      </c>
      <c r="FB21">
        <v>2653.2</v>
      </c>
      <c r="FC21">
        <v>2</v>
      </c>
      <c r="FD21">
        <v>509.99599999999998</v>
      </c>
      <c r="FE21">
        <v>478.96100000000001</v>
      </c>
      <c r="FF21">
        <v>23.551400000000001</v>
      </c>
      <c r="FG21">
        <v>33.629399999999997</v>
      </c>
      <c r="FH21">
        <v>30.0001</v>
      </c>
      <c r="FI21">
        <v>33.642499999999998</v>
      </c>
      <c r="FJ21">
        <v>33.683700000000002</v>
      </c>
      <c r="FK21">
        <v>9.2907200000000003</v>
      </c>
      <c r="FL21">
        <v>18.726500000000001</v>
      </c>
      <c r="FM21">
        <v>37.086300000000001</v>
      </c>
      <c r="FN21">
        <v>23.561599999999999</v>
      </c>
      <c r="FO21">
        <v>151.73599999999999</v>
      </c>
      <c r="FP21">
        <v>20.000599999999999</v>
      </c>
      <c r="FQ21">
        <v>97.840299999999999</v>
      </c>
      <c r="FR21">
        <v>102.126</v>
      </c>
    </row>
    <row r="22" spans="1:174" x14ac:dyDescent="0.25">
      <c r="A22">
        <v>6</v>
      </c>
      <c r="B22">
        <v>1607708049.0999999</v>
      </c>
      <c r="C22">
        <v>447.5</v>
      </c>
      <c r="D22" t="s">
        <v>316</v>
      </c>
      <c r="E22" t="s">
        <v>317</v>
      </c>
      <c r="F22" t="s">
        <v>291</v>
      </c>
      <c r="G22" t="s">
        <v>292</v>
      </c>
      <c r="H22">
        <v>1607708041.3499999</v>
      </c>
      <c r="I22">
        <f t="shared" si="0"/>
        <v>9.9902644953406175E-4</v>
      </c>
      <c r="J22">
        <f t="shared" si="1"/>
        <v>0.99902644953406172</v>
      </c>
      <c r="K22">
        <f t="shared" si="2"/>
        <v>2.7011857962516732</v>
      </c>
      <c r="L22">
        <f t="shared" si="3"/>
        <v>199.629533333333</v>
      </c>
      <c r="M22">
        <f t="shared" si="4"/>
        <v>116.28744617126681</v>
      </c>
      <c r="N22">
        <f t="shared" si="5"/>
        <v>11.875564230116922</v>
      </c>
      <c r="O22">
        <f t="shared" si="6"/>
        <v>20.386666174065805</v>
      </c>
      <c r="P22">
        <f t="shared" si="7"/>
        <v>5.5374275660356638E-2</v>
      </c>
      <c r="Q22">
        <f t="shared" si="8"/>
        <v>2.9640888885106005</v>
      </c>
      <c r="R22">
        <f t="shared" si="9"/>
        <v>5.4805927977812141E-2</v>
      </c>
      <c r="S22">
        <f t="shared" si="10"/>
        <v>3.430428253954225E-2</v>
      </c>
      <c r="T22">
        <f t="shared" si="11"/>
        <v>231.2883920877216</v>
      </c>
      <c r="U22">
        <f t="shared" si="12"/>
        <v>29.089018316567092</v>
      </c>
      <c r="V22">
        <f t="shared" si="13"/>
        <v>28.816523333333301</v>
      </c>
      <c r="W22">
        <f t="shared" si="14"/>
        <v>3.9792708758173938</v>
      </c>
      <c r="X22">
        <f t="shared" si="15"/>
        <v>57.291483936476851</v>
      </c>
      <c r="Y22">
        <f t="shared" si="16"/>
        <v>2.173817911171251</v>
      </c>
      <c r="Z22">
        <f t="shared" si="17"/>
        <v>3.7943124558992358</v>
      </c>
      <c r="AA22">
        <f t="shared" si="18"/>
        <v>1.8054529646461428</v>
      </c>
      <c r="AB22">
        <f t="shared" si="19"/>
        <v>-44.057066424452124</v>
      </c>
      <c r="AC22">
        <f t="shared" si="20"/>
        <v>-130.86125270593831</v>
      </c>
      <c r="AD22">
        <f t="shared" si="21"/>
        <v>-9.6625591368734227</v>
      </c>
      <c r="AE22">
        <f t="shared" si="22"/>
        <v>46.707513820457734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53747.484895222871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15328.9</v>
      </c>
      <c r="AS22">
        <v>757.99811538461495</v>
      </c>
      <c r="AT22">
        <v>865.61</v>
      </c>
      <c r="AU22">
        <f t="shared" si="27"/>
        <v>0.12431913288361396</v>
      </c>
      <c r="AV22">
        <v>0.5</v>
      </c>
      <c r="AW22">
        <f t="shared" si="28"/>
        <v>1180.1707915544739</v>
      </c>
      <c r="AX22">
        <f t="shared" si="29"/>
        <v>2.7011857962516732</v>
      </c>
      <c r="AY22">
        <f t="shared" si="30"/>
        <v>73.358904730310257</v>
      </c>
      <c r="AZ22">
        <f t="shared" si="31"/>
        <v>2.7783548784062143E-3</v>
      </c>
      <c r="BA22">
        <f t="shared" si="32"/>
        <v>2.7685331731380178</v>
      </c>
      <c r="BB22" t="s">
        <v>319</v>
      </c>
      <c r="BC22">
        <v>757.99811538461495</v>
      </c>
      <c r="BD22">
        <v>585.30999999999995</v>
      </c>
      <c r="BE22">
        <f t="shared" si="33"/>
        <v>0.32381788565289227</v>
      </c>
      <c r="BF22">
        <f t="shared" si="34"/>
        <v>0.38391681989077786</v>
      </c>
      <c r="BG22">
        <f t="shared" si="35"/>
        <v>0.8952842418287712</v>
      </c>
      <c r="BH22">
        <f t="shared" si="36"/>
        <v>0.71677665455775375</v>
      </c>
      <c r="BI22">
        <f t="shared" si="37"/>
        <v>0.94104574902796601</v>
      </c>
      <c r="BJ22">
        <f t="shared" si="38"/>
        <v>0.29645239122560502</v>
      </c>
      <c r="BK22">
        <f t="shared" si="39"/>
        <v>0.70354760877439504</v>
      </c>
      <c r="BL22">
        <f t="shared" si="40"/>
        <v>1399.9829999999999</v>
      </c>
      <c r="BM22">
        <f t="shared" si="41"/>
        <v>1180.1707915544739</v>
      </c>
      <c r="BN22">
        <f t="shared" si="42"/>
        <v>0.84298937312415512</v>
      </c>
      <c r="BO22">
        <f t="shared" si="43"/>
        <v>0.19597874624831019</v>
      </c>
      <c r="BP22">
        <v>6</v>
      </c>
      <c r="BQ22">
        <v>0.5</v>
      </c>
      <c r="BR22" t="s">
        <v>296</v>
      </c>
      <c r="BS22">
        <v>2</v>
      </c>
      <c r="BT22">
        <v>1607708041.3499999</v>
      </c>
      <c r="BU22">
        <v>199.629533333333</v>
      </c>
      <c r="BV22">
        <v>203.10876666666701</v>
      </c>
      <c r="BW22">
        <v>21.286376666666701</v>
      </c>
      <c r="BX22">
        <v>20.113573333333299</v>
      </c>
      <c r="BY22">
        <v>198.49586666666701</v>
      </c>
      <c r="BZ22">
        <v>20.830196666666701</v>
      </c>
      <c r="CA22">
        <v>500.217266666667</v>
      </c>
      <c r="CB22">
        <v>102.02249999999999</v>
      </c>
      <c r="CC22">
        <v>9.9995773333333399E-2</v>
      </c>
      <c r="CD22">
        <v>27.997616666666701</v>
      </c>
      <c r="CE22">
        <v>28.816523333333301</v>
      </c>
      <c r="CF22">
        <v>999.9</v>
      </c>
      <c r="CG22">
        <v>0</v>
      </c>
      <c r="CH22">
        <v>0</v>
      </c>
      <c r="CI22">
        <v>9996.0583333333307</v>
      </c>
      <c r="CJ22">
        <v>0</v>
      </c>
      <c r="CK22">
        <v>294.47370000000001</v>
      </c>
      <c r="CL22">
        <v>1399.9829999999999</v>
      </c>
      <c r="CM22">
        <v>0.8999973</v>
      </c>
      <c r="CN22">
        <v>0.10000252666666699</v>
      </c>
      <c r="CO22">
        <v>0</v>
      </c>
      <c r="CP22">
        <v>758.0009</v>
      </c>
      <c r="CQ22">
        <v>4.9994800000000001</v>
      </c>
      <c r="CR22">
        <v>10964.016666666699</v>
      </c>
      <c r="CS22">
        <v>11417.45</v>
      </c>
      <c r="CT22">
        <v>49.678733333333298</v>
      </c>
      <c r="CU22">
        <v>51.186999999999998</v>
      </c>
      <c r="CV22">
        <v>50.695399999999999</v>
      </c>
      <c r="CW22">
        <v>50.684933333333298</v>
      </c>
      <c r="CX22">
        <v>51.445500000000003</v>
      </c>
      <c r="CY22">
        <v>1255.48066666667</v>
      </c>
      <c r="CZ22">
        <v>139.50233333333301</v>
      </c>
      <c r="DA22">
        <v>0</v>
      </c>
      <c r="DB22">
        <v>92.099999904632597</v>
      </c>
      <c r="DC22">
        <v>0</v>
      </c>
      <c r="DD22">
        <v>757.99811538461495</v>
      </c>
      <c r="DE22">
        <v>-2.4318290554016602</v>
      </c>
      <c r="DF22">
        <v>-53.917948727056498</v>
      </c>
      <c r="DG22">
        <v>10964.211538461501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2.6996999166463298</v>
      </c>
      <c r="DW22">
        <v>-0.110896135694721</v>
      </c>
      <c r="DX22">
        <v>1.5049145210972101E-2</v>
      </c>
      <c r="DY22">
        <v>1</v>
      </c>
      <c r="DZ22">
        <v>-3.47775233333333</v>
      </c>
      <c r="EA22">
        <v>3.6990166852063598E-2</v>
      </c>
      <c r="EB22">
        <v>1.8304486277655799E-2</v>
      </c>
      <c r="EC22">
        <v>1</v>
      </c>
      <c r="ED22">
        <v>1.1711526666666701</v>
      </c>
      <c r="EE22">
        <v>0.196373926585097</v>
      </c>
      <c r="EF22">
        <v>1.42663975675556E-2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1.1339999999999999</v>
      </c>
      <c r="EN22">
        <v>0.45700000000000002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2654.8</v>
      </c>
      <c r="FB22">
        <v>2654.8</v>
      </c>
      <c r="FC22">
        <v>2</v>
      </c>
      <c r="FD22">
        <v>510.15300000000002</v>
      </c>
      <c r="FE22">
        <v>478.92200000000003</v>
      </c>
      <c r="FF22">
        <v>23.4267</v>
      </c>
      <c r="FG22">
        <v>33.646299999999997</v>
      </c>
      <c r="FH22">
        <v>30.0001</v>
      </c>
      <c r="FI22">
        <v>33.654600000000002</v>
      </c>
      <c r="FJ22">
        <v>33.692799999999998</v>
      </c>
      <c r="FK22">
        <v>11.395</v>
      </c>
      <c r="FL22">
        <v>18.308399999999999</v>
      </c>
      <c r="FM22">
        <v>37.086300000000001</v>
      </c>
      <c r="FN22">
        <v>23.427299999999999</v>
      </c>
      <c r="FO22">
        <v>203.28100000000001</v>
      </c>
      <c r="FP22">
        <v>20.106999999999999</v>
      </c>
      <c r="FQ22">
        <v>97.837000000000003</v>
      </c>
      <c r="FR22">
        <v>102.122</v>
      </c>
    </row>
    <row r="23" spans="1:174" x14ac:dyDescent="0.25">
      <c r="A23">
        <v>7</v>
      </c>
      <c r="B23">
        <v>1607708124.0999999</v>
      </c>
      <c r="C23">
        <v>522.5</v>
      </c>
      <c r="D23" t="s">
        <v>320</v>
      </c>
      <c r="E23" t="s">
        <v>321</v>
      </c>
      <c r="F23" t="s">
        <v>291</v>
      </c>
      <c r="G23" t="s">
        <v>292</v>
      </c>
      <c r="H23">
        <v>1607708116.3499999</v>
      </c>
      <c r="I23">
        <f t="shared" si="0"/>
        <v>1.0834971590880235E-3</v>
      </c>
      <c r="J23">
        <f t="shared" si="1"/>
        <v>1.0834971590880234</v>
      </c>
      <c r="K23">
        <f t="shared" si="2"/>
        <v>4.1601149422769588</v>
      </c>
      <c r="L23">
        <f t="shared" si="3"/>
        <v>249.07409999999999</v>
      </c>
      <c r="M23">
        <f t="shared" si="4"/>
        <v>130.98984994704341</v>
      </c>
      <c r="N23">
        <f t="shared" si="5"/>
        <v>13.377083302150616</v>
      </c>
      <c r="O23">
        <f t="shared" si="6"/>
        <v>25.436207350838313</v>
      </c>
      <c r="P23">
        <f t="shared" si="7"/>
        <v>5.9724430362270972E-2</v>
      </c>
      <c r="Q23">
        <f t="shared" si="8"/>
        <v>2.9646940355859717</v>
      </c>
      <c r="R23">
        <f t="shared" si="9"/>
        <v>5.9063985122491107E-2</v>
      </c>
      <c r="S23">
        <f t="shared" si="10"/>
        <v>3.6973720418588034E-2</v>
      </c>
      <c r="T23">
        <f t="shared" si="11"/>
        <v>231.29251990733738</v>
      </c>
      <c r="U23">
        <f t="shared" si="12"/>
        <v>29.062501146493712</v>
      </c>
      <c r="V23">
        <f t="shared" si="13"/>
        <v>28.840450000000001</v>
      </c>
      <c r="W23">
        <f t="shared" si="14"/>
        <v>3.9847911214854066</v>
      </c>
      <c r="X23">
        <f t="shared" si="15"/>
        <v>57.14912940350726</v>
      </c>
      <c r="Y23">
        <f t="shared" si="16"/>
        <v>2.1678317311848416</v>
      </c>
      <c r="Z23">
        <f t="shared" si="17"/>
        <v>3.7932891608525554</v>
      </c>
      <c r="AA23">
        <f t="shared" si="18"/>
        <v>1.816959390300565</v>
      </c>
      <c r="AB23">
        <f t="shared" si="19"/>
        <v>-47.782224715781837</v>
      </c>
      <c r="AC23">
        <f t="shared" si="20"/>
        <v>-135.45172235402441</v>
      </c>
      <c r="AD23">
        <f t="shared" si="21"/>
        <v>-10.000431441101068</v>
      </c>
      <c r="AE23">
        <f t="shared" si="22"/>
        <v>38.058141396430074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53766.001917858019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15329</v>
      </c>
      <c r="AS23">
        <v>755.27134615384603</v>
      </c>
      <c r="AT23">
        <v>874.91</v>
      </c>
      <c r="AU23">
        <f t="shared" si="27"/>
        <v>0.13674395520242533</v>
      </c>
      <c r="AV23">
        <v>0.5</v>
      </c>
      <c r="AW23">
        <f t="shared" si="28"/>
        <v>1180.1913615544925</v>
      </c>
      <c r="AX23">
        <f t="shared" si="29"/>
        <v>4.1601149422769588</v>
      </c>
      <c r="AY23">
        <f t="shared" si="30"/>
        <v>80.692017337348432</v>
      </c>
      <c r="AZ23">
        <f t="shared" si="31"/>
        <v>4.0144866133003144E-3</v>
      </c>
      <c r="BA23">
        <f t="shared" si="32"/>
        <v>2.7284749288498249</v>
      </c>
      <c r="BB23" t="s">
        <v>323</v>
      </c>
      <c r="BC23">
        <v>755.27134615384603</v>
      </c>
      <c r="BD23">
        <v>580.39</v>
      </c>
      <c r="BE23">
        <f t="shared" si="33"/>
        <v>0.33662891040221277</v>
      </c>
      <c r="BF23">
        <f t="shared" si="34"/>
        <v>0.40621571997200173</v>
      </c>
      <c r="BG23">
        <f t="shared" si="35"/>
        <v>0.8901737337276121</v>
      </c>
      <c r="BH23">
        <f t="shared" si="36"/>
        <v>0.75040045738988648</v>
      </c>
      <c r="BI23">
        <f t="shared" si="37"/>
        <v>0.93739382537944971</v>
      </c>
      <c r="BJ23">
        <f t="shared" si="38"/>
        <v>0.3121574026542322</v>
      </c>
      <c r="BK23">
        <f t="shared" si="39"/>
        <v>0.6878425973457678</v>
      </c>
      <c r="BL23">
        <f t="shared" si="40"/>
        <v>1400.0073333333301</v>
      </c>
      <c r="BM23">
        <f t="shared" si="41"/>
        <v>1180.1913615544925</v>
      </c>
      <c r="BN23">
        <f t="shared" si="42"/>
        <v>0.84298941402294691</v>
      </c>
      <c r="BO23">
        <f t="shared" si="43"/>
        <v>0.19597882804589398</v>
      </c>
      <c r="BP23">
        <v>6</v>
      </c>
      <c r="BQ23">
        <v>0.5</v>
      </c>
      <c r="BR23" t="s">
        <v>296</v>
      </c>
      <c r="BS23">
        <v>2</v>
      </c>
      <c r="BT23">
        <v>1607708116.3499999</v>
      </c>
      <c r="BU23">
        <v>249.07409999999999</v>
      </c>
      <c r="BV23">
        <v>254.38763333333301</v>
      </c>
      <c r="BW23">
        <v>21.227643333333301</v>
      </c>
      <c r="BX23">
        <v>19.955633333333299</v>
      </c>
      <c r="BY23">
        <v>247.96403333333299</v>
      </c>
      <c r="BZ23">
        <v>20.773896666666701</v>
      </c>
      <c r="CA23">
        <v>500.23053333333303</v>
      </c>
      <c r="CB23">
        <v>102.023033333333</v>
      </c>
      <c r="CC23">
        <v>0.10001900666666701</v>
      </c>
      <c r="CD23">
        <v>27.992989999999999</v>
      </c>
      <c r="CE23">
        <v>28.840450000000001</v>
      </c>
      <c r="CF23">
        <v>999.9</v>
      </c>
      <c r="CG23">
        <v>0</v>
      </c>
      <c r="CH23">
        <v>0</v>
      </c>
      <c r="CI23">
        <v>9999.4339999999993</v>
      </c>
      <c r="CJ23">
        <v>0</v>
      </c>
      <c r="CK23">
        <v>296.05709999999999</v>
      </c>
      <c r="CL23">
        <v>1400.0073333333301</v>
      </c>
      <c r="CM23">
        <v>0.899996466666666</v>
      </c>
      <c r="CN23">
        <v>0.100003326666667</v>
      </c>
      <c r="CO23">
        <v>0</v>
      </c>
      <c r="CP23">
        <v>755.27409999999998</v>
      </c>
      <c r="CQ23">
        <v>4.9994800000000001</v>
      </c>
      <c r="CR23">
        <v>10919.7733333333</v>
      </c>
      <c r="CS23">
        <v>11417.6266666667</v>
      </c>
      <c r="CT23">
        <v>49.720599999999997</v>
      </c>
      <c r="CU23">
        <v>51.191200000000002</v>
      </c>
      <c r="CV23">
        <v>50.718499999999999</v>
      </c>
      <c r="CW23">
        <v>50.695466666666597</v>
      </c>
      <c r="CX23">
        <v>51.468566666666703</v>
      </c>
      <c r="CY23">
        <v>1255.50066666667</v>
      </c>
      <c r="CZ23">
        <v>139.506666666667</v>
      </c>
      <c r="DA23">
        <v>0</v>
      </c>
      <c r="DB23">
        <v>74.099999904632597</v>
      </c>
      <c r="DC23">
        <v>0</v>
      </c>
      <c r="DD23">
        <v>755.27134615384603</v>
      </c>
      <c r="DE23">
        <v>-1.4671794830013301</v>
      </c>
      <c r="DF23">
        <v>-50.338461601372003</v>
      </c>
      <c r="DG23">
        <v>10919.7153846154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4.1651119245023303</v>
      </c>
      <c r="DW23">
        <v>-0.201341110338665</v>
      </c>
      <c r="DX23">
        <v>1.8889464068990201E-2</v>
      </c>
      <c r="DY23">
        <v>1</v>
      </c>
      <c r="DZ23">
        <v>-5.3164043333333302</v>
      </c>
      <c r="EA23">
        <v>0.197036262513898</v>
      </c>
      <c r="EB23">
        <v>2.0117717180524099E-2</v>
      </c>
      <c r="EC23">
        <v>1</v>
      </c>
      <c r="ED23">
        <v>1.2711233333333301</v>
      </c>
      <c r="EE23">
        <v>0.109136195773085</v>
      </c>
      <c r="EF23">
        <v>7.9557129717511207E-3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0.45419999999999999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2656</v>
      </c>
      <c r="FB23">
        <v>2656</v>
      </c>
      <c r="FC23">
        <v>2</v>
      </c>
      <c r="FD23">
        <v>510.10700000000003</v>
      </c>
      <c r="FE23">
        <v>479.00299999999999</v>
      </c>
      <c r="FF23">
        <v>23.323399999999999</v>
      </c>
      <c r="FG23">
        <v>33.676499999999997</v>
      </c>
      <c r="FH23">
        <v>30.0001</v>
      </c>
      <c r="FI23">
        <v>33.672699999999999</v>
      </c>
      <c r="FJ23">
        <v>33.7102</v>
      </c>
      <c r="FK23">
        <v>13.452999999999999</v>
      </c>
      <c r="FL23">
        <v>18.990200000000002</v>
      </c>
      <c r="FM23">
        <v>37.086300000000001</v>
      </c>
      <c r="FN23">
        <v>23.3249</v>
      </c>
      <c r="FO23">
        <v>254.798</v>
      </c>
      <c r="FP23">
        <v>20.002400000000002</v>
      </c>
      <c r="FQ23">
        <v>97.835400000000007</v>
      </c>
      <c r="FR23">
        <v>102.11499999999999</v>
      </c>
    </row>
    <row r="24" spans="1:174" x14ac:dyDescent="0.25">
      <c r="A24">
        <v>8</v>
      </c>
      <c r="B24">
        <v>1607708228.0999999</v>
      </c>
      <c r="C24">
        <v>626.5</v>
      </c>
      <c r="D24" t="s">
        <v>324</v>
      </c>
      <c r="E24" t="s">
        <v>325</v>
      </c>
      <c r="F24" t="s">
        <v>291</v>
      </c>
      <c r="G24" t="s">
        <v>292</v>
      </c>
      <c r="H24">
        <v>1607708220.3499999</v>
      </c>
      <c r="I24">
        <f t="shared" si="0"/>
        <v>1.1406622938360473E-3</v>
      </c>
      <c r="J24">
        <f t="shared" si="1"/>
        <v>1.1406622938360473</v>
      </c>
      <c r="K24">
        <f t="shared" si="2"/>
        <v>7.9976640117049733</v>
      </c>
      <c r="L24">
        <f t="shared" si="3"/>
        <v>399.29753333333298</v>
      </c>
      <c r="M24">
        <f t="shared" si="4"/>
        <v>185.98387616857539</v>
      </c>
      <c r="N24">
        <f t="shared" si="5"/>
        <v>18.99401709964615</v>
      </c>
      <c r="O24">
        <f t="shared" si="6"/>
        <v>40.779148882269197</v>
      </c>
      <c r="P24">
        <f t="shared" si="7"/>
        <v>6.3124289356647989E-2</v>
      </c>
      <c r="Q24">
        <f t="shared" si="8"/>
        <v>2.9643407397134673</v>
      </c>
      <c r="R24">
        <f t="shared" si="9"/>
        <v>6.238692508460416E-2</v>
      </c>
      <c r="S24">
        <f t="shared" si="10"/>
        <v>3.9057359664604129E-2</v>
      </c>
      <c r="T24">
        <f t="shared" si="11"/>
        <v>231.29470412775217</v>
      </c>
      <c r="U24">
        <f t="shared" si="12"/>
        <v>29.048917810520162</v>
      </c>
      <c r="V24">
        <f t="shared" si="13"/>
        <v>28.856633333333299</v>
      </c>
      <c r="W24">
        <f t="shared" si="14"/>
        <v>3.9885286473783026</v>
      </c>
      <c r="X24">
        <f t="shared" si="15"/>
        <v>57.40435806303681</v>
      </c>
      <c r="Y24">
        <f t="shared" si="16"/>
        <v>2.1776377045634723</v>
      </c>
      <c r="Z24">
        <f t="shared" si="17"/>
        <v>3.7935058905669972</v>
      </c>
      <c r="AA24">
        <f t="shared" si="18"/>
        <v>1.8108909428148303</v>
      </c>
      <c r="AB24">
        <f t="shared" si="19"/>
        <v>-50.303207158169684</v>
      </c>
      <c r="AC24">
        <f t="shared" si="20"/>
        <v>-137.86527936787161</v>
      </c>
      <c r="AD24">
        <f t="shared" si="21"/>
        <v>-10.180708257722513</v>
      </c>
      <c r="AE24">
        <f t="shared" si="22"/>
        <v>32.945509343988363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53755.5946238244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15329.6</v>
      </c>
      <c r="AS24">
        <v>766.06448</v>
      </c>
      <c r="AT24">
        <v>918.55</v>
      </c>
      <c r="AU24">
        <f t="shared" si="27"/>
        <v>0.16600677154210441</v>
      </c>
      <c r="AV24">
        <v>0.5</v>
      </c>
      <c r="AW24">
        <f t="shared" si="28"/>
        <v>1180.2025915544943</v>
      </c>
      <c r="AX24">
        <f t="shared" si="29"/>
        <v>7.9976640117049733</v>
      </c>
      <c r="AY24">
        <f t="shared" si="30"/>
        <v>97.960810994793249</v>
      </c>
      <c r="AZ24">
        <f t="shared" si="31"/>
        <v>7.2660503822705239E-3</v>
      </c>
      <c r="BA24">
        <f t="shared" si="32"/>
        <v>2.5513363453268738</v>
      </c>
      <c r="BB24" t="s">
        <v>327</v>
      </c>
      <c r="BC24">
        <v>766.06448</v>
      </c>
      <c r="BD24">
        <v>578.03</v>
      </c>
      <c r="BE24">
        <f t="shared" si="33"/>
        <v>0.37071471340700013</v>
      </c>
      <c r="BF24">
        <f t="shared" si="34"/>
        <v>0.44780194995888628</v>
      </c>
      <c r="BG24">
        <f t="shared" si="35"/>
        <v>0.87313202064044992</v>
      </c>
      <c r="BH24">
        <f t="shared" si="36"/>
        <v>0.75088988806606138</v>
      </c>
      <c r="BI24">
        <f t="shared" si="37"/>
        <v>0.92025727182877692</v>
      </c>
      <c r="BJ24">
        <f t="shared" si="38"/>
        <v>0.33788665039623694</v>
      </c>
      <c r="BK24">
        <f t="shared" si="39"/>
        <v>0.662113349603763</v>
      </c>
      <c r="BL24">
        <f t="shared" si="40"/>
        <v>1400.02066666667</v>
      </c>
      <c r="BM24">
        <f t="shared" si="41"/>
        <v>1180.2025915544943</v>
      </c>
      <c r="BN24">
        <f t="shared" si="42"/>
        <v>0.84298940698100999</v>
      </c>
      <c r="BO24">
        <f t="shared" si="43"/>
        <v>0.19597881396202005</v>
      </c>
      <c r="BP24">
        <v>6</v>
      </c>
      <c r="BQ24">
        <v>0.5</v>
      </c>
      <c r="BR24" t="s">
        <v>296</v>
      </c>
      <c r="BS24">
        <v>2</v>
      </c>
      <c r="BT24">
        <v>1607708220.3499999</v>
      </c>
      <c r="BU24">
        <v>399.29753333333298</v>
      </c>
      <c r="BV24">
        <v>409.436933333333</v>
      </c>
      <c r="BW24">
        <v>21.322793333333301</v>
      </c>
      <c r="BX24">
        <v>19.98376</v>
      </c>
      <c r="BY24">
        <v>398.28429999999997</v>
      </c>
      <c r="BZ24">
        <v>20.86514</v>
      </c>
      <c r="CA24">
        <v>500.21466666666697</v>
      </c>
      <c r="CB24">
        <v>102.02719999999999</v>
      </c>
      <c r="CC24">
        <v>0.100024633333333</v>
      </c>
      <c r="CD24">
        <v>27.993970000000001</v>
      </c>
      <c r="CE24">
        <v>28.856633333333299</v>
      </c>
      <c r="CF24">
        <v>999.9</v>
      </c>
      <c r="CG24">
        <v>0</v>
      </c>
      <c r="CH24">
        <v>0</v>
      </c>
      <c r="CI24">
        <v>9997.0243333333292</v>
      </c>
      <c r="CJ24">
        <v>0</v>
      </c>
      <c r="CK24">
        <v>281.27036666666697</v>
      </c>
      <c r="CL24">
        <v>1400.02066666667</v>
      </c>
      <c r="CM24">
        <v>0.89999506666666695</v>
      </c>
      <c r="CN24">
        <v>0.100004776666667</v>
      </c>
      <c r="CO24">
        <v>0</v>
      </c>
      <c r="CP24">
        <v>765.98396666666702</v>
      </c>
      <c r="CQ24">
        <v>4.9994800000000001</v>
      </c>
      <c r="CR24">
        <v>11039.88</v>
      </c>
      <c r="CS24">
        <v>11417.72</v>
      </c>
      <c r="CT24">
        <v>49.666333333333299</v>
      </c>
      <c r="CU24">
        <v>51.178733333333298</v>
      </c>
      <c r="CV24">
        <v>50.733199999999997</v>
      </c>
      <c r="CW24">
        <v>50.670466666666698</v>
      </c>
      <c r="CX24">
        <v>51.457999999999998</v>
      </c>
      <c r="CY24">
        <v>1255.5129999999999</v>
      </c>
      <c r="CZ24">
        <v>139.50766666666701</v>
      </c>
      <c r="DA24">
        <v>0</v>
      </c>
      <c r="DB24">
        <v>103.39999985694899</v>
      </c>
      <c r="DC24">
        <v>0</v>
      </c>
      <c r="DD24">
        <v>766.06448</v>
      </c>
      <c r="DE24">
        <v>6.5614615496884197</v>
      </c>
      <c r="DF24">
        <v>89.876923247099398</v>
      </c>
      <c r="DG24">
        <v>11040.584000000001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8.0011290092503806</v>
      </c>
      <c r="DW24">
        <v>-0.20131378237650799</v>
      </c>
      <c r="DX24">
        <v>2.3225839466543299E-2</v>
      </c>
      <c r="DY24">
        <v>1</v>
      </c>
      <c r="DZ24">
        <v>-10.1408566666667</v>
      </c>
      <c r="EA24">
        <v>0.17321379310343499</v>
      </c>
      <c r="EB24">
        <v>2.41709837523333E-2</v>
      </c>
      <c r="EC24">
        <v>1</v>
      </c>
      <c r="ED24">
        <v>1.3387423333333299</v>
      </c>
      <c r="EE24">
        <v>3.6582780867630699E-2</v>
      </c>
      <c r="EF24">
        <v>2.71400034798981E-3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1.0129999999999999</v>
      </c>
      <c r="EN24">
        <v>0.45800000000000002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2657.8</v>
      </c>
      <c r="FB24">
        <v>2657.8</v>
      </c>
      <c r="FC24">
        <v>2</v>
      </c>
      <c r="FD24">
        <v>510.2</v>
      </c>
      <c r="FE24">
        <v>478.78800000000001</v>
      </c>
      <c r="FF24">
        <v>23.360399999999998</v>
      </c>
      <c r="FG24">
        <v>33.729199999999999</v>
      </c>
      <c r="FH24">
        <v>30.0002</v>
      </c>
      <c r="FI24">
        <v>33.709299999999999</v>
      </c>
      <c r="FJ24">
        <v>33.744199999999999</v>
      </c>
      <c r="FK24">
        <v>19.438500000000001</v>
      </c>
      <c r="FL24">
        <v>19.081299999999999</v>
      </c>
      <c r="FM24">
        <v>37.086300000000001</v>
      </c>
      <c r="FN24">
        <v>23.3642</v>
      </c>
      <c r="FO24">
        <v>409.69400000000002</v>
      </c>
      <c r="FP24">
        <v>19.993099999999998</v>
      </c>
      <c r="FQ24">
        <v>97.826400000000007</v>
      </c>
      <c r="FR24">
        <v>102.104</v>
      </c>
    </row>
    <row r="25" spans="1:174" x14ac:dyDescent="0.25">
      <c r="A25">
        <v>9</v>
      </c>
      <c r="B25">
        <v>1607708327.0999999</v>
      </c>
      <c r="C25">
        <v>725.5</v>
      </c>
      <c r="D25" t="s">
        <v>328</v>
      </c>
      <c r="E25" t="s">
        <v>329</v>
      </c>
      <c r="F25" t="s">
        <v>291</v>
      </c>
      <c r="G25" t="s">
        <v>292</v>
      </c>
      <c r="H25">
        <v>1607708319.3499999</v>
      </c>
      <c r="I25">
        <f t="shared" si="0"/>
        <v>1.1780736981514865E-3</v>
      </c>
      <c r="J25">
        <f t="shared" si="1"/>
        <v>1.1780736981514865</v>
      </c>
      <c r="K25">
        <f t="shared" si="2"/>
        <v>10.480067804347582</v>
      </c>
      <c r="L25">
        <f t="shared" si="3"/>
        <v>499.39803333333299</v>
      </c>
      <c r="M25">
        <f t="shared" si="4"/>
        <v>228.60815313871279</v>
      </c>
      <c r="N25">
        <f t="shared" si="5"/>
        <v>23.346198432983009</v>
      </c>
      <c r="O25">
        <f t="shared" si="6"/>
        <v>51.000130236680945</v>
      </c>
      <c r="P25">
        <f t="shared" si="7"/>
        <v>6.5129898181331816E-2</v>
      </c>
      <c r="Q25">
        <f t="shared" si="8"/>
        <v>2.9640055381077683</v>
      </c>
      <c r="R25">
        <f t="shared" si="9"/>
        <v>6.4345160447109043E-2</v>
      </c>
      <c r="S25">
        <f t="shared" si="10"/>
        <v>4.0285442966680893E-2</v>
      </c>
      <c r="T25">
        <f t="shared" si="11"/>
        <v>231.28874639510954</v>
      </c>
      <c r="U25">
        <f t="shared" si="12"/>
        <v>29.038290845471888</v>
      </c>
      <c r="V25">
        <f t="shared" si="13"/>
        <v>28.857250000000001</v>
      </c>
      <c r="W25">
        <f t="shared" si="14"/>
        <v>3.9886711264187413</v>
      </c>
      <c r="X25">
        <f t="shared" si="15"/>
        <v>57.347936099956407</v>
      </c>
      <c r="Y25">
        <f t="shared" si="16"/>
        <v>2.1753595162609098</v>
      </c>
      <c r="Z25">
        <f t="shared" si="17"/>
        <v>3.7932655718756783</v>
      </c>
      <c r="AA25">
        <f t="shared" si="18"/>
        <v>1.8133116101578315</v>
      </c>
      <c r="AB25">
        <f t="shared" si="19"/>
        <v>-51.953050088480552</v>
      </c>
      <c r="AC25">
        <f t="shared" si="20"/>
        <v>-138.12187478796395</v>
      </c>
      <c r="AD25">
        <f t="shared" si="21"/>
        <v>-10.200786344316358</v>
      </c>
      <c r="AE25">
        <f t="shared" si="22"/>
        <v>31.013035174348687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53745.910260103636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330</v>
      </c>
      <c r="AR25">
        <v>15330.3</v>
      </c>
      <c r="AS25">
        <v>789.41165384615397</v>
      </c>
      <c r="AT25">
        <v>969.83</v>
      </c>
      <c r="AU25">
        <f t="shared" si="27"/>
        <v>0.18603089835728537</v>
      </c>
      <c r="AV25">
        <v>0.5</v>
      </c>
      <c r="AW25">
        <f t="shared" si="28"/>
        <v>1180.1712315545301</v>
      </c>
      <c r="AX25">
        <f t="shared" si="29"/>
        <v>10.480067804347582</v>
      </c>
      <c r="AY25">
        <f t="shared" si="30"/>
        <v>109.77415721075654</v>
      </c>
      <c r="AZ25">
        <f t="shared" si="31"/>
        <v>9.3696702550513551E-3</v>
      </c>
      <c r="BA25">
        <f t="shared" si="32"/>
        <v>2.3635585618098016</v>
      </c>
      <c r="BB25" t="s">
        <v>331</v>
      </c>
      <c r="BC25">
        <v>789.41165384615397</v>
      </c>
      <c r="BD25">
        <v>587.88</v>
      </c>
      <c r="BE25">
        <f t="shared" si="33"/>
        <v>0.39383190868502727</v>
      </c>
      <c r="BF25">
        <f t="shared" si="34"/>
        <v>0.47236116285860991</v>
      </c>
      <c r="BG25">
        <f t="shared" si="35"/>
        <v>0.8571722384264453</v>
      </c>
      <c r="BH25">
        <f t="shared" si="36"/>
        <v>0.70932244396795419</v>
      </c>
      <c r="BI25">
        <f t="shared" si="37"/>
        <v>0.90012064336685005</v>
      </c>
      <c r="BJ25">
        <f t="shared" si="38"/>
        <v>0.35177043443475442</v>
      </c>
      <c r="BK25">
        <f t="shared" si="39"/>
        <v>0.64822956556524558</v>
      </c>
      <c r="BL25">
        <f t="shared" si="40"/>
        <v>1399.9833333333299</v>
      </c>
      <c r="BM25">
        <f t="shared" si="41"/>
        <v>1180.1712315545301</v>
      </c>
      <c r="BN25">
        <f t="shared" si="42"/>
        <v>0.84298948669950813</v>
      </c>
      <c r="BO25">
        <f t="shared" si="43"/>
        <v>0.19597897339901629</v>
      </c>
      <c r="BP25">
        <v>6</v>
      </c>
      <c r="BQ25">
        <v>0.5</v>
      </c>
      <c r="BR25" t="s">
        <v>296</v>
      </c>
      <c r="BS25">
        <v>2</v>
      </c>
      <c r="BT25">
        <v>1607708319.3499999</v>
      </c>
      <c r="BU25">
        <v>499.39803333333299</v>
      </c>
      <c r="BV25">
        <v>512.67430000000002</v>
      </c>
      <c r="BW25">
        <v>21.301323333333301</v>
      </c>
      <c r="BX25">
        <v>19.9183533333333</v>
      </c>
      <c r="BY25">
        <v>498.4676</v>
      </c>
      <c r="BZ25">
        <v>20.844539999999999</v>
      </c>
      <c r="CA25">
        <v>500.21873333333298</v>
      </c>
      <c r="CB25">
        <v>102.0232</v>
      </c>
      <c r="CC25">
        <v>0.10001001</v>
      </c>
      <c r="CD25">
        <v>27.9928833333333</v>
      </c>
      <c r="CE25">
        <v>28.857250000000001</v>
      </c>
      <c r="CF25">
        <v>999.9</v>
      </c>
      <c r="CG25">
        <v>0</v>
      </c>
      <c r="CH25">
        <v>0</v>
      </c>
      <c r="CI25">
        <v>9995.5176666666703</v>
      </c>
      <c r="CJ25">
        <v>0</v>
      </c>
      <c r="CK25">
        <v>271.90069999999997</v>
      </c>
      <c r="CL25">
        <v>1399.9833333333299</v>
      </c>
      <c r="CM25">
        <v>0.89999366666666603</v>
      </c>
      <c r="CN25">
        <v>0.10000621</v>
      </c>
      <c r="CO25">
        <v>0</v>
      </c>
      <c r="CP25">
        <v>789.33140000000003</v>
      </c>
      <c r="CQ25">
        <v>4.9994800000000001</v>
      </c>
      <c r="CR25">
        <v>11353.87</v>
      </c>
      <c r="CS25">
        <v>11417.416666666701</v>
      </c>
      <c r="CT25">
        <v>49.658066666666699</v>
      </c>
      <c r="CU25">
        <v>51.151866666666699</v>
      </c>
      <c r="CV25">
        <v>50.687066666666603</v>
      </c>
      <c r="CW25">
        <v>50.643599999999999</v>
      </c>
      <c r="CX25">
        <v>51.433066666666697</v>
      </c>
      <c r="CY25">
        <v>1255.4756666666699</v>
      </c>
      <c r="CZ25">
        <v>139.50766666666701</v>
      </c>
      <c r="DA25">
        <v>0</v>
      </c>
      <c r="DB25">
        <v>98.5</v>
      </c>
      <c r="DC25">
        <v>0</v>
      </c>
      <c r="DD25">
        <v>789.41165384615397</v>
      </c>
      <c r="DE25">
        <v>9.3070427499157198</v>
      </c>
      <c r="DF25">
        <v>153.77435923698101</v>
      </c>
      <c r="DG25">
        <v>11355.1115384615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10.485851520084401</v>
      </c>
      <c r="DW25">
        <v>-0.171626731899094</v>
      </c>
      <c r="DX25">
        <v>5.1714716299131297E-2</v>
      </c>
      <c r="DY25">
        <v>1</v>
      </c>
      <c r="DZ25">
        <v>-13.27853</v>
      </c>
      <c r="EA25">
        <v>0.13980600667408399</v>
      </c>
      <c r="EB25">
        <v>5.9545316916334003E-2</v>
      </c>
      <c r="EC25">
        <v>1</v>
      </c>
      <c r="ED25">
        <v>1.3828626666666699</v>
      </c>
      <c r="EE25">
        <v>1.51400222469409E-2</v>
      </c>
      <c r="EF25">
        <v>1.1802963846235901E-3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0.45700000000000002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2659.4</v>
      </c>
      <c r="FB25">
        <v>2659.4</v>
      </c>
      <c r="FC25">
        <v>2</v>
      </c>
      <c r="FD25">
        <v>510.24799999999999</v>
      </c>
      <c r="FE25">
        <v>478.505</v>
      </c>
      <c r="FF25">
        <v>23.445399999999999</v>
      </c>
      <c r="FG25">
        <v>33.777799999999999</v>
      </c>
      <c r="FH25">
        <v>30.000299999999999</v>
      </c>
      <c r="FI25">
        <v>33.748699999999999</v>
      </c>
      <c r="FJ25">
        <v>33.781399999999998</v>
      </c>
      <c r="FK25">
        <v>23.244900000000001</v>
      </c>
      <c r="FL25">
        <v>19.572700000000001</v>
      </c>
      <c r="FM25">
        <v>37.086300000000001</v>
      </c>
      <c r="FN25">
        <v>23.4465</v>
      </c>
      <c r="FO25">
        <v>512.83100000000002</v>
      </c>
      <c r="FP25">
        <v>19.948899999999998</v>
      </c>
      <c r="FQ25">
        <v>97.821200000000005</v>
      </c>
      <c r="FR25">
        <v>102.093</v>
      </c>
    </row>
    <row r="26" spans="1:174" x14ac:dyDescent="0.25">
      <c r="A26">
        <v>10</v>
      </c>
      <c r="B26">
        <v>1607708418.0999999</v>
      </c>
      <c r="C26">
        <v>816.5</v>
      </c>
      <c r="D26" t="s">
        <v>332</v>
      </c>
      <c r="E26" t="s">
        <v>333</v>
      </c>
      <c r="F26" t="s">
        <v>291</v>
      </c>
      <c r="G26" t="s">
        <v>292</v>
      </c>
      <c r="H26">
        <v>1607708410.3499999</v>
      </c>
      <c r="I26">
        <f t="shared" si="0"/>
        <v>1.1893130831867624E-3</v>
      </c>
      <c r="J26">
        <f t="shared" si="1"/>
        <v>1.1893130831867624</v>
      </c>
      <c r="K26">
        <f t="shared" si="2"/>
        <v>12.943061034573764</v>
      </c>
      <c r="L26">
        <f t="shared" si="3"/>
        <v>599.10860000000002</v>
      </c>
      <c r="M26">
        <f t="shared" si="4"/>
        <v>268.82322877616002</v>
      </c>
      <c r="N26">
        <f t="shared" si="5"/>
        <v>27.4504089976244</v>
      </c>
      <c r="O26">
        <f t="shared" si="6"/>
        <v>61.176916068097661</v>
      </c>
      <c r="P26">
        <f t="shared" si="7"/>
        <v>6.5888841366069081E-2</v>
      </c>
      <c r="Q26">
        <f t="shared" si="8"/>
        <v>2.965303590852848</v>
      </c>
      <c r="R26">
        <f t="shared" si="9"/>
        <v>6.5086176854666555E-2</v>
      </c>
      <c r="S26">
        <f t="shared" si="10"/>
        <v>4.0750161971573058E-2</v>
      </c>
      <c r="T26">
        <f t="shared" si="11"/>
        <v>231.29065485117394</v>
      </c>
      <c r="U26">
        <f t="shared" si="12"/>
        <v>29.0173000925084</v>
      </c>
      <c r="V26">
        <f t="shared" si="13"/>
        <v>28.83231</v>
      </c>
      <c r="W26">
        <f t="shared" si="14"/>
        <v>3.9829123507306115</v>
      </c>
      <c r="X26">
        <f t="shared" si="15"/>
        <v>57.351561207278721</v>
      </c>
      <c r="Y26">
        <f t="shared" si="16"/>
        <v>2.173253132792178</v>
      </c>
      <c r="Z26">
        <f t="shared" si="17"/>
        <v>3.7893530481893167</v>
      </c>
      <c r="AA26">
        <f t="shared" si="18"/>
        <v>1.8096592179384334</v>
      </c>
      <c r="AB26">
        <f t="shared" si="19"/>
        <v>-52.448706968536221</v>
      </c>
      <c r="AC26">
        <f t="shared" si="20"/>
        <v>-137.02493786519608</v>
      </c>
      <c r="AD26">
        <f t="shared" si="21"/>
        <v>-10.113197205598405</v>
      </c>
      <c r="AE26">
        <f t="shared" si="22"/>
        <v>31.70381281184325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53786.783048376019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334</v>
      </c>
      <c r="AR26">
        <v>15330.8</v>
      </c>
      <c r="AS26">
        <v>814.22504000000004</v>
      </c>
      <c r="AT26">
        <v>1016.96</v>
      </c>
      <c r="AU26">
        <f t="shared" si="27"/>
        <v>0.19935391755821275</v>
      </c>
      <c r="AV26">
        <v>0.5</v>
      </c>
      <c r="AW26">
        <f t="shared" si="28"/>
        <v>1180.181811554497</v>
      </c>
      <c r="AX26">
        <f t="shared" si="29"/>
        <v>12.943061034573764</v>
      </c>
      <c r="AY26">
        <f t="shared" si="30"/>
        <v>117.63693378216868</v>
      </c>
      <c r="AZ26">
        <f t="shared" si="31"/>
        <v>1.1456547103179652E-2</v>
      </c>
      <c r="BA26">
        <f t="shared" si="32"/>
        <v>2.2076777847702957</v>
      </c>
      <c r="BB26" t="s">
        <v>335</v>
      </c>
      <c r="BC26">
        <v>814.22504000000004</v>
      </c>
      <c r="BD26">
        <v>592.63</v>
      </c>
      <c r="BE26">
        <f t="shared" si="33"/>
        <v>0.41725338263058531</v>
      </c>
      <c r="BF26">
        <f t="shared" si="34"/>
        <v>0.47777663610868892</v>
      </c>
      <c r="BG26">
        <f t="shared" si="35"/>
        <v>0.84104216224315875</v>
      </c>
      <c r="BH26">
        <f t="shared" si="36"/>
        <v>0.67245883937866102</v>
      </c>
      <c r="BI26">
        <f t="shared" si="37"/>
        <v>0.88161363674807824</v>
      </c>
      <c r="BJ26">
        <f t="shared" si="38"/>
        <v>0.34774755620030096</v>
      </c>
      <c r="BK26">
        <f t="shared" si="39"/>
        <v>0.65225244379969904</v>
      </c>
      <c r="BL26">
        <f t="shared" si="40"/>
        <v>1399.9960000000001</v>
      </c>
      <c r="BM26">
        <f t="shared" si="41"/>
        <v>1180.181811554497</v>
      </c>
      <c r="BN26">
        <f t="shared" si="42"/>
        <v>0.84298941679440287</v>
      </c>
      <c r="BO26">
        <f t="shared" si="43"/>
        <v>0.19597883358880563</v>
      </c>
      <c r="BP26">
        <v>6</v>
      </c>
      <c r="BQ26">
        <v>0.5</v>
      </c>
      <c r="BR26" t="s">
        <v>296</v>
      </c>
      <c r="BS26">
        <v>2</v>
      </c>
      <c r="BT26">
        <v>1607708410.3499999</v>
      </c>
      <c r="BU26">
        <v>599.10860000000002</v>
      </c>
      <c r="BV26">
        <v>615.48813333333305</v>
      </c>
      <c r="BW26">
        <v>21.282776666666699</v>
      </c>
      <c r="BX26">
        <v>19.886586666666702</v>
      </c>
      <c r="BY26">
        <v>598.27300000000002</v>
      </c>
      <c r="BZ26">
        <v>20.8267566666667</v>
      </c>
      <c r="CA26">
        <v>500.21896666666697</v>
      </c>
      <c r="CB26">
        <v>102.01323333333301</v>
      </c>
      <c r="CC26">
        <v>9.9999673333333303E-2</v>
      </c>
      <c r="CD26">
        <v>27.975183333333302</v>
      </c>
      <c r="CE26">
        <v>28.83231</v>
      </c>
      <c r="CF26">
        <v>999.9</v>
      </c>
      <c r="CG26">
        <v>0</v>
      </c>
      <c r="CH26">
        <v>0</v>
      </c>
      <c r="CI26">
        <v>10003.8486666667</v>
      </c>
      <c r="CJ26">
        <v>0</v>
      </c>
      <c r="CK26">
        <v>278.69673333333299</v>
      </c>
      <c r="CL26">
        <v>1399.9960000000001</v>
      </c>
      <c r="CM26">
        <v>0.89999533333333304</v>
      </c>
      <c r="CN26">
        <v>0.10000465</v>
      </c>
      <c r="CO26">
        <v>0</v>
      </c>
      <c r="CP26">
        <v>814.0883</v>
      </c>
      <c r="CQ26">
        <v>4.9994800000000001</v>
      </c>
      <c r="CR26">
        <v>11715.51</v>
      </c>
      <c r="CS26">
        <v>11417.526666666699</v>
      </c>
      <c r="CT26">
        <v>49.643599999999999</v>
      </c>
      <c r="CU26">
        <v>51.125</v>
      </c>
      <c r="CV26">
        <v>50.672533333333298</v>
      </c>
      <c r="CW26">
        <v>50.610233333333298</v>
      </c>
      <c r="CX26">
        <v>51.420533333333303</v>
      </c>
      <c r="CY26">
        <v>1255.49033333333</v>
      </c>
      <c r="CZ26">
        <v>139.505666666667</v>
      </c>
      <c r="DA26">
        <v>0</v>
      </c>
      <c r="DB26">
        <v>90.700000047683702</v>
      </c>
      <c r="DC26">
        <v>0</v>
      </c>
      <c r="DD26">
        <v>814.22504000000004</v>
      </c>
      <c r="DE26">
        <v>9.7754615185126692</v>
      </c>
      <c r="DF26">
        <v>161.30769187886901</v>
      </c>
      <c r="DG26">
        <v>11717.84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12.954090735675001</v>
      </c>
      <c r="DW26">
        <v>-0.206521610160253</v>
      </c>
      <c r="DX26">
        <v>3.68041399299582E-2</v>
      </c>
      <c r="DY26">
        <v>1</v>
      </c>
      <c r="DZ26">
        <v>-16.3857033333333</v>
      </c>
      <c r="EA26">
        <v>0.12741890989992499</v>
      </c>
      <c r="EB26">
        <v>3.2174249365326597E-2</v>
      </c>
      <c r="EC26">
        <v>1</v>
      </c>
      <c r="ED26">
        <v>1.3959743333333301</v>
      </c>
      <c r="EE26">
        <v>3.5796307007785598E-2</v>
      </c>
      <c r="EF26">
        <v>2.7573099007708302E-3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0.83499999999999996</v>
      </c>
      <c r="EN26">
        <v>0.45639999999999997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2660.9</v>
      </c>
      <c r="FB26">
        <v>2660.9</v>
      </c>
      <c r="FC26">
        <v>2</v>
      </c>
      <c r="FD26">
        <v>510.06900000000002</v>
      </c>
      <c r="FE26">
        <v>478.43900000000002</v>
      </c>
      <c r="FF26">
        <v>23.4373</v>
      </c>
      <c r="FG26">
        <v>33.816800000000001</v>
      </c>
      <c r="FH26">
        <v>30.0002</v>
      </c>
      <c r="FI26">
        <v>33.784399999999998</v>
      </c>
      <c r="FJ26">
        <v>33.8155</v>
      </c>
      <c r="FK26">
        <v>26.934899999999999</v>
      </c>
      <c r="FL26">
        <v>20.0913</v>
      </c>
      <c r="FM26">
        <v>37.086300000000001</v>
      </c>
      <c r="FN26">
        <v>23.443100000000001</v>
      </c>
      <c r="FO26">
        <v>615.80899999999997</v>
      </c>
      <c r="FP26">
        <v>19.9148</v>
      </c>
      <c r="FQ26">
        <v>97.814800000000005</v>
      </c>
      <c r="FR26">
        <v>102.084</v>
      </c>
    </row>
    <row r="27" spans="1:174" x14ac:dyDescent="0.25">
      <c r="A27">
        <v>11</v>
      </c>
      <c r="B27">
        <v>1607708514.0999999</v>
      </c>
      <c r="C27">
        <v>912.5</v>
      </c>
      <c r="D27" t="s">
        <v>336</v>
      </c>
      <c r="E27" t="s">
        <v>337</v>
      </c>
      <c r="F27" t="s">
        <v>291</v>
      </c>
      <c r="G27" t="s">
        <v>292</v>
      </c>
      <c r="H27">
        <v>1607708506.3499999</v>
      </c>
      <c r="I27">
        <f t="shared" si="0"/>
        <v>1.1221452470984697E-3</v>
      </c>
      <c r="J27">
        <f t="shared" si="1"/>
        <v>1.1221452470984696</v>
      </c>
      <c r="K27">
        <f t="shared" si="2"/>
        <v>15.053201860662748</v>
      </c>
      <c r="L27">
        <f t="shared" si="3"/>
        <v>699.29946666666694</v>
      </c>
      <c r="M27">
        <f t="shared" si="4"/>
        <v>292.16236092857758</v>
      </c>
      <c r="N27">
        <f t="shared" si="5"/>
        <v>29.82974251137346</v>
      </c>
      <c r="O27">
        <f t="shared" si="6"/>
        <v>71.398392875483736</v>
      </c>
      <c r="P27">
        <f t="shared" si="7"/>
        <v>6.1952723459531581E-2</v>
      </c>
      <c r="Q27">
        <f t="shared" si="8"/>
        <v>2.9645966472838894</v>
      </c>
      <c r="R27">
        <f t="shared" si="9"/>
        <v>6.1242370100071705E-2</v>
      </c>
      <c r="S27">
        <f t="shared" si="10"/>
        <v>3.8339624979949846E-2</v>
      </c>
      <c r="T27">
        <f t="shared" si="11"/>
        <v>231.28463336171063</v>
      </c>
      <c r="U27">
        <f t="shared" si="12"/>
        <v>29.082409409059885</v>
      </c>
      <c r="V27">
        <f t="shared" si="13"/>
        <v>28.906873333333301</v>
      </c>
      <c r="W27">
        <f t="shared" si="14"/>
        <v>4.000151012310976</v>
      </c>
      <c r="X27">
        <f t="shared" si="15"/>
        <v>57.529063218135569</v>
      </c>
      <c r="Y27">
        <f t="shared" si="16"/>
        <v>2.1860476361398842</v>
      </c>
      <c r="Z27">
        <f t="shared" si="17"/>
        <v>3.7999013261365784</v>
      </c>
      <c r="AA27">
        <f t="shared" si="18"/>
        <v>1.8141033761710919</v>
      </c>
      <c r="AB27">
        <f t="shared" si="19"/>
        <v>-49.48660539704251</v>
      </c>
      <c r="AC27">
        <f t="shared" si="20"/>
        <v>-141.28842916791064</v>
      </c>
      <c r="AD27">
        <f t="shared" si="21"/>
        <v>-10.436701369769549</v>
      </c>
      <c r="AE27">
        <f t="shared" si="22"/>
        <v>30.072897426987936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53757.322254629711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338</v>
      </c>
      <c r="AR27">
        <v>15331.3</v>
      </c>
      <c r="AS27">
        <v>835.00336000000004</v>
      </c>
      <c r="AT27">
        <v>1056.3900000000001</v>
      </c>
      <c r="AU27">
        <f t="shared" si="27"/>
        <v>0.20956904173647994</v>
      </c>
      <c r="AV27">
        <v>0.5</v>
      </c>
      <c r="AW27">
        <f t="shared" si="28"/>
        <v>1180.1524315544359</v>
      </c>
      <c r="AX27">
        <f t="shared" si="29"/>
        <v>15.053201860662748</v>
      </c>
      <c r="AY27">
        <f t="shared" si="30"/>
        <v>123.66170709191994</v>
      </c>
      <c r="AZ27">
        <f t="shared" si="31"/>
        <v>1.324485627665122E-2</v>
      </c>
      <c r="BA27">
        <f t="shared" si="32"/>
        <v>2.0879504728367357</v>
      </c>
      <c r="BB27" t="s">
        <v>339</v>
      </c>
      <c r="BC27">
        <v>835.00336000000004</v>
      </c>
      <c r="BD27">
        <v>598.66999999999996</v>
      </c>
      <c r="BE27">
        <f t="shared" si="33"/>
        <v>0.43328694894877851</v>
      </c>
      <c r="BF27">
        <f t="shared" si="34"/>
        <v>0.48367263829415358</v>
      </c>
      <c r="BG27">
        <f t="shared" si="35"/>
        <v>0.82814512223052394</v>
      </c>
      <c r="BH27">
        <f t="shared" si="36"/>
        <v>0.64939321776135106</v>
      </c>
      <c r="BI27">
        <f t="shared" si="37"/>
        <v>0.866130265838293</v>
      </c>
      <c r="BJ27">
        <f t="shared" si="38"/>
        <v>0.34677740502452697</v>
      </c>
      <c r="BK27">
        <f t="shared" si="39"/>
        <v>0.65322259497547308</v>
      </c>
      <c r="BL27">
        <f t="shared" si="40"/>
        <v>1399.96133333333</v>
      </c>
      <c r="BM27">
        <f t="shared" si="41"/>
        <v>1180.1524315544359</v>
      </c>
      <c r="BN27">
        <f t="shared" si="42"/>
        <v>0.84298930510064474</v>
      </c>
      <c r="BO27">
        <f t="shared" si="43"/>
        <v>0.19597861020128937</v>
      </c>
      <c r="BP27">
        <v>6</v>
      </c>
      <c r="BQ27">
        <v>0.5</v>
      </c>
      <c r="BR27" t="s">
        <v>296</v>
      </c>
      <c r="BS27">
        <v>2</v>
      </c>
      <c r="BT27">
        <v>1607708506.3499999</v>
      </c>
      <c r="BU27">
        <v>699.29946666666694</v>
      </c>
      <c r="BV27">
        <v>718.29679999999996</v>
      </c>
      <c r="BW27">
        <v>21.410873333333299</v>
      </c>
      <c r="BX27">
        <v>20.093696666666698</v>
      </c>
      <c r="BY27">
        <v>698.56923333333305</v>
      </c>
      <c r="BZ27">
        <v>20.949573333333301</v>
      </c>
      <c r="CA27">
        <v>500.21496666666701</v>
      </c>
      <c r="CB27">
        <v>101.9999</v>
      </c>
      <c r="CC27">
        <v>9.9981780000000006E-2</v>
      </c>
      <c r="CD27">
        <v>28.022866666666701</v>
      </c>
      <c r="CE27">
        <v>28.906873333333301</v>
      </c>
      <c r="CF27">
        <v>999.9</v>
      </c>
      <c r="CG27">
        <v>0</v>
      </c>
      <c r="CH27">
        <v>0</v>
      </c>
      <c r="CI27">
        <v>10001.15</v>
      </c>
      <c r="CJ27">
        <v>0</v>
      </c>
      <c r="CK27">
        <v>323.823466666667</v>
      </c>
      <c r="CL27">
        <v>1399.96133333333</v>
      </c>
      <c r="CM27">
        <v>0.90000076666666695</v>
      </c>
      <c r="CN27">
        <v>9.9999249999999998E-2</v>
      </c>
      <c r="CO27">
        <v>0</v>
      </c>
      <c r="CP27">
        <v>834.97929999999997</v>
      </c>
      <c r="CQ27">
        <v>4.9994800000000001</v>
      </c>
      <c r="CR27">
        <v>12142.5666666667</v>
      </c>
      <c r="CS27">
        <v>11417.276666666699</v>
      </c>
      <c r="CT27">
        <v>49.6374</v>
      </c>
      <c r="CU27">
        <v>51.125</v>
      </c>
      <c r="CV27">
        <v>50.662199999999999</v>
      </c>
      <c r="CW27">
        <v>50.587200000000003</v>
      </c>
      <c r="CX27">
        <v>51.399799999999999</v>
      </c>
      <c r="CY27">
        <v>1255.4643333333299</v>
      </c>
      <c r="CZ27">
        <v>139.49700000000001</v>
      </c>
      <c r="DA27">
        <v>0</v>
      </c>
      <c r="DB27">
        <v>95.099999904632597</v>
      </c>
      <c r="DC27">
        <v>0</v>
      </c>
      <c r="DD27">
        <v>835.00336000000004</v>
      </c>
      <c r="DE27">
        <v>4.4392307794512798</v>
      </c>
      <c r="DF27">
        <v>206.415384882599</v>
      </c>
      <c r="DG27">
        <v>12143.763999999999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15.049450036206901</v>
      </c>
      <c r="DW27">
        <v>-0.14310247784088101</v>
      </c>
      <c r="DX27">
        <v>4.8729202078913299E-2</v>
      </c>
      <c r="DY27">
        <v>1</v>
      </c>
      <c r="DZ27">
        <v>-18.993466666666698</v>
      </c>
      <c r="EA27">
        <v>-5.7701446051136397E-2</v>
      </c>
      <c r="EB27">
        <v>6.0050735956263299E-2</v>
      </c>
      <c r="EC27">
        <v>1</v>
      </c>
      <c r="ED27">
        <v>1.31554833333333</v>
      </c>
      <c r="EE27">
        <v>0.196924137931034</v>
      </c>
      <c r="EF27">
        <v>1.45121487228996E-2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0.46239999999999998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2662.5</v>
      </c>
      <c r="FB27">
        <v>2662.5</v>
      </c>
      <c r="FC27">
        <v>2</v>
      </c>
      <c r="FD27">
        <v>510.20499999999998</v>
      </c>
      <c r="FE27">
        <v>478.68799999999999</v>
      </c>
      <c r="FF27">
        <v>23.2012</v>
      </c>
      <c r="FG27">
        <v>33.854100000000003</v>
      </c>
      <c r="FH27">
        <v>30.000499999999999</v>
      </c>
      <c r="FI27">
        <v>33.817900000000002</v>
      </c>
      <c r="FJ27">
        <v>33.849699999999999</v>
      </c>
      <c r="FK27">
        <v>30.521699999999999</v>
      </c>
      <c r="FL27">
        <v>19.364999999999998</v>
      </c>
      <c r="FM27">
        <v>37.086300000000001</v>
      </c>
      <c r="FN27">
        <v>23.1919</v>
      </c>
      <c r="FO27">
        <v>718.404</v>
      </c>
      <c r="FP27">
        <v>20.161999999999999</v>
      </c>
      <c r="FQ27">
        <v>97.812299999999993</v>
      </c>
      <c r="FR27">
        <v>102.077</v>
      </c>
    </row>
    <row r="28" spans="1:174" x14ac:dyDescent="0.25">
      <c r="A28">
        <v>12</v>
      </c>
      <c r="B28">
        <v>1607708611.0999999</v>
      </c>
      <c r="C28">
        <v>1009.5</v>
      </c>
      <c r="D28" t="s">
        <v>340</v>
      </c>
      <c r="E28" t="s">
        <v>341</v>
      </c>
      <c r="F28" t="s">
        <v>291</v>
      </c>
      <c r="G28" t="s">
        <v>292</v>
      </c>
      <c r="H28">
        <v>1607708603.3499999</v>
      </c>
      <c r="I28">
        <f t="shared" si="0"/>
        <v>1.1407495708291747E-3</v>
      </c>
      <c r="J28">
        <f t="shared" si="1"/>
        <v>1.1407495708291746</v>
      </c>
      <c r="K28">
        <f t="shared" si="2"/>
        <v>16.921229142114946</v>
      </c>
      <c r="L28">
        <f t="shared" si="3"/>
        <v>799.330966666667</v>
      </c>
      <c r="M28">
        <f t="shared" si="4"/>
        <v>348.69223373227635</v>
      </c>
      <c r="N28">
        <f t="shared" si="5"/>
        <v>35.600374542227847</v>
      </c>
      <c r="O28">
        <f t="shared" si="6"/>
        <v>81.609164310734513</v>
      </c>
      <c r="P28">
        <f t="shared" si="7"/>
        <v>6.3034579708023605E-2</v>
      </c>
      <c r="Q28">
        <f t="shared" si="8"/>
        <v>2.9649641419568891</v>
      </c>
      <c r="R28">
        <f t="shared" si="9"/>
        <v>6.2299449257123385E-2</v>
      </c>
      <c r="S28">
        <f t="shared" si="10"/>
        <v>3.9002489897494871E-2</v>
      </c>
      <c r="T28">
        <f t="shared" si="11"/>
        <v>231.29578682816648</v>
      </c>
      <c r="U28">
        <f t="shared" si="12"/>
        <v>29.059034288223547</v>
      </c>
      <c r="V28">
        <f t="shared" si="13"/>
        <v>28.9445366666667</v>
      </c>
      <c r="W28">
        <f t="shared" si="14"/>
        <v>4.0088832882757464</v>
      </c>
      <c r="X28">
        <f t="shared" si="15"/>
        <v>57.859393114379998</v>
      </c>
      <c r="Y28">
        <f t="shared" si="16"/>
        <v>2.1962238026246834</v>
      </c>
      <c r="Z28">
        <f t="shared" si="17"/>
        <v>3.7957947437904398</v>
      </c>
      <c r="AA28">
        <f t="shared" si="18"/>
        <v>1.8126594856510629</v>
      </c>
      <c r="AB28">
        <f t="shared" si="19"/>
        <v>-50.307056073566599</v>
      </c>
      <c r="AC28">
        <f t="shared" si="20"/>
        <v>-150.29148438420967</v>
      </c>
      <c r="AD28">
        <f t="shared" si="21"/>
        <v>-11.101422362139052</v>
      </c>
      <c r="AE28">
        <f t="shared" si="22"/>
        <v>19.595824008251157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53771.305899824692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342</v>
      </c>
      <c r="AR28">
        <v>15331.5</v>
      </c>
      <c r="AS28">
        <v>850.37212</v>
      </c>
      <c r="AT28">
        <v>1082.81</v>
      </c>
      <c r="AU28">
        <f t="shared" si="27"/>
        <v>0.21466174121036929</v>
      </c>
      <c r="AV28">
        <v>0.5</v>
      </c>
      <c r="AW28">
        <f t="shared" si="28"/>
        <v>1180.208201554485</v>
      </c>
      <c r="AX28">
        <f t="shared" si="29"/>
        <v>16.921229142114946</v>
      </c>
      <c r="AY28">
        <f t="shared" si="30"/>
        <v>126.6727737682221</v>
      </c>
      <c r="AZ28">
        <f t="shared" si="31"/>
        <v>1.4827025095133879E-2</v>
      </c>
      <c r="BA28">
        <f t="shared" si="32"/>
        <v>2.0126060897110296</v>
      </c>
      <c r="BB28" t="s">
        <v>343</v>
      </c>
      <c r="BC28">
        <v>850.37212</v>
      </c>
      <c r="BD28">
        <v>604.55999999999995</v>
      </c>
      <c r="BE28">
        <f t="shared" si="33"/>
        <v>0.44167490141391386</v>
      </c>
      <c r="BF28">
        <f t="shared" si="34"/>
        <v>0.48601752221641392</v>
      </c>
      <c r="BG28">
        <f t="shared" si="35"/>
        <v>0.82003898371413952</v>
      </c>
      <c r="BH28">
        <f t="shared" si="36"/>
        <v>0.63277143987954731</v>
      </c>
      <c r="BI28">
        <f t="shared" si="37"/>
        <v>0.85575566123680891</v>
      </c>
      <c r="BJ28">
        <f t="shared" si="38"/>
        <v>0.34552726544134016</v>
      </c>
      <c r="BK28">
        <f t="shared" si="39"/>
        <v>0.65447273455865984</v>
      </c>
      <c r="BL28">
        <f t="shared" si="40"/>
        <v>1400.02733333333</v>
      </c>
      <c r="BM28">
        <f t="shared" si="41"/>
        <v>1180.208201554485</v>
      </c>
      <c r="BN28">
        <f t="shared" si="42"/>
        <v>0.84298939988873156</v>
      </c>
      <c r="BO28">
        <f t="shared" si="43"/>
        <v>0.19597879977746333</v>
      </c>
      <c r="BP28">
        <v>6</v>
      </c>
      <c r="BQ28">
        <v>0.5</v>
      </c>
      <c r="BR28" t="s">
        <v>296</v>
      </c>
      <c r="BS28">
        <v>2</v>
      </c>
      <c r="BT28">
        <v>1607708603.3499999</v>
      </c>
      <c r="BU28">
        <v>799.330966666667</v>
      </c>
      <c r="BV28">
        <v>820.72159999999997</v>
      </c>
      <c r="BW28">
        <v>21.5111833333333</v>
      </c>
      <c r="BX28">
        <v>20.1722966666667</v>
      </c>
      <c r="BY28">
        <v>798.71349999999995</v>
      </c>
      <c r="BZ28">
        <v>21.045719999999999</v>
      </c>
      <c r="CA28">
        <v>500.21143333333299</v>
      </c>
      <c r="CB28">
        <v>101.996866666667</v>
      </c>
      <c r="CC28">
        <v>9.9971456666666694E-2</v>
      </c>
      <c r="CD28">
        <v>28.0043166666667</v>
      </c>
      <c r="CE28">
        <v>28.9445366666667</v>
      </c>
      <c r="CF28">
        <v>999.9</v>
      </c>
      <c r="CG28">
        <v>0</v>
      </c>
      <c r="CH28">
        <v>0</v>
      </c>
      <c r="CI28">
        <v>10003.530000000001</v>
      </c>
      <c r="CJ28">
        <v>0</v>
      </c>
      <c r="CK28">
        <v>360.42406666666699</v>
      </c>
      <c r="CL28">
        <v>1400.02733333333</v>
      </c>
      <c r="CM28">
        <v>0.89999616666666604</v>
      </c>
      <c r="CN28">
        <v>0.10000379333333299</v>
      </c>
      <c r="CO28">
        <v>0</v>
      </c>
      <c r="CP28">
        <v>850.37926666666601</v>
      </c>
      <c r="CQ28">
        <v>4.9994800000000001</v>
      </c>
      <c r="CR28">
        <v>12455.756666666701</v>
      </c>
      <c r="CS28">
        <v>11417.7966666667</v>
      </c>
      <c r="CT28">
        <v>49.668399999999998</v>
      </c>
      <c r="CU28">
        <v>51.166333333333299</v>
      </c>
      <c r="CV28">
        <v>50.691200000000002</v>
      </c>
      <c r="CW28">
        <v>50.6291333333333</v>
      </c>
      <c r="CX28">
        <v>51.435000000000002</v>
      </c>
      <c r="CY28">
        <v>1255.51933333333</v>
      </c>
      <c r="CZ28">
        <v>139.50800000000001</v>
      </c>
      <c r="DA28">
        <v>0</v>
      </c>
      <c r="DB28">
        <v>96.299999952316298</v>
      </c>
      <c r="DC28">
        <v>0</v>
      </c>
      <c r="DD28">
        <v>850.37212</v>
      </c>
      <c r="DE28">
        <v>0.419307673660896</v>
      </c>
      <c r="DF28">
        <v>-311.27692236027002</v>
      </c>
      <c r="DG28">
        <v>12454.424000000001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16.9228097618318</v>
      </c>
      <c r="DW28">
        <v>-0.215748718433353</v>
      </c>
      <c r="DX28">
        <v>6.5392845003817396E-2</v>
      </c>
      <c r="DY28">
        <v>1</v>
      </c>
      <c r="DZ28">
        <v>-21.3905666666667</v>
      </c>
      <c r="EA28">
        <v>6.0440489431657501E-3</v>
      </c>
      <c r="EB28">
        <v>7.5100409822820194E-2</v>
      </c>
      <c r="EC28">
        <v>1</v>
      </c>
      <c r="ED28">
        <v>1.33768966666667</v>
      </c>
      <c r="EE28">
        <v>0.12982344827586301</v>
      </c>
      <c r="EF28">
        <v>9.5920364481283295E-3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0.61699999999999999</v>
      </c>
      <c r="EN28">
        <v>0.46660000000000001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2664.1</v>
      </c>
      <c r="FB28">
        <v>2664.1</v>
      </c>
      <c r="FC28">
        <v>2</v>
      </c>
      <c r="FD28">
        <v>510.22899999999998</v>
      </c>
      <c r="FE28">
        <v>478.56299999999999</v>
      </c>
      <c r="FF28">
        <v>23.076599999999999</v>
      </c>
      <c r="FG28">
        <v>33.9251</v>
      </c>
      <c r="FH28">
        <v>30.000499999999999</v>
      </c>
      <c r="FI28">
        <v>33.869599999999998</v>
      </c>
      <c r="FJ28">
        <v>33.9</v>
      </c>
      <c r="FK28">
        <v>34.013800000000003</v>
      </c>
      <c r="FL28">
        <v>19.6157</v>
      </c>
      <c r="FM28">
        <v>37.086300000000001</v>
      </c>
      <c r="FN28">
        <v>23.069600000000001</v>
      </c>
      <c r="FO28">
        <v>820.95600000000002</v>
      </c>
      <c r="FP28">
        <v>20.209499999999998</v>
      </c>
      <c r="FQ28">
        <v>97.802999999999997</v>
      </c>
      <c r="FR28">
        <v>102.068</v>
      </c>
    </row>
    <row r="29" spans="1:174" x14ac:dyDescent="0.25">
      <c r="A29">
        <v>13</v>
      </c>
      <c r="B29">
        <v>1607708718.0999999</v>
      </c>
      <c r="C29">
        <v>1116.5</v>
      </c>
      <c r="D29" t="s">
        <v>344</v>
      </c>
      <c r="E29" t="s">
        <v>345</v>
      </c>
      <c r="F29" t="s">
        <v>291</v>
      </c>
      <c r="G29" t="s">
        <v>292</v>
      </c>
      <c r="H29">
        <v>1607708710.3499999</v>
      </c>
      <c r="I29">
        <f t="shared" si="0"/>
        <v>1.163627299011796E-3</v>
      </c>
      <c r="J29">
        <f t="shared" si="1"/>
        <v>1.163627299011796</v>
      </c>
      <c r="K29">
        <f t="shared" si="2"/>
        <v>18.284761554191331</v>
      </c>
      <c r="L29">
        <f t="shared" si="3"/>
        <v>899.64253333333295</v>
      </c>
      <c r="M29">
        <f t="shared" si="4"/>
        <v>421.25579734599762</v>
      </c>
      <c r="N29">
        <f t="shared" si="5"/>
        <v>43.009827730453935</v>
      </c>
      <c r="O29">
        <f t="shared" si="6"/>
        <v>91.852671515580369</v>
      </c>
      <c r="P29">
        <f t="shared" si="7"/>
        <v>6.4383070463247011E-2</v>
      </c>
      <c r="Q29">
        <f t="shared" si="8"/>
        <v>2.9638161879836198</v>
      </c>
      <c r="R29">
        <f t="shared" si="9"/>
        <v>6.3616063653129537E-2</v>
      </c>
      <c r="S29">
        <f t="shared" si="10"/>
        <v>3.9828190874202113E-2</v>
      </c>
      <c r="T29">
        <f t="shared" si="11"/>
        <v>231.28415461533268</v>
      </c>
      <c r="U29">
        <f t="shared" si="12"/>
        <v>29.051067160894799</v>
      </c>
      <c r="V29">
        <f t="shared" si="13"/>
        <v>29.013263333333299</v>
      </c>
      <c r="W29">
        <f t="shared" si="14"/>
        <v>4.0248604719498164</v>
      </c>
      <c r="X29">
        <f t="shared" si="15"/>
        <v>58.34606522931557</v>
      </c>
      <c r="Y29">
        <f t="shared" si="16"/>
        <v>2.2143870439053637</v>
      </c>
      <c r="Z29">
        <f t="shared" si="17"/>
        <v>3.7952637169314385</v>
      </c>
      <c r="AA29">
        <f t="shared" si="18"/>
        <v>1.8104734280444528</v>
      </c>
      <c r="AB29">
        <f t="shared" si="19"/>
        <v>-51.315963886420199</v>
      </c>
      <c r="AC29">
        <f t="shared" si="20"/>
        <v>-161.59828839104122</v>
      </c>
      <c r="AD29">
        <f t="shared" si="21"/>
        <v>-11.945179166245856</v>
      </c>
      <c r="AE29">
        <f t="shared" si="22"/>
        <v>6.4247231716254021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53738.247924542055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346</v>
      </c>
      <c r="AR29">
        <v>15331.5</v>
      </c>
      <c r="AS29">
        <v>858.744384615385</v>
      </c>
      <c r="AT29">
        <v>1099.42</v>
      </c>
      <c r="AU29">
        <f t="shared" si="27"/>
        <v>0.21891144001802321</v>
      </c>
      <c r="AV29">
        <v>0.5</v>
      </c>
      <c r="AW29">
        <f t="shared" si="28"/>
        <v>1180.1499115544393</v>
      </c>
      <c r="AX29">
        <f t="shared" si="29"/>
        <v>18.284761554191331</v>
      </c>
      <c r="AY29">
        <f t="shared" si="30"/>
        <v>129.17415828776251</v>
      </c>
      <c r="AZ29">
        <f t="shared" si="31"/>
        <v>1.5983146589540243E-2</v>
      </c>
      <c r="BA29">
        <f t="shared" si="32"/>
        <v>1.9670917392807115</v>
      </c>
      <c r="BB29" t="s">
        <v>347</v>
      </c>
      <c r="BC29">
        <v>858.744384615385</v>
      </c>
      <c r="BD29">
        <v>602.65</v>
      </c>
      <c r="BE29">
        <f t="shared" si="33"/>
        <v>0.45184733768714413</v>
      </c>
      <c r="BF29">
        <f t="shared" si="34"/>
        <v>0.48448097788637606</v>
      </c>
      <c r="BG29">
        <f t="shared" si="35"/>
        <v>0.81320433325938268</v>
      </c>
      <c r="BH29">
        <f t="shared" si="36"/>
        <v>0.62685233788662464</v>
      </c>
      <c r="BI29">
        <f t="shared" si="37"/>
        <v>0.84923324706456615</v>
      </c>
      <c r="BJ29">
        <f t="shared" si="38"/>
        <v>0.33999926701586919</v>
      </c>
      <c r="BK29">
        <f t="shared" si="39"/>
        <v>0.66000073298413087</v>
      </c>
      <c r="BL29">
        <f t="shared" si="40"/>
        <v>1399.9583333333301</v>
      </c>
      <c r="BM29">
        <f t="shared" si="41"/>
        <v>1180.1499115544393</v>
      </c>
      <c r="BN29">
        <f t="shared" si="42"/>
        <v>0.84298931150649148</v>
      </c>
      <c r="BO29">
        <f t="shared" si="43"/>
        <v>0.19597862301298299</v>
      </c>
      <c r="BP29">
        <v>6</v>
      </c>
      <c r="BQ29">
        <v>0.5</v>
      </c>
      <c r="BR29" t="s">
        <v>296</v>
      </c>
      <c r="BS29">
        <v>2</v>
      </c>
      <c r="BT29">
        <v>1607708710.3499999</v>
      </c>
      <c r="BU29">
        <v>899.64253333333295</v>
      </c>
      <c r="BV29">
        <v>922.83076666666705</v>
      </c>
      <c r="BW29">
        <v>21.688610000000001</v>
      </c>
      <c r="BX29">
        <v>20.3231133333333</v>
      </c>
      <c r="BY29">
        <v>899.14376666666703</v>
      </c>
      <c r="BZ29">
        <v>21.215773333333299</v>
      </c>
      <c r="CA29">
        <v>500.209133333333</v>
      </c>
      <c r="CB29">
        <v>101.99906666666701</v>
      </c>
      <c r="CC29">
        <v>0.10000948</v>
      </c>
      <c r="CD29">
        <v>28.001916666666698</v>
      </c>
      <c r="CE29">
        <v>29.013263333333299</v>
      </c>
      <c r="CF29">
        <v>999.9</v>
      </c>
      <c r="CG29">
        <v>0</v>
      </c>
      <c r="CH29">
        <v>0</v>
      </c>
      <c r="CI29">
        <v>9996.81</v>
      </c>
      <c r="CJ29">
        <v>0</v>
      </c>
      <c r="CK29">
        <v>392.12516666666698</v>
      </c>
      <c r="CL29">
        <v>1399.9583333333301</v>
      </c>
      <c r="CM29">
        <v>0.89999993333333295</v>
      </c>
      <c r="CN29">
        <v>0.100000083333333</v>
      </c>
      <c r="CO29">
        <v>0</v>
      </c>
      <c r="CP29">
        <v>858.78686666666704</v>
      </c>
      <c r="CQ29">
        <v>4.9994800000000001</v>
      </c>
      <c r="CR29">
        <v>12617.98</v>
      </c>
      <c r="CS29">
        <v>11417.2366666667</v>
      </c>
      <c r="CT29">
        <v>49.718499999999999</v>
      </c>
      <c r="CU29">
        <v>51.2541333333333</v>
      </c>
      <c r="CV29">
        <v>50.745733333333298</v>
      </c>
      <c r="CW29">
        <v>50.718499999999999</v>
      </c>
      <c r="CX29">
        <v>51.493566666666702</v>
      </c>
      <c r="CY29">
        <v>1255.46133333333</v>
      </c>
      <c r="CZ29">
        <v>139.49700000000001</v>
      </c>
      <c r="DA29">
        <v>0</v>
      </c>
      <c r="DB29">
        <v>106.5</v>
      </c>
      <c r="DC29">
        <v>0</v>
      </c>
      <c r="DD29">
        <v>858.744384615385</v>
      </c>
      <c r="DE29">
        <v>-3.9521367560396499</v>
      </c>
      <c r="DF29">
        <v>-52.434188019384599</v>
      </c>
      <c r="DG29">
        <v>12617.765384615401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18.2964258171877</v>
      </c>
      <c r="DW29">
        <v>-0.18191633626755199</v>
      </c>
      <c r="DX29">
        <v>3.9593295340794699E-2</v>
      </c>
      <c r="DY29">
        <v>1</v>
      </c>
      <c r="DZ29">
        <v>-23.195686666666699</v>
      </c>
      <c r="EA29">
        <v>0.19276351501674099</v>
      </c>
      <c r="EB29">
        <v>4.5601445396195803E-2</v>
      </c>
      <c r="EC29">
        <v>1</v>
      </c>
      <c r="ED29">
        <v>1.36545433333333</v>
      </c>
      <c r="EE29">
        <v>9.1167964404903002E-4</v>
      </c>
      <c r="EF29">
        <v>5.7132992997820597E-4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0.498</v>
      </c>
      <c r="EN29">
        <v>0.47339999999999999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2665.9</v>
      </c>
      <c r="FB29">
        <v>2665.9</v>
      </c>
      <c r="FC29">
        <v>2</v>
      </c>
      <c r="FD29">
        <v>510.18</v>
      </c>
      <c r="FE29">
        <v>478.01600000000002</v>
      </c>
      <c r="FF29">
        <v>22.886099999999999</v>
      </c>
      <c r="FG29">
        <v>34.073300000000003</v>
      </c>
      <c r="FH29">
        <v>30.000699999999998</v>
      </c>
      <c r="FI29">
        <v>33.973799999999997</v>
      </c>
      <c r="FJ29">
        <v>34.000700000000002</v>
      </c>
      <c r="FK29">
        <v>37.4328</v>
      </c>
      <c r="FL29">
        <v>19.595600000000001</v>
      </c>
      <c r="FM29">
        <v>37.086300000000001</v>
      </c>
      <c r="FN29">
        <v>22.885400000000001</v>
      </c>
      <c r="FO29">
        <v>922.80399999999997</v>
      </c>
      <c r="FP29">
        <v>20.334599999999998</v>
      </c>
      <c r="FQ29">
        <v>97.779700000000005</v>
      </c>
      <c r="FR29">
        <v>102.04</v>
      </c>
    </row>
    <row r="30" spans="1:174" x14ac:dyDescent="0.25">
      <c r="A30">
        <v>14</v>
      </c>
      <c r="B30">
        <v>1607708838.5999999</v>
      </c>
      <c r="C30">
        <v>1237</v>
      </c>
      <c r="D30" t="s">
        <v>348</v>
      </c>
      <c r="E30" t="s">
        <v>349</v>
      </c>
      <c r="F30" t="s">
        <v>291</v>
      </c>
      <c r="G30" t="s">
        <v>292</v>
      </c>
      <c r="H30">
        <v>1607708830.5999999</v>
      </c>
      <c r="I30">
        <f t="shared" si="0"/>
        <v>1.1652905575110521E-3</v>
      </c>
      <c r="J30">
        <f t="shared" si="1"/>
        <v>1.1652905575110521</v>
      </c>
      <c r="K30">
        <f t="shared" si="2"/>
        <v>20.951594659820707</v>
      </c>
      <c r="L30">
        <f t="shared" si="3"/>
        <v>1199.4451612903199</v>
      </c>
      <c r="M30">
        <f t="shared" si="4"/>
        <v>647.17204112691775</v>
      </c>
      <c r="N30">
        <f t="shared" si="5"/>
        <v>66.076982645217882</v>
      </c>
      <c r="O30">
        <f t="shared" si="6"/>
        <v>122.46468028572961</v>
      </c>
      <c r="P30">
        <f t="shared" si="7"/>
        <v>6.4475968027958269E-2</v>
      </c>
      <c r="Q30">
        <f t="shared" si="8"/>
        <v>2.96467080111315</v>
      </c>
      <c r="R30">
        <f t="shared" si="9"/>
        <v>6.3706979356532106E-2</v>
      </c>
      <c r="S30">
        <f t="shared" si="10"/>
        <v>3.9885188415399467E-2</v>
      </c>
      <c r="T30">
        <f t="shared" si="11"/>
        <v>231.28696111398503</v>
      </c>
      <c r="U30">
        <f t="shared" si="12"/>
        <v>29.04652491566101</v>
      </c>
      <c r="V30">
        <f t="shared" si="13"/>
        <v>29.063164516129</v>
      </c>
      <c r="W30">
        <f t="shared" si="14"/>
        <v>4.0364959806766789</v>
      </c>
      <c r="X30">
        <f t="shared" si="15"/>
        <v>58.670478365701214</v>
      </c>
      <c r="Y30">
        <f t="shared" si="16"/>
        <v>2.2261993905442949</v>
      </c>
      <c r="Z30">
        <f t="shared" si="17"/>
        <v>3.7944115210175822</v>
      </c>
      <c r="AA30">
        <f t="shared" si="18"/>
        <v>1.810296590132384</v>
      </c>
      <c r="AB30">
        <f t="shared" si="19"/>
        <v>-51.3893135862374</v>
      </c>
      <c r="AC30">
        <f t="shared" si="20"/>
        <v>-170.23635195776006</v>
      </c>
      <c r="AD30">
        <f t="shared" si="21"/>
        <v>-12.58295457955056</v>
      </c>
      <c r="AE30">
        <f t="shared" si="22"/>
        <v>-2.9216590095629726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53763.944693044199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350</v>
      </c>
      <c r="AR30">
        <v>15330.9</v>
      </c>
      <c r="AS30">
        <v>856.52834615384597</v>
      </c>
      <c r="AT30">
        <v>1086.8800000000001</v>
      </c>
      <c r="AU30">
        <f t="shared" si="27"/>
        <v>0.21193844200477896</v>
      </c>
      <c r="AV30">
        <v>0.5</v>
      </c>
      <c r="AW30">
        <f t="shared" si="28"/>
        <v>1180.1636241351114</v>
      </c>
      <c r="AX30">
        <f t="shared" si="29"/>
        <v>20.951594659820707</v>
      </c>
      <c r="AY30">
        <f t="shared" si="30"/>
        <v>125.06101990495453</v>
      </c>
      <c r="AZ30">
        <f t="shared" si="31"/>
        <v>1.8242675591204408E-2</v>
      </c>
      <c r="BA30">
        <f t="shared" si="32"/>
        <v>2.0013248932724861</v>
      </c>
      <c r="BB30" t="s">
        <v>351</v>
      </c>
      <c r="BC30">
        <v>856.52834615384597</v>
      </c>
      <c r="BD30">
        <v>602.66999999999996</v>
      </c>
      <c r="BE30">
        <f t="shared" si="33"/>
        <v>0.44550456352127199</v>
      </c>
      <c r="BF30">
        <f t="shared" si="34"/>
        <v>0.47572675873309939</v>
      </c>
      <c r="BG30">
        <f t="shared" si="35"/>
        <v>0.81792578053026799</v>
      </c>
      <c r="BH30">
        <f t="shared" si="36"/>
        <v>0.62022010090633484</v>
      </c>
      <c r="BI30">
        <f t="shared" si="37"/>
        <v>0.85415745379063024</v>
      </c>
      <c r="BJ30">
        <f t="shared" si="38"/>
        <v>0.33473059820273598</v>
      </c>
      <c r="BK30">
        <f t="shared" si="39"/>
        <v>0.66526940179726402</v>
      </c>
      <c r="BL30">
        <f t="shared" si="40"/>
        <v>1399.97451612903</v>
      </c>
      <c r="BM30">
        <f t="shared" si="41"/>
        <v>1180.1636241351114</v>
      </c>
      <c r="BN30">
        <f t="shared" si="42"/>
        <v>0.84298936197660079</v>
      </c>
      <c r="BO30">
        <f t="shared" si="43"/>
        <v>0.19597872395320165</v>
      </c>
      <c r="BP30">
        <v>6</v>
      </c>
      <c r="BQ30">
        <v>0.5</v>
      </c>
      <c r="BR30" t="s">
        <v>296</v>
      </c>
      <c r="BS30">
        <v>2</v>
      </c>
      <c r="BT30">
        <v>1607708830.5999999</v>
      </c>
      <c r="BU30">
        <v>1199.4451612903199</v>
      </c>
      <c r="BV30">
        <v>1226.25322580645</v>
      </c>
      <c r="BW30">
        <v>21.803870967741901</v>
      </c>
      <c r="BX30">
        <v>20.436577419354801</v>
      </c>
      <c r="BY30">
        <v>1199.31322580645</v>
      </c>
      <c r="BZ30">
        <v>21.3262161290323</v>
      </c>
      <c r="CA30">
        <v>500.20687096774202</v>
      </c>
      <c r="CB30">
        <v>102.00112903225801</v>
      </c>
      <c r="CC30">
        <v>9.9979245161290295E-2</v>
      </c>
      <c r="CD30">
        <v>27.998064516128998</v>
      </c>
      <c r="CE30">
        <v>29.063164516129</v>
      </c>
      <c r="CF30">
        <v>999.9</v>
      </c>
      <c r="CG30">
        <v>0</v>
      </c>
      <c r="CH30">
        <v>0</v>
      </c>
      <c r="CI30">
        <v>10001.449677419399</v>
      </c>
      <c r="CJ30">
        <v>0</v>
      </c>
      <c r="CK30">
        <v>376.35674193548402</v>
      </c>
      <c r="CL30">
        <v>1399.97451612903</v>
      </c>
      <c r="CM30">
        <v>0.89999770967741899</v>
      </c>
      <c r="CN30">
        <v>0.100002274193548</v>
      </c>
      <c r="CO30">
        <v>0</v>
      </c>
      <c r="CP30">
        <v>856.65967741935503</v>
      </c>
      <c r="CQ30">
        <v>4.9994800000000001</v>
      </c>
      <c r="CR30">
        <v>12526.174193548401</v>
      </c>
      <c r="CS30">
        <v>11417.370967741899</v>
      </c>
      <c r="CT30">
        <v>49.838419354838699</v>
      </c>
      <c r="CU30">
        <v>51.420999999999999</v>
      </c>
      <c r="CV30">
        <v>50.8708064516129</v>
      </c>
      <c r="CW30">
        <v>50.878999999999998</v>
      </c>
      <c r="CX30">
        <v>51.6046774193548</v>
      </c>
      <c r="CY30">
        <v>1255.4735483871</v>
      </c>
      <c r="CZ30">
        <v>139.500967741935</v>
      </c>
      <c r="DA30">
        <v>0</v>
      </c>
      <c r="DB30">
        <v>120.09999990463299</v>
      </c>
      <c r="DC30">
        <v>0</v>
      </c>
      <c r="DD30">
        <v>856.52834615384597</v>
      </c>
      <c r="DE30">
        <v>-11.689675236842501</v>
      </c>
      <c r="DF30">
        <v>-188.25299131660501</v>
      </c>
      <c r="DG30">
        <v>12523.2692307692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20.954357001086599</v>
      </c>
      <c r="DW30">
        <v>-0.87398174644322502</v>
      </c>
      <c r="DX30">
        <v>7.5505014636577605E-2</v>
      </c>
      <c r="DY30">
        <v>0</v>
      </c>
      <c r="DZ30">
        <v>-26.803063333333299</v>
      </c>
      <c r="EA30">
        <v>1.04775350389316</v>
      </c>
      <c r="EB30">
        <v>9.0264007161708001E-2</v>
      </c>
      <c r="EC30">
        <v>0</v>
      </c>
      <c r="ED30">
        <v>1.3672886666666699</v>
      </c>
      <c r="EE30">
        <v>-1.31212458286964E-2</v>
      </c>
      <c r="EF30">
        <v>1.37246428814094E-3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0.13</v>
      </c>
      <c r="EN30">
        <v>0.47799999999999998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2667.9</v>
      </c>
      <c r="FB30">
        <v>2667.9</v>
      </c>
      <c r="FC30">
        <v>2</v>
      </c>
      <c r="FD30">
        <v>510.17099999999999</v>
      </c>
      <c r="FE30">
        <v>477.58199999999999</v>
      </c>
      <c r="FF30">
        <v>22.830500000000001</v>
      </c>
      <c r="FG30">
        <v>34.313600000000001</v>
      </c>
      <c r="FH30">
        <v>30.001000000000001</v>
      </c>
      <c r="FI30">
        <v>34.156799999999997</v>
      </c>
      <c r="FJ30">
        <v>34.175899999999999</v>
      </c>
      <c r="FK30">
        <v>47.190600000000003</v>
      </c>
      <c r="FL30">
        <v>20.0745</v>
      </c>
      <c r="FM30">
        <v>37.086300000000001</v>
      </c>
      <c r="FN30">
        <v>22.8277</v>
      </c>
      <c r="FO30">
        <v>1226.54</v>
      </c>
      <c r="FP30">
        <v>20.4513</v>
      </c>
      <c r="FQ30">
        <v>97.740099999999998</v>
      </c>
      <c r="FR30">
        <v>101.997</v>
      </c>
    </row>
    <row r="31" spans="1:174" x14ac:dyDescent="0.25">
      <c r="A31">
        <v>15</v>
      </c>
      <c r="B31">
        <v>1607708942.5</v>
      </c>
      <c r="C31">
        <v>1340.9000000953699</v>
      </c>
      <c r="D31" t="s">
        <v>352</v>
      </c>
      <c r="E31" t="s">
        <v>353</v>
      </c>
      <c r="F31" t="s">
        <v>291</v>
      </c>
      <c r="G31" t="s">
        <v>292</v>
      </c>
      <c r="H31">
        <v>1607708934.75</v>
      </c>
      <c r="I31">
        <f t="shared" si="0"/>
        <v>1.0944417194751488E-3</v>
      </c>
      <c r="J31">
        <f t="shared" si="1"/>
        <v>1.0944417194751488</v>
      </c>
      <c r="K31">
        <f t="shared" si="2"/>
        <v>21.300796232406864</v>
      </c>
      <c r="L31">
        <f t="shared" si="3"/>
        <v>1399.1593333333301</v>
      </c>
      <c r="M31">
        <f t="shared" si="4"/>
        <v>798.46758938206108</v>
      </c>
      <c r="N31">
        <f t="shared" si="5"/>
        <v>81.523446997412663</v>
      </c>
      <c r="O31">
        <f t="shared" si="6"/>
        <v>142.85400342950678</v>
      </c>
      <c r="P31">
        <f t="shared" si="7"/>
        <v>6.0521704902234873E-2</v>
      </c>
      <c r="Q31">
        <f t="shared" si="8"/>
        <v>2.963849389271064</v>
      </c>
      <c r="R31">
        <f t="shared" si="9"/>
        <v>5.9843426183410001E-2</v>
      </c>
      <c r="S31">
        <f t="shared" si="10"/>
        <v>3.7462448507138466E-2</v>
      </c>
      <c r="T31">
        <f t="shared" si="11"/>
        <v>231.29342420604507</v>
      </c>
      <c r="U31">
        <f t="shared" si="12"/>
        <v>29.058217918406172</v>
      </c>
      <c r="V31">
        <f t="shared" si="13"/>
        <v>29.061</v>
      </c>
      <c r="W31">
        <f t="shared" si="14"/>
        <v>4.0359906704449431</v>
      </c>
      <c r="X31">
        <f t="shared" si="15"/>
        <v>58.688764919772531</v>
      </c>
      <c r="Y31">
        <f t="shared" si="16"/>
        <v>2.2260061406379767</v>
      </c>
      <c r="Z31">
        <f t="shared" si="17"/>
        <v>3.7928999590993686</v>
      </c>
      <c r="AA31">
        <f t="shared" si="18"/>
        <v>1.8099845298069663</v>
      </c>
      <c r="AB31">
        <f t="shared" si="19"/>
        <v>-48.264879828854063</v>
      </c>
      <c r="AC31">
        <f t="shared" si="20"/>
        <v>-170.93539063248497</v>
      </c>
      <c r="AD31">
        <f t="shared" si="21"/>
        <v>-12.637559947807398</v>
      </c>
      <c r="AE31">
        <f t="shared" si="22"/>
        <v>-0.54440620310137433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53741.142882718617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354</v>
      </c>
      <c r="AR31">
        <v>15330</v>
      </c>
      <c r="AS31">
        <v>847.13332000000003</v>
      </c>
      <c r="AT31">
        <v>1066.69</v>
      </c>
      <c r="AU31">
        <f t="shared" si="27"/>
        <v>0.20582988497126631</v>
      </c>
      <c r="AV31">
        <v>0.5</v>
      </c>
      <c r="AW31">
        <f t="shared" si="28"/>
        <v>1180.1961215544889</v>
      </c>
      <c r="AX31">
        <f t="shared" si="29"/>
        <v>21.300796232406864</v>
      </c>
      <c r="AY31">
        <f t="shared" si="30"/>
        <v>121.45981597154754</v>
      </c>
      <c r="AZ31">
        <f t="shared" si="31"/>
        <v>1.8538057626732312E-2</v>
      </c>
      <c r="BA31">
        <f t="shared" si="32"/>
        <v>2.0581331033383643</v>
      </c>
      <c r="BB31" t="s">
        <v>355</v>
      </c>
      <c r="BC31">
        <v>847.13332000000003</v>
      </c>
      <c r="BD31">
        <v>600.62</v>
      </c>
      <c r="BE31">
        <f t="shared" si="33"/>
        <v>0.43693106713290653</v>
      </c>
      <c r="BF31">
        <f t="shared" si="34"/>
        <v>0.47108091059282942</v>
      </c>
      <c r="BG31">
        <f t="shared" si="35"/>
        <v>0.82488183177654362</v>
      </c>
      <c r="BH31">
        <f t="shared" si="36"/>
        <v>0.62513811251990337</v>
      </c>
      <c r="BI31">
        <f t="shared" si="37"/>
        <v>0.86208566222757066</v>
      </c>
      <c r="BJ31">
        <f t="shared" si="38"/>
        <v>0.33399774255162717</v>
      </c>
      <c r="BK31">
        <f t="shared" si="39"/>
        <v>0.66600225744837283</v>
      </c>
      <c r="BL31">
        <f t="shared" si="40"/>
        <v>1400.0129999999999</v>
      </c>
      <c r="BM31">
        <f t="shared" si="41"/>
        <v>1180.1961215544889</v>
      </c>
      <c r="BN31">
        <f t="shared" si="42"/>
        <v>0.84298940192304561</v>
      </c>
      <c r="BO31">
        <f t="shared" si="43"/>
        <v>0.19597880384609145</v>
      </c>
      <c r="BP31">
        <v>6</v>
      </c>
      <c r="BQ31">
        <v>0.5</v>
      </c>
      <c r="BR31" t="s">
        <v>296</v>
      </c>
      <c r="BS31">
        <v>2</v>
      </c>
      <c r="BT31">
        <v>1607708934.75</v>
      </c>
      <c r="BU31">
        <v>1399.1593333333301</v>
      </c>
      <c r="BV31">
        <v>1426.54633333333</v>
      </c>
      <c r="BW31">
        <v>21.802240000000001</v>
      </c>
      <c r="BX31">
        <v>20.518083333333301</v>
      </c>
      <c r="BY31">
        <v>1399.25833333333</v>
      </c>
      <c r="BZ31">
        <v>21.324670000000001</v>
      </c>
      <c r="CA31">
        <v>500.21019999999999</v>
      </c>
      <c r="CB31">
        <v>101.999866666667</v>
      </c>
      <c r="CC31">
        <v>0.10001576</v>
      </c>
      <c r="CD31">
        <v>27.991230000000002</v>
      </c>
      <c r="CE31">
        <v>29.061</v>
      </c>
      <c r="CF31">
        <v>999.9</v>
      </c>
      <c r="CG31">
        <v>0</v>
      </c>
      <c r="CH31">
        <v>0</v>
      </c>
      <c r="CI31">
        <v>9996.9196666666703</v>
      </c>
      <c r="CJ31">
        <v>0</v>
      </c>
      <c r="CK31">
        <v>341.78300000000002</v>
      </c>
      <c r="CL31">
        <v>1400.0129999999999</v>
      </c>
      <c r="CM31">
        <v>0.89999526666666596</v>
      </c>
      <c r="CN31">
        <v>0.100004596666667</v>
      </c>
      <c r="CO31">
        <v>0</v>
      </c>
      <c r="CP31">
        <v>847.26796666666701</v>
      </c>
      <c r="CQ31">
        <v>4.9994800000000001</v>
      </c>
      <c r="CR31">
        <v>12409.563333333301</v>
      </c>
      <c r="CS31">
        <v>11417.666666666701</v>
      </c>
      <c r="CT31">
        <v>49.991466666666703</v>
      </c>
      <c r="CU31">
        <v>51.570399999999999</v>
      </c>
      <c r="CV31">
        <v>51.0124</v>
      </c>
      <c r="CW31">
        <v>51.082999999999998</v>
      </c>
      <c r="CX31">
        <v>51.749733333333303</v>
      </c>
      <c r="CY31">
        <v>1255.5063333333301</v>
      </c>
      <c r="CZ31">
        <v>139.506666666667</v>
      </c>
      <c r="DA31">
        <v>0</v>
      </c>
      <c r="DB31">
        <v>103.39999985694899</v>
      </c>
      <c r="DC31">
        <v>0</v>
      </c>
      <c r="DD31">
        <v>847.13332000000003</v>
      </c>
      <c r="DE31">
        <v>-12.4642307922851</v>
      </c>
      <c r="DF31">
        <v>175.215385180287</v>
      </c>
      <c r="DG31">
        <v>12409.448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21.293993618517302</v>
      </c>
      <c r="DW31">
        <v>-0.10535955598164699</v>
      </c>
      <c r="DX31">
        <v>3.57956021562073E-2</v>
      </c>
      <c r="DY31">
        <v>1</v>
      </c>
      <c r="DZ31">
        <v>-27.3852032258064</v>
      </c>
      <c r="EA31">
        <v>0.149525806451652</v>
      </c>
      <c r="EB31">
        <v>4.6035298405371301E-2</v>
      </c>
      <c r="EC31">
        <v>1</v>
      </c>
      <c r="ED31">
        <v>1.2866625806451599</v>
      </c>
      <c r="EE31">
        <v>-6.7983387096775802E-2</v>
      </c>
      <c r="EF31">
        <v>1.7202305728376301E-2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-0.1</v>
      </c>
      <c r="EN31">
        <v>0.47939999999999999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2669.7</v>
      </c>
      <c r="FB31">
        <v>2669.7</v>
      </c>
      <c r="FC31">
        <v>2</v>
      </c>
      <c r="FD31">
        <v>510.29</v>
      </c>
      <c r="FE31">
        <v>476.99400000000003</v>
      </c>
      <c r="FF31">
        <v>22.8155</v>
      </c>
      <c r="FG31">
        <v>34.548499999999997</v>
      </c>
      <c r="FH31">
        <v>30.001000000000001</v>
      </c>
      <c r="FI31">
        <v>34.353499999999997</v>
      </c>
      <c r="FJ31">
        <v>34.367800000000003</v>
      </c>
      <c r="FK31">
        <v>53.370600000000003</v>
      </c>
      <c r="FL31">
        <v>20.398599999999998</v>
      </c>
      <c r="FM31">
        <v>37.086300000000001</v>
      </c>
      <c r="FN31">
        <v>22.820699999999999</v>
      </c>
      <c r="FO31">
        <v>1426.72</v>
      </c>
      <c r="FP31">
        <v>20.591100000000001</v>
      </c>
      <c r="FQ31">
        <v>97.697900000000004</v>
      </c>
      <c r="FR31">
        <v>101.949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2020-12-11T11:51:35Z</dcterms:created>
  <dcterms:modified xsi:type="dcterms:W3CDTF">2021-05-04T23:13:46Z</dcterms:modified>
</cp:coreProperties>
</file>