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B6D92EA3-245D-4A4C-AC9A-8BF764DA5B3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P26" i="1"/>
  <c r="N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N21" i="1"/>
  <c r="K21" i="1"/>
  <c r="J21" i="1"/>
  <c r="AV21" i="1" s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M20" i="1"/>
  <c r="AN20" i="1" s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W17" i="1" s="1"/>
  <c r="X17" i="1"/>
  <c r="P17" i="1"/>
  <c r="AU21" i="1" l="1"/>
  <c r="AW21" i="1" s="1"/>
  <c r="S21" i="1"/>
  <c r="K28" i="1"/>
  <c r="J28" i="1"/>
  <c r="AV28" i="1" s="1"/>
  <c r="AY28" i="1" s="1"/>
  <c r="I28" i="1"/>
  <c r="AH28" i="1"/>
  <c r="N28" i="1"/>
  <c r="N19" i="1"/>
  <c r="AH19" i="1"/>
  <c r="K19" i="1"/>
  <c r="J19" i="1"/>
  <c r="AV19" i="1" s="1"/>
  <c r="AY19" i="1" s="1"/>
  <c r="I19" i="1"/>
  <c r="K20" i="1"/>
  <c r="J20" i="1"/>
  <c r="AV20" i="1" s="1"/>
  <c r="I20" i="1"/>
  <c r="AH20" i="1"/>
  <c r="N20" i="1"/>
  <c r="AU22" i="1"/>
  <c r="AW22" i="1" s="1"/>
  <c r="S22" i="1"/>
  <c r="AU27" i="1"/>
  <c r="AW27" i="1" s="1"/>
  <c r="S27" i="1"/>
  <c r="I29" i="1"/>
  <c r="AH29" i="1"/>
  <c r="N29" i="1"/>
  <c r="K29" i="1"/>
  <c r="J29" i="1"/>
  <c r="AV29" i="1" s="1"/>
  <c r="AU18" i="1"/>
  <c r="AW18" i="1" s="1"/>
  <c r="S18" i="1"/>
  <c r="AH24" i="1"/>
  <c r="I24" i="1"/>
  <c r="N24" i="1"/>
  <c r="K24" i="1"/>
  <c r="J24" i="1"/>
  <c r="AV24" i="1" s="1"/>
  <c r="AY24" i="1" s="1"/>
  <c r="K25" i="1"/>
  <c r="N25" i="1"/>
  <c r="J25" i="1"/>
  <c r="AV25" i="1" s="1"/>
  <c r="AY25" i="1" s="1"/>
  <c r="I25" i="1"/>
  <c r="AH25" i="1"/>
  <c r="AU29" i="1"/>
  <c r="AW29" i="1" s="1"/>
  <c r="S29" i="1"/>
  <c r="K31" i="1"/>
  <c r="J31" i="1"/>
  <c r="AV31" i="1" s="1"/>
  <c r="I31" i="1"/>
  <c r="AH31" i="1"/>
  <c r="N31" i="1"/>
  <c r="AU19" i="1"/>
  <c r="AW19" i="1" s="1"/>
  <c r="S19" i="1"/>
  <c r="AW20" i="1"/>
  <c r="S20" i="1"/>
  <c r="AU20" i="1"/>
  <c r="T28" i="1"/>
  <c r="U28" i="1" s="1"/>
  <c r="AB28" i="1" s="1"/>
  <c r="S31" i="1"/>
  <c r="AU31" i="1"/>
  <c r="AY21" i="1"/>
  <c r="N27" i="1"/>
  <c r="K27" i="1"/>
  <c r="J27" i="1"/>
  <c r="AV27" i="1" s="1"/>
  <c r="AY27" i="1" s="1"/>
  <c r="I27" i="1"/>
  <c r="AH27" i="1"/>
  <c r="K17" i="1"/>
  <c r="J17" i="1"/>
  <c r="AV17" i="1" s="1"/>
  <c r="AY17" i="1" s="1"/>
  <c r="I17" i="1"/>
  <c r="AH17" i="1"/>
  <c r="N17" i="1"/>
  <c r="AW23" i="1"/>
  <c r="S23" i="1"/>
  <c r="AU23" i="1"/>
  <c r="AU25" i="1"/>
  <c r="AW25" i="1" s="1"/>
  <c r="S25" i="1"/>
  <c r="AY26" i="1"/>
  <c r="AU30" i="1"/>
  <c r="AW30" i="1" s="1"/>
  <c r="S30" i="1"/>
  <c r="AW31" i="1"/>
  <c r="AA21" i="1"/>
  <c r="AH22" i="1"/>
  <c r="AH30" i="1"/>
  <c r="I22" i="1"/>
  <c r="N23" i="1"/>
  <c r="S24" i="1"/>
  <c r="I30" i="1"/>
  <c r="J22" i="1"/>
  <c r="AV22" i="1" s="1"/>
  <c r="J30" i="1"/>
  <c r="AV30" i="1" s="1"/>
  <c r="AY30" i="1" s="1"/>
  <c r="K22" i="1"/>
  <c r="AH23" i="1"/>
  <c r="K30" i="1"/>
  <c r="S17" i="1"/>
  <c r="AH18" i="1"/>
  <c r="I23" i="1"/>
  <c r="AH26" i="1"/>
  <c r="I18" i="1"/>
  <c r="AH21" i="1"/>
  <c r="J23" i="1"/>
  <c r="AV23" i="1" s="1"/>
  <c r="AY23" i="1" s="1"/>
  <c r="I26" i="1"/>
  <c r="AA22" i="1" l="1"/>
  <c r="T30" i="1"/>
  <c r="U30" i="1" s="1"/>
  <c r="AA28" i="1"/>
  <c r="Q28" i="1"/>
  <c r="O28" i="1" s="1"/>
  <c r="R28" i="1" s="1"/>
  <c r="L28" i="1" s="1"/>
  <c r="M28" i="1" s="1"/>
  <c r="Q26" i="1"/>
  <c r="O26" i="1" s="1"/>
  <c r="R26" i="1" s="1"/>
  <c r="L26" i="1" s="1"/>
  <c r="M26" i="1" s="1"/>
  <c r="AA26" i="1"/>
  <c r="T26" i="1"/>
  <c r="U26" i="1" s="1"/>
  <c r="T20" i="1"/>
  <c r="U20" i="1" s="1"/>
  <c r="AA24" i="1"/>
  <c r="AA19" i="1"/>
  <c r="Q19" i="1"/>
  <c r="O19" i="1" s="1"/>
  <c r="R19" i="1" s="1"/>
  <c r="L19" i="1" s="1"/>
  <c r="M19" i="1" s="1"/>
  <c r="AA17" i="1"/>
  <c r="AA31" i="1"/>
  <c r="AA25" i="1"/>
  <c r="Q29" i="1"/>
  <c r="O29" i="1" s="1"/>
  <c r="R29" i="1" s="1"/>
  <c r="L29" i="1" s="1"/>
  <c r="M29" i="1" s="1"/>
  <c r="AA29" i="1"/>
  <c r="AY22" i="1"/>
  <c r="T19" i="1"/>
  <c r="U19" i="1" s="1"/>
  <c r="AY31" i="1"/>
  <c r="T27" i="1"/>
  <c r="U27" i="1" s="1"/>
  <c r="AA20" i="1"/>
  <c r="Q20" i="1"/>
  <c r="O20" i="1" s="1"/>
  <c r="R20" i="1" s="1"/>
  <c r="L20" i="1" s="1"/>
  <c r="M20" i="1" s="1"/>
  <c r="Q18" i="1"/>
  <c r="O18" i="1" s="1"/>
  <c r="R18" i="1" s="1"/>
  <c r="L18" i="1" s="1"/>
  <c r="M18" i="1" s="1"/>
  <c r="AA18" i="1"/>
  <c r="AA23" i="1"/>
  <c r="AA30" i="1"/>
  <c r="Q30" i="1"/>
  <c r="O30" i="1" s="1"/>
  <c r="R30" i="1" s="1"/>
  <c r="L30" i="1" s="1"/>
  <c r="M30" i="1" s="1"/>
  <c r="T31" i="1"/>
  <c r="U31" i="1" s="1"/>
  <c r="T18" i="1"/>
  <c r="U18" i="1" s="1"/>
  <c r="AY20" i="1"/>
  <c r="T21" i="1"/>
  <c r="U21" i="1" s="1"/>
  <c r="T25" i="1"/>
  <c r="U25" i="1" s="1"/>
  <c r="Q25" i="1" s="1"/>
  <c r="O25" i="1" s="1"/>
  <c r="R25" i="1" s="1"/>
  <c r="L25" i="1" s="1"/>
  <c r="M25" i="1" s="1"/>
  <c r="T24" i="1"/>
  <c r="U24" i="1" s="1"/>
  <c r="T29" i="1"/>
  <c r="U29" i="1" s="1"/>
  <c r="T17" i="1"/>
  <c r="U17" i="1" s="1"/>
  <c r="T23" i="1"/>
  <c r="U23" i="1" s="1"/>
  <c r="AA27" i="1"/>
  <c r="Q27" i="1"/>
  <c r="O27" i="1" s="1"/>
  <c r="R27" i="1" s="1"/>
  <c r="L27" i="1" s="1"/>
  <c r="M27" i="1" s="1"/>
  <c r="V28" i="1"/>
  <c r="Z28" i="1" s="1"/>
  <c r="AC28" i="1"/>
  <c r="AD28" i="1" s="1"/>
  <c r="AY29" i="1"/>
  <c r="T22" i="1"/>
  <c r="U22" i="1" s="1"/>
  <c r="Q22" i="1" s="1"/>
  <c r="O22" i="1" s="1"/>
  <c r="R22" i="1" s="1"/>
  <c r="L22" i="1" s="1"/>
  <c r="M22" i="1" s="1"/>
  <c r="AY18" i="1"/>
  <c r="V24" i="1" l="1"/>
  <c r="Z24" i="1" s="1"/>
  <c r="AC24" i="1"/>
  <c r="AD24" i="1" s="1"/>
  <c r="AB24" i="1"/>
  <c r="V27" i="1"/>
  <c r="Z27" i="1" s="1"/>
  <c r="AC27" i="1"/>
  <c r="AD27" i="1" s="1"/>
  <c r="AB27" i="1"/>
  <c r="AB31" i="1"/>
  <c r="V31" i="1"/>
  <c r="Z31" i="1" s="1"/>
  <c r="AC31" i="1"/>
  <c r="AB23" i="1"/>
  <c r="V23" i="1"/>
  <c r="Z23" i="1" s="1"/>
  <c r="AC23" i="1"/>
  <c r="AD23" i="1" s="1"/>
  <c r="V21" i="1"/>
  <c r="Z21" i="1" s="1"/>
  <c r="AC21" i="1"/>
  <c r="Q21" i="1"/>
  <c r="O21" i="1" s="1"/>
  <c r="R21" i="1" s="1"/>
  <c r="L21" i="1" s="1"/>
  <c r="M21" i="1" s="1"/>
  <c r="AB21" i="1"/>
  <c r="Q24" i="1"/>
  <c r="O24" i="1" s="1"/>
  <c r="R24" i="1" s="1"/>
  <c r="L24" i="1" s="1"/>
  <c r="M24" i="1" s="1"/>
  <c r="V30" i="1"/>
  <c r="Z30" i="1" s="1"/>
  <c r="AC30" i="1"/>
  <c r="AB30" i="1"/>
  <c r="AC25" i="1"/>
  <c r="V25" i="1"/>
  <c r="Z25" i="1" s="1"/>
  <c r="AB25" i="1"/>
  <c r="AC17" i="1"/>
  <c r="AD17" i="1" s="1"/>
  <c r="V17" i="1"/>
  <c r="Z17" i="1" s="1"/>
  <c r="AB17" i="1"/>
  <c r="Q23" i="1"/>
  <c r="O23" i="1" s="1"/>
  <c r="R23" i="1" s="1"/>
  <c r="L23" i="1" s="1"/>
  <c r="M23" i="1" s="1"/>
  <c r="Q31" i="1"/>
  <c r="O31" i="1" s="1"/>
  <c r="R31" i="1" s="1"/>
  <c r="L31" i="1" s="1"/>
  <c r="M31" i="1" s="1"/>
  <c r="V29" i="1"/>
  <c r="Z29" i="1" s="1"/>
  <c r="AC29" i="1"/>
  <c r="AB29" i="1"/>
  <c r="V19" i="1"/>
  <c r="Z19" i="1" s="1"/>
  <c r="AC19" i="1"/>
  <c r="AD19" i="1" s="1"/>
  <c r="AB19" i="1"/>
  <c r="AC20" i="1"/>
  <c r="V20" i="1"/>
  <c r="Z20" i="1" s="1"/>
  <c r="AB20" i="1"/>
  <c r="V22" i="1"/>
  <c r="Z22" i="1" s="1"/>
  <c r="AC22" i="1"/>
  <c r="AB22" i="1"/>
  <c r="V18" i="1"/>
  <c r="Z18" i="1" s="1"/>
  <c r="AC18" i="1"/>
  <c r="AB18" i="1"/>
  <c r="Q17" i="1"/>
  <c r="O17" i="1" s="1"/>
  <c r="R17" i="1" s="1"/>
  <c r="L17" i="1" s="1"/>
  <c r="M17" i="1" s="1"/>
  <c r="V26" i="1"/>
  <c r="Z26" i="1" s="1"/>
  <c r="AC26" i="1"/>
  <c r="AB26" i="1"/>
  <c r="AD22" i="1" l="1"/>
  <c r="AD26" i="1"/>
  <c r="AD29" i="1"/>
  <c r="AD21" i="1"/>
  <c r="AD25" i="1"/>
  <c r="AD30" i="1"/>
  <c r="AD20" i="1"/>
  <c r="AD18" i="1"/>
  <c r="AD31" i="1"/>
</calcChain>
</file>

<file path=xl/sharedStrings.xml><?xml version="1.0" encoding="utf-8"?>
<sst xmlns="http://schemas.openxmlformats.org/spreadsheetml/2006/main" count="693" uniqueCount="351">
  <si>
    <t>File opened</t>
  </si>
  <si>
    <t>2020-12-11 13:38:11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</si>
  <si>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</si>
  <si>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</si>
  <si>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</si>
  <si>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</si>
  <si>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</si>
  <si>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</si>
  <si>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</si>
  <si>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</si>
  <si>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</si>
  <si>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</si>
  <si>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</si>
  <si>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{"h2obspan2": "0", "h2obspan2a": "0.0708892", "co2aspanconc1": "2500", "co2bspan2b": "0.308367", "chamberpressurezero": "2.68126", "flowazero": "0.29042", "h2oaspan2a": "0.0696095", "co2aspan2b": "0.306383", "co2bspan2a": "0.310949", "h2oaspan2b": "0.070146", "h2oazero": "1.13424", "co2azero": "0.965182", "h2obspanconc2": "0", "ssb_ref": "37377.7", "co2bzero": "0.964262", "h2obspanconc1": "12.28", "flowmeterzero": "1.00299", "h2oaspanconc1": "12.28", "co2bspan2": "-0.0301809", "co2bspan1": "1.00108", "flowbzero": "0.29097", "co2aspan2a": "0.308883", "h2obzero": "1.1444", "co2aspanconc2": "299.2", "tazero": "0.0863571", "co2aspan1": "1.00054", "co2aspan2": "-0.0279682", "tbzero": "0.134552", "oxygen": "21", "h2oaspanconc2": "0", "co2bspanconc1": "2500", "h2obspan2b": "0.0705964", "h2oaspan1": "1.00771", "h2oaspan2": "0", "h2obspan1": "0.99587", "co2bspanconc2": "299.2", "ssa_ref": "35809.5"}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</si>
  <si>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</si>
  <si>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</si>
  <si>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</si>
  <si>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</si>
  <si>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</si>
  <si>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</si>
  <si>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</si>
  <si>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</si>
  <si>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</si>
  <si>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13:38:11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</si>
  <si>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</si>
  <si>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</si>
  <si>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</si>
  <si>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</si>
  <si>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</si>
  <si>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</si>
  <si>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</si>
  <si>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</si>
  <si>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</si>
  <si>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</si>
  <si>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</si>
  <si>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</si>
  <si>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</si>
  <si>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</si>
  <si>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</si>
  <si>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</si>
  <si>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</si>
  <si>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</si>
  <si>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</si>
  <si>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</si>
  <si>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</si>
  <si>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</si>
  <si>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</si>
  <si>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</si>
  <si>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</si>
  <si>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</si>
  <si>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</si>
  <si>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</si>
  <si>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</si>
  <si>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</si>
  <si>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</si>
  <si>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</si>
  <si>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</si>
  <si>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</si>
  <si>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</si>
  <si>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</si>
  <si>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</si>
  <si>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</si>
  <si>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</si>
  <si>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</si>
  <si>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</si>
  <si>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</si>
  <si>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</si>
  <si>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</si>
  <si>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</si>
  <si>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</si>
  <si>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</si>
  <si>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</si>
  <si>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</si>
  <si>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</si>
  <si>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</si>
  <si>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</si>
  <si>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</si>
  <si>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3.49145 72.9493 385.609 648.612 910.701 1124.43 1331.98 1511.17</t>
  </si>
  <si>
    <t>Fs_true</t>
  </si>
  <si>
    <t>0.0761786 103.052 401.219 600.996 800.6 1001.32 1200.16 1401.34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</si>
  <si>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</si>
  <si>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</si>
  <si>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</si>
  <si>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</si>
  <si>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</si>
  <si>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</si>
  <si>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</si>
  <si>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</si>
  <si>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</si>
  <si>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</si>
  <si>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</si>
  <si>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</si>
  <si>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</si>
  <si>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</si>
  <si>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</si>
  <si>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</si>
  <si>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</si>
  <si>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</si>
  <si>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</si>
  <si>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</si>
  <si>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</si>
  <si>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</si>
  <si>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</si>
  <si>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</si>
  <si>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</si>
  <si>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</si>
  <si>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</si>
  <si>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</si>
  <si>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</si>
  <si>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</si>
  <si>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</si>
  <si>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</si>
  <si>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</si>
  <si>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</si>
  <si>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</si>
  <si>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</si>
  <si>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</si>
  <si>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</si>
  <si>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</si>
  <si>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</si>
  <si>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</si>
  <si>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</si>
  <si>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</si>
  <si>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</si>
  <si>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</si>
  <si>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</si>
  <si>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</si>
  <si>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</si>
  <si>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</si>
  <si>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</si>
  <si>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</si>
  <si>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</si>
  <si>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</si>
  <si>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</si>
  <si>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</si>
  <si>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</si>
  <si>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</si>
  <si>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</si>
  <si>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</si>
  <si>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</si>
  <si>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</si>
  <si>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</si>
  <si>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</si>
  <si>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</si>
  <si>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</si>
  <si>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</si>
  <si>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</si>
  <si>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</si>
  <si>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</si>
  <si>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</si>
  <si>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</si>
  <si>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</si>
  <si>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</si>
  <si>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</si>
  <si>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</si>
  <si>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</si>
  <si>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</si>
  <si>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</si>
  <si>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</si>
  <si>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</si>
  <si>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</si>
  <si>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</si>
  <si>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</si>
  <si>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</si>
  <si>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</si>
  <si>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</si>
  <si>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</si>
  <si>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</si>
  <si>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</si>
  <si>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</si>
  <si>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</si>
  <si>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</si>
  <si>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</si>
  <si>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</si>
  <si>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</si>
  <si>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</si>
  <si>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</si>
  <si>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</si>
  <si>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</si>
  <si>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</si>
  <si>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</si>
  <si>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</si>
  <si>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</si>
  <si>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</si>
  <si>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</si>
  <si>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</si>
  <si>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</si>
  <si>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</si>
  <si>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</si>
  <si>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</si>
  <si>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</si>
  <si>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</si>
  <si>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</si>
  <si>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</si>
  <si>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</si>
  <si>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</si>
  <si>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</si>
  <si>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</si>
  <si>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</si>
  <si>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</si>
  <si>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</si>
  <si>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</si>
  <si>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</si>
  <si>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</si>
  <si>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</si>
  <si>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</si>
  <si>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</si>
  <si>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</si>
  <si>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</si>
  <si>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</si>
  <si>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</si>
  <si>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</si>
  <si>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</si>
  <si>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</si>
  <si>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</si>
  <si>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</si>
  <si>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</si>
  <si>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</si>
  <si>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</si>
  <si>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</si>
  <si>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</si>
  <si>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</si>
  <si>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</si>
  <si>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</si>
  <si>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</si>
  <si>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</si>
  <si>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</si>
  <si>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</si>
  <si>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</si>
  <si>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</si>
  <si>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</si>
  <si>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</si>
  <si>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</si>
  <si>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</si>
  <si>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</si>
  <si>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</si>
  <si>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</si>
  <si>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</si>
  <si>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</si>
  <si>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</si>
  <si>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</si>
  <si>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</si>
  <si>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</si>
  <si>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</si>
  <si>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</si>
  <si>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</si>
  <si>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</si>
  <si>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</si>
  <si>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</si>
  <si>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</si>
  <si>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</si>
  <si>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</si>
  <si>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</si>
  <si>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</si>
  <si>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</si>
  <si>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</si>
  <si>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</si>
  <si>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</si>
  <si>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</si>
  <si>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</si>
  <si>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</si>
  <si>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</si>
  <si>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</si>
  <si>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</si>
  <si>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</si>
  <si>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</si>
  <si>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</si>
  <si>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</si>
  <si>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</si>
  <si>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</si>
  <si>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</si>
  <si>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</si>
  <si>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</si>
  <si>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</si>
  <si>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</si>
  <si>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</si>
  <si>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</si>
  <si>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</si>
  <si>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</si>
  <si>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</si>
  <si>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</si>
  <si>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</si>
  <si>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</si>
  <si>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13:41:49</t>
  </si>
  <si>
    <t>13:41:49</t>
  </si>
  <si>
    <t>1149</t>
  </si>
  <si>
    <t>_1</t>
  </si>
  <si>
    <t>RECT-4143-20200907-06_33_50</t>
  </si>
  <si>
    <t>RECT-6939-20201211-13_41_51</t>
  </si>
  <si>
    <t>DARK-6940-20201211-13_41_53</t>
  </si>
  <si>
    <t>0: Broadleaf</t>
  </si>
  <si>
    <t>12:28:47</t>
  </si>
  <si>
    <t>3/3</t>
  </si>
  <si>
    <t>20201211 13:43:50</t>
  </si>
  <si>
    <t>13:43:50</t>
  </si>
  <si>
    <t>RECT-6941-20201211-13_43_51</t>
  </si>
  <si>
    <t>DARK-6942-20201211-13_43_53</t>
  </si>
  <si>
    <t>0/3</t>
  </si>
  <si>
    <t>20201211 13:45:50</t>
  </si>
  <si>
    <t>13:45:50</t>
  </si>
  <si>
    <t>RECT-6943-20201211-13_45_52</t>
  </si>
  <si>
    <t>DARK-6944-20201211-13_45_54</t>
  </si>
  <si>
    <t>1/3</t>
  </si>
  <si>
    <t>20201211 13:47:51</t>
  </si>
  <si>
    <t>13:47:51</t>
  </si>
  <si>
    <t>RECT-6945-20201211-13_47_52</t>
  </si>
  <si>
    <t>DARK-6946-20201211-13_47_54</t>
  </si>
  <si>
    <t>20201211 13:49:51</t>
  </si>
  <si>
    <t>13:49:51</t>
  </si>
  <si>
    <t>RECT-6947-20201211-13_49_53</t>
  </si>
  <si>
    <t>DARK-6948-20201211-13_49_55</t>
  </si>
  <si>
    <t>20201211 13:51:52</t>
  </si>
  <si>
    <t>13:51:52</t>
  </si>
  <si>
    <t>RECT-6949-20201211-13_51_53</t>
  </si>
  <si>
    <t>DARK-6950-20201211-13_51_55</t>
  </si>
  <si>
    <t>20201211 13:53:52</t>
  </si>
  <si>
    <t>13:53:52</t>
  </si>
  <si>
    <t>RECT-6951-20201211-13_53_54</t>
  </si>
  <si>
    <t>DARK-6952-20201211-13_53_56</t>
  </si>
  <si>
    <t>20201211 13:55:53</t>
  </si>
  <si>
    <t>13:55:53</t>
  </si>
  <si>
    <t>RECT-6953-20201211-13_55_54</t>
  </si>
  <si>
    <t>DARK-6954-20201211-13_55_56</t>
  </si>
  <si>
    <t>20201211 13:57:53</t>
  </si>
  <si>
    <t>13:57:53</t>
  </si>
  <si>
    <t>RECT-6955-20201211-13_57_55</t>
  </si>
  <si>
    <t>DARK-6956-20201211-13_57_57</t>
  </si>
  <si>
    <t>20201211 13:59:36</t>
  </si>
  <si>
    <t>13:59:36</t>
  </si>
  <si>
    <t>RECT-6957-20201211-13_59_38</t>
  </si>
  <si>
    <t>DARK-6958-20201211-13_59_40</t>
  </si>
  <si>
    <t>20201211 14:01:27</t>
  </si>
  <si>
    <t>14:01:27</t>
  </si>
  <si>
    <t>RECT-6959-20201211-14_01_29</t>
  </si>
  <si>
    <t>DARK-6960-20201211-14_01_31</t>
  </si>
  <si>
    <t>20201211 14:02:45</t>
  </si>
  <si>
    <t>14:02:45</t>
  </si>
  <si>
    <t>RECT-6961-20201211-14_02_47</t>
  </si>
  <si>
    <t>DARK-6962-20201211-14_02_49</t>
  </si>
  <si>
    <t>20201211 14:04:46</t>
  </si>
  <si>
    <t>14:04:46</t>
  </si>
  <si>
    <t>RECT-6963-20201211-14_04_47</t>
  </si>
  <si>
    <t>DARK-6964-20201211-14_04_49</t>
  </si>
  <si>
    <t>20201211 14:06:46</t>
  </si>
  <si>
    <t>14:06:46</t>
  </si>
  <si>
    <t>RECT-6965-20201211-14_06_48</t>
  </si>
  <si>
    <t>DARK-6966-20201211-14_06_50</t>
  </si>
  <si>
    <t>20201211 14:08:47</t>
  </si>
  <si>
    <t>14:08:47</t>
  </si>
  <si>
    <t>RECT-6967-20201211-14_08_48</t>
  </si>
  <si>
    <t>DARK-6968-20201211-14_08_50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</si>
</sst>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1607722909.5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1607722901.5</v>
      </c>
      <c r="I17">
        <f t="shared" ref="I17:I31" si="0">BW17*AG17*(BS17-BT17)/(100*BL17*(1000-AG17*BS17))</f>
        <v>2.1241748554965975E-3</v>
      </c>
      <c r="J17">
        <f t="shared" ref="J17:J31" si="1">BW17*AG17*(BR17-BQ17*(1000-AG17*BT17)/(1000-AG17*BS17))/(100*BL17)</f>
        <v>10.44517938214663</v>
      </c>
      <c r="K17">
        <f t="shared" ref="K17:K31" si="2">BQ17 - IF(AG17&gt;1, J17*BL17*100/(AI17*CE17), 0)</f>
        <v>401.84606451612899</v>
      </c>
      <c r="L17">
        <f t="shared" ref="L17:L31" si="3">((R17-I17/2)*K17-J17)/(R17+I17/2)</f>
        <v>247.9843152249932</v>
      </c>
      <c r="M17">
        <f t="shared" ref="M17:M31" si="4">L17*(BX17+BY17)/1000</f>
        <v>25.314056576099091</v>
      </c>
      <c r="N17">
        <f t="shared" ref="N17:N31" si="5">(BQ17 - IF(AG17&gt;1, J17*BL17*100/(AI17*CE17), 0))*(BX17+BY17)/1000</f>
        <v>41.020150822098564</v>
      </c>
      <c r="O17">
        <f t="shared" ref="O17:O31" si="6">2/((1/Q17-1/P17)+SIGN(Q17)*SQRT((1/Q17-1/P17)*(1/Q17-1/P17) + 4*BM17/((BM17+1)*(BM17+1))*(2*1/Q17*1/P17-1/P17*1/P17)))</f>
        <v>0.11798512916650361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2.9642982835477611</v>
      </c>
      <c r="Q17">
        <f t="shared" ref="Q17:Q31" si="8">I17*(1000-(1000*0.61365*EXP(17.502*U17/(240.97+U17))/(BX17+BY17)+BS17)/2)/(1000*0.61365*EXP(17.502*U17/(240.97+U17))/(BX17+BY17)-BS17)</f>
        <v>0.11543699485316658</v>
      </c>
      <c r="R17">
        <f t="shared" ref="R17:R31" si="9">1/((BM17+1)/(O17/1.6)+1/(P17/1.37)) + BM17/((BM17+1)/(O17/1.6) + BM17/(P17/1.37))</f>
        <v>7.2372477954662784E-2</v>
      </c>
      <c r="S17">
        <f t="shared" ref="S17:S31" si="10">(BI17*BK17)</f>
        <v>231.28964277523826</v>
      </c>
      <c r="T17">
        <f t="shared" ref="T17:T31" si="11">(BZ17+(S17+2*0.95*0.0000000567*(((BZ17+$B$7)+273)^4-(BZ17+273)^4)-44100*I17)/(1.84*29.3*P17+8*0.95*0.0000000567*(BZ17+273)^3))</f>
        <v>28.813063038581269</v>
      </c>
      <c r="U17">
        <f t="shared" ref="U17:U31" si="12">($C$7*CA17+$D$7*CB17+$E$7*T17)</f>
        <v>28.7807806451613</v>
      </c>
      <c r="V17">
        <f t="shared" ref="V17:V31" si="13">0.61365*EXP(17.502*U17/(240.97+U17))</f>
        <v>3.9710369168343242</v>
      </c>
      <c r="W17">
        <f t="shared" ref="W17:W31" si="14">(X17/Y17*100)</f>
        <v>56.592533515846611</v>
      </c>
      <c r="X17">
        <f t="shared" ref="X17:X31" si="15">BS17*(BX17+BY17)/1000</f>
        <v>2.1489674136228469</v>
      </c>
      <c r="Y17">
        <f t="shared" ref="Y17:Y31" si="16">0.61365*EXP(17.502*BZ17/(240.97+BZ17))</f>
        <v>3.7972631372318921</v>
      </c>
      <c r="Z17">
        <f t="shared" ref="Z17:Z31" si="17">(V17-BS17*(BX17+BY17)/1000)</f>
        <v>1.8220695032114773</v>
      </c>
      <c r="AA17">
        <f t="shared" ref="AA17:AA31" si="18">(-I17*44100)</f>
        <v>-93.676111127399949</v>
      </c>
      <c r="AB17">
        <f t="shared" ref="AB17:AB31" si="19">2*29.3*P17*0.92*(BZ17-U17)</f>
        <v>-123.02733920984053</v>
      </c>
      <c r="AC17">
        <f t="shared" ref="AC17:AC31" si="20">2*0.95*0.0000000567*(((BZ17+$B$7)+273)^4-(U17+273)^4)</f>
        <v>-9.0824605252871784</v>
      </c>
      <c r="AD17">
        <f t="shared" ref="AD17:AD31" si="21">S17+AC17+AA17+AB17</f>
        <v>5.5037319127105775</v>
      </c>
      <c r="AE17">
        <v>6</v>
      </c>
      <c r="AF17">
        <v>1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53750.290360453393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1250.5204000000001</v>
      </c>
      <c r="AR17">
        <v>1496.59</v>
      </c>
      <c r="AS17">
        <f t="shared" ref="AS17:AS31" si="27">1-AQ17/AR17</f>
        <v>0.16442018188014074</v>
      </c>
      <c r="AT17">
        <v>0.5</v>
      </c>
      <c r="AU17">
        <f t="shared" ref="AU17:AU31" si="28">BI17</f>
        <v>1180.1772297796001</v>
      </c>
      <c r="AV17">
        <f t="shared" ref="AV17:AV31" si="29">J17</f>
        <v>10.44517938214663</v>
      </c>
      <c r="AW17">
        <f t="shared" ref="AW17:AW31" si="30">AS17*AT17*AU17</f>
        <v>97.022477385581254</v>
      </c>
      <c r="AX17">
        <f t="shared" ref="AX17:AX31" si="31">BC17/AR17</f>
        <v>0.4025551420228653</v>
      </c>
      <c r="AY17">
        <f t="shared" ref="AY17:AY31" si="32">(AV17-AO17)/AU17</f>
        <v>9.3400606144734728E-3</v>
      </c>
      <c r="AZ17">
        <f t="shared" ref="AZ17:AZ31" si="33">(AL17-AR17)/AR17</f>
        <v>1.1796751281246034</v>
      </c>
      <c r="BA17" t="s">
        <v>289</v>
      </c>
      <c r="BB17">
        <v>894.13</v>
      </c>
      <c r="BC17">
        <f t="shared" ref="BC17:BC31" si="34">AR17-BB17</f>
        <v>602.45999999999992</v>
      </c>
      <c r="BD17">
        <f t="shared" ref="BD17:BD31" si="35">(AR17-AQ17)/(AR17-BB17)</f>
        <v>0.40844139029977067</v>
      </c>
      <c r="BE17">
        <f t="shared" ref="BE17:BE31" si="36">(AL17-AR17)/(AL17-BB17)</f>
        <v>0.74557739817141411</v>
      </c>
      <c r="BF17">
        <f t="shared" ref="BF17:BF31" si="37">(AR17-AQ17)/(AR17-AK17)</f>
        <v>0.315024299643408</v>
      </c>
      <c r="BG17">
        <f t="shared" ref="BG17:BG31" si="38">(AL17-AR17)/(AL17-AK17)</f>
        <v>0.69327254647518377</v>
      </c>
      <c r="BH17">
        <f t="shared" ref="BH17:BH31" si="39">$B$11*CF17+$C$11*CG17+$F$11*CH17*(1-CK17)</f>
        <v>1399.9906451612901</v>
      </c>
      <c r="BI17">
        <f t="shared" ref="BI17:BI31" si="40">BH17*BJ17</f>
        <v>1180.1772297796001</v>
      </c>
      <c r="BJ17">
        <f t="shared" ref="BJ17:BJ31" si="41">($B$11*$D$9+$C$11*$D$9+$F$11*((CU17+CM17)/MAX(CU17+CM17+CV17, 0.1)*$I$9+CV17/MAX(CU17+CM17+CV17, 0.1)*$J$9))/($B$11+$C$11+$F$11)</f>
        <v>0.84298936843512562</v>
      </c>
      <c r="BK17">
        <f t="shared" ref="BK17:BK31" si="42">($B$11*$K$9+$C$11*$K$9+$F$11*((CU17+CM17)/MAX(CU17+CM17+CV17, 0.1)*$P$9+CV17/MAX(CU17+CM17+CV17, 0.1)*$Q$9))/($B$11+$C$11+$F$11)</f>
        <v>0.19597873687025122</v>
      </c>
      <c r="BL17">
        <v>6</v>
      </c>
      <c r="BM17">
        <v>0.5</v>
      </c>
      <c r="BN17" t="s">
        <v>290</v>
      </c>
      <c r="BO17">
        <v>2</v>
      </c>
      <c r="BP17">
        <v>1607722901.5</v>
      </c>
      <c r="BQ17">
        <v>401.84606451612899</v>
      </c>
      <c r="BR17">
        <v>415.40406451612898</v>
      </c>
      <c r="BS17">
        <v>21.0519483870968</v>
      </c>
      <c r="BT17">
        <v>18.5566967741936</v>
      </c>
      <c r="BU17">
        <v>397.64841935483901</v>
      </c>
      <c r="BV17">
        <v>20.837577419354801</v>
      </c>
      <c r="BW17">
        <v>500.01935483871</v>
      </c>
      <c r="BX17">
        <v>101.97929032258099</v>
      </c>
      <c r="BY17">
        <v>9.99744612903226E-2</v>
      </c>
      <c r="BZ17">
        <v>28.010951612903199</v>
      </c>
      <c r="CA17">
        <v>28.7807806451613</v>
      </c>
      <c r="CB17">
        <v>999.9</v>
      </c>
      <c r="CC17">
        <v>0</v>
      </c>
      <c r="CD17">
        <v>0</v>
      </c>
      <c r="CE17">
        <v>10001.480322580601</v>
      </c>
      <c r="CF17">
        <v>0</v>
      </c>
      <c r="CG17">
        <v>307.17364516128998</v>
      </c>
      <c r="CH17">
        <v>1399.9906451612901</v>
      </c>
      <c r="CI17">
        <v>0.89999922580645197</v>
      </c>
      <c r="CJ17">
        <v>0.10000069032258101</v>
      </c>
      <c r="CK17">
        <v>0</v>
      </c>
      <c r="CL17">
        <v>1251.2706451612901</v>
      </c>
      <c r="CM17">
        <v>4.9997499999999997</v>
      </c>
      <c r="CN17">
        <v>17346.419354838701</v>
      </c>
      <c r="CO17">
        <v>12177.9548387097</v>
      </c>
      <c r="CP17">
        <v>48.295999999999999</v>
      </c>
      <c r="CQ17">
        <v>49.935000000000002</v>
      </c>
      <c r="CR17">
        <v>49.346548387096803</v>
      </c>
      <c r="CS17">
        <v>49.4634838709677</v>
      </c>
      <c r="CT17">
        <v>49.378870967741904</v>
      </c>
      <c r="CU17">
        <v>1255.48774193548</v>
      </c>
      <c r="CV17">
        <v>139.50290322580599</v>
      </c>
      <c r="CW17">
        <v>0</v>
      </c>
      <c r="CX17">
        <v>1317.7999999523199</v>
      </c>
      <c r="CY17">
        <v>0</v>
      </c>
      <c r="CZ17">
        <v>1250.5204000000001</v>
      </c>
      <c r="DA17">
        <v>-62.125384717369499</v>
      </c>
      <c r="DB17">
        <v>-875.19230910324097</v>
      </c>
      <c r="DC17">
        <v>17335.536</v>
      </c>
      <c r="DD17">
        <v>15</v>
      </c>
      <c r="DE17">
        <v>1607718527.5999999</v>
      </c>
      <c r="DF17" t="s">
        <v>291</v>
      </c>
      <c r="DG17">
        <v>1607718527.5999999</v>
      </c>
      <c r="DH17">
        <v>1607718513.0999999</v>
      </c>
      <c r="DI17">
        <v>1</v>
      </c>
      <c r="DJ17">
        <v>1.611</v>
      </c>
      <c r="DK17">
        <v>0.252</v>
      </c>
      <c r="DL17">
        <v>4.1980000000000004</v>
      </c>
      <c r="DM17">
        <v>0.214</v>
      </c>
      <c r="DN17">
        <v>1409</v>
      </c>
      <c r="DO17">
        <v>21</v>
      </c>
      <c r="DP17">
        <v>0.15</v>
      </c>
      <c r="DQ17">
        <v>0.14000000000000001</v>
      </c>
      <c r="DR17">
        <v>10.430914648703601</v>
      </c>
      <c r="DS17">
        <v>0.19443610558701699</v>
      </c>
      <c r="DT17">
        <v>7.3035549883956802E-2</v>
      </c>
      <c r="DU17">
        <v>1</v>
      </c>
      <c r="DV17">
        <v>-13.555486666666701</v>
      </c>
      <c r="DW17">
        <v>-2.6568186874328902E-2</v>
      </c>
      <c r="DX17">
        <v>7.3158689314545694E-2</v>
      </c>
      <c r="DY17">
        <v>1</v>
      </c>
      <c r="DZ17">
        <v>2.49467333333333</v>
      </c>
      <c r="EA17">
        <v>7.9076129032257594E-2</v>
      </c>
      <c r="EB17">
        <v>1.0659572641006299E-2</v>
      </c>
      <c r="EC17">
        <v>1</v>
      </c>
      <c r="ED17">
        <v>3</v>
      </c>
      <c r="EE17">
        <v>3</v>
      </c>
      <c r="EF17" t="s">
        <v>292</v>
      </c>
      <c r="EG17">
        <v>100</v>
      </c>
      <c r="EH17">
        <v>100</v>
      </c>
      <c r="EI17">
        <v>4.1980000000000004</v>
      </c>
      <c r="EJ17">
        <v>0.21440000000000001</v>
      </c>
      <c r="EK17">
        <v>4.1976190476189004</v>
      </c>
      <c r="EL17">
        <v>0</v>
      </c>
      <c r="EM17">
        <v>0</v>
      </c>
      <c r="EN17">
        <v>0</v>
      </c>
      <c r="EO17">
        <v>0.214364999999997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73</v>
      </c>
      <c r="EX17">
        <v>73.3</v>
      </c>
      <c r="EY17">
        <v>2</v>
      </c>
      <c r="EZ17">
        <v>508.17200000000003</v>
      </c>
      <c r="FA17">
        <v>474.73399999999998</v>
      </c>
      <c r="FB17">
        <v>24.211600000000001</v>
      </c>
      <c r="FC17">
        <v>32.883299999999998</v>
      </c>
      <c r="FD17">
        <v>30.0001</v>
      </c>
      <c r="FE17">
        <v>32.8354</v>
      </c>
      <c r="FF17">
        <v>32.805199999999999</v>
      </c>
      <c r="FG17">
        <v>19.548100000000002</v>
      </c>
      <c r="FH17">
        <v>21.999500000000001</v>
      </c>
      <c r="FI17">
        <v>40.299999999999997</v>
      </c>
      <c r="FJ17">
        <v>24.210599999999999</v>
      </c>
      <c r="FK17">
        <v>414.971</v>
      </c>
      <c r="FL17">
        <v>18.610900000000001</v>
      </c>
      <c r="FM17">
        <v>101.508</v>
      </c>
      <c r="FN17">
        <v>100.881</v>
      </c>
    </row>
    <row r="18" spans="1:170" x14ac:dyDescent="0.25">
      <c r="A18">
        <v>2</v>
      </c>
      <c r="B18">
        <v>1607723030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1607723022</v>
      </c>
      <c r="I18">
        <f t="shared" si="0"/>
        <v>2.2697957649372553E-3</v>
      </c>
      <c r="J18">
        <f t="shared" si="1"/>
        <v>-1.9844097148355624</v>
      </c>
      <c r="K18">
        <f t="shared" si="2"/>
        <v>94.416838709677407</v>
      </c>
      <c r="L18">
        <f t="shared" si="3"/>
        <v>116.68351509440949</v>
      </c>
      <c r="M18">
        <f t="shared" si="4"/>
        <v>11.911600837275593</v>
      </c>
      <c r="N18">
        <f t="shared" si="5"/>
        <v>9.6385140104593265</v>
      </c>
      <c r="O18">
        <f t="shared" si="6"/>
        <v>0.12794798694787843</v>
      </c>
      <c r="P18">
        <f t="shared" si="7"/>
        <v>2.9634519801507295</v>
      </c>
      <c r="Q18">
        <f t="shared" si="8"/>
        <v>0.12495639001950687</v>
      </c>
      <c r="R18">
        <f t="shared" si="9"/>
        <v>7.8360700994034888E-2</v>
      </c>
      <c r="S18">
        <f t="shared" si="10"/>
        <v>231.28984236890585</v>
      </c>
      <c r="T18">
        <f t="shared" si="11"/>
        <v>28.750014242124749</v>
      </c>
      <c r="U18">
        <f t="shared" si="12"/>
        <v>28.7884483870968</v>
      </c>
      <c r="V18">
        <f t="shared" si="13"/>
        <v>3.9728020635527743</v>
      </c>
      <c r="W18">
        <f t="shared" si="14"/>
        <v>57.345808305709397</v>
      </c>
      <c r="X18">
        <f t="shared" si="15"/>
        <v>2.174293976654778</v>
      </c>
      <c r="Y18">
        <f t="shared" si="16"/>
        <v>3.7915482245252501</v>
      </c>
      <c r="Z18">
        <f t="shared" si="17"/>
        <v>1.7985080868979963</v>
      </c>
      <c r="AA18">
        <f t="shared" si="18"/>
        <v>-100.09799323373295</v>
      </c>
      <c r="AB18">
        <f t="shared" si="19"/>
        <v>-128.34487880930931</v>
      </c>
      <c r="AC18">
        <f t="shared" si="20"/>
        <v>-9.4768767932636706</v>
      </c>
      <c r="AD18">
        <f t="shared" si="21"/>
        <v>-6.6299064674000761</v>
      </c>
      <c r="AE18">
        <v>5</v>
      </c>
      <c r="AF18">
        <v>1</v>
      </c>
      <c r="AG18">
        <f t="shared" si="22"/>
        <v>1</v>
      </c>
      <c r="AH18">
        <f t="shared" si="23"/>
        <v>0</v>
      </c>
      <c r="AI18">
        <f t="shared" si="24"/>
        <v>53730.299112404136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1035.82884615385</v>
      </c>
      <c r="AR18">
        <v>1145.3800000000001</v>
      </c>
      <c r="AS18">
        <f t="shared" si="27"/>
        <v>9.5646120803707158E-2</v>
      </c>
      <c r="AT18">
        <v>0.5</v>
      </c>
      <c r="AU18">
        <f t="shared" si="28"/>
        <v>1180.1787975215229</v>
      </c>
      <c r="AV18">
        <f t="shared" si="29"/>
        <v>-1.9844097148355624</v>
      </c>
      <c r="AW18">
        <f t="shared" si="30"/>
        <v>56.439761918858714</v>
      </c>
      <c r="AX18">
        <f t="shared" si="31"/>
        <v>0.28578288428294552</v>
      </c>
      <c r="AY18">
        <f t="shared" si="32"/>
        <v>-1.1919060382828866E-3</v>
      </c>
      <c r="AZ18">
        <f t="shared" si="33"/>
        <v>1.8480329672248508</v>
      </c>
      <c r="BA18" t="s">
        <v>296</v>
      </c>
      <c r="BB18">
        <v>818.05</v>
      </c>
      <c r="BC18">
        <f t="shared" si="34"/>
        <v>327.33000000000015</v>
      </c>
      <c r="BD18">
        <f t="shared" si="35"/>
        <v>0.33468106756530119</v>
      </c>
      <c r="BE18">
        <f t="shared" si="36"/>
        <v>0.86606956543086622</v>
      </c>
      <c r="BF18">
        <f t="shared" si="37"/>
        <v>0.25482756399473772</v>
      </c>
      <c r="BG18">
        <f t="shared" si="38"/>
        <v>0.83118567600157545</v>
      </c>
      <c r="BH18">
        <f t="shared" si="39"/>
        <v>1399.9925806451599</v>
      </c>
      <c r="BI18">
        <f t="shared" si="40"/>
        <v>1180.1787975215229</v>
      </c>
      <c r="BJ18">
        <f t="shared" si="41"/>
        <v>0.84298932282745387</v>
      </c>
      <c r="BK18">
        <f t="shared" si="42"/>
        <v>0.19597864565490791</v>
      </c>
      <c r="BL18">
        <v>6</v>
      </c>
      <c r="BM18">
        <v>0.5</v>
      </c>
      <c r="BN18" t="s">
        <v>290</v>
      </c>
      <c r="BO18">
        <v>2</v>
      </c>
      <c r="BP18">
        <v>1607723022</v>
      </c>
      <c r="BQ18">
        <v>94.416838709677407</v>
      </c>
      <c r="BR18">
        <v>92.292838709677397</v>
      </c>
      <c r="BS18">
        <v>21.2989225806452</v>
      </c>
      <c r="BT18">
        <v>18.633335483871001</v>
      </c>
      <c r="BU18">
        <v>90.219225806451604</v>
      </c>
      <c r="BV18">
        <v>21.084551612903201</v>
      </c>
      <c r="BW18">
        <v>500.029032258065</v>
      </c>
      <c r="BX18">
        <v>101.98461290322599</v>
      </c>
      <c r="BY18">
        <v>0.10008027419354799</v>
      </c>
      <c r="BZ18">
        <v>27.9851161290322</v>
      </c>
      <c r="CA18">
        <v>28.7884483870968</v>
      </c>
      <c r="CB18">
        <v>999.9</v>
      </c>
      <c r="CC18">
        <v>0</v>
      </c>
      <c r="CD18">
        <v>0</v>
      </c>
      <c r="CE18">
        <v>9996.1635483870996</v>
      </c>
      <c r="CF18">
        <v>0</v>
      </c>
      <c r="CG18">
        <v>291.229548387097</v>
      </c>
      <c r="CH18">
        <v>1399.9925806451599</v>
      </c>
      <c r="CI18">
        <v>0.89999738709677402</v>
      </c>
      <c r="CJ18">
        <v>0.10000255483871</v>
      </c>
      <c r="CK18">
        <v>0</v>
      </c>
      <c r="CL18">
        <v>1035.9593548387099</v>
      </c>
      <c r="CM18">
        <v>4.9997499999999997</v>
      </c>
      <c r="CN18">
        <v>14374.3838709677</v>
      </c>
      <c r="CO18">
        <v>12177.987096774201</v>
      </c>
      <c r="CP18">
        <v>48.354612903225799</v>
      </c>
      <c r="CQ18">
        <v>49.881</v>
      </c>
      <c r="CR18">
        <v>49.362741935483903</v>
      </c>
      <c r="CS18">
        <v>49.374870967741899</v>
      </c>
      <c r="CT18">
        <v>49.420999999999999</v>
      </c>
      <c r="CU18">
        <v>1255.4916129032299</v>
      </c>
      <c r="CV18">
        <v>139.500967741935</v>
      </c>
      <c r="CW18">
        <v>0</v>
      </c>
      <c r="CX18">
        <v>119.60000014305101</v>
      </c>
      <c r="CY18">
        <v>0</v>
      </c>
      <c r="CZ18">
        <v>1035.82884615385</v>
      </c>
      <c r="DA18">
        <v>-21.483418804870698</v>
      </c>
      <c r="DB18">
        <v>-307.78803421793901</v>
      </c>
      <c r="DC18">
        <v>14372.4538461538</v>
      </c>
      <c r="DD18">
        <v>15</v>
      </c>
      <c r="DE18">
        <v>1607718527.5999999</v>
      </c>
      <c r="DF18" t="s">
        <v>291</v>
      </c>
      <c r="DG18">
        <v>1607718527.5999999</v>
      </c>
      <c r="DH18">
        <v>1607718513.0999999</v>
      </c>
      <c r="DI18">
        <v>1</v>
      </c>
      <c r="DJ18">
        <v>1.611</v>
      </c>
      <c r="DK18">
        <v>0.252</v>
      </c>
      <c r="DL18">
        <v>4.1980000000000004</v>
      </c>
      <c r="DM18">
        <v>0.214</v>
      </c>
      <c r="DN18">
        <v>1409</v>
      </c>
      <c r="DO18">
        <v>21</v>
      </c>
      <c r="DP18">
        <v>0.15</v>
      </c>
      <c r="DQ18">
        <v>0.14000000000000001</v>
      </c>
      <c r="DR18">
        <v>-1.9670251977072799</v>
      </c>
      <c r="DS18">
        <v>-12.518011732716101</v>
      </c>
      <c r="DT18">
        <v>1.3837631015109499</v>
      </c>
      <c r="DU18">
        <v>0</v>
      </c>
      <c r="DV18">
        <v>2.1853759066666698</v>
      </c>
      <c r="DW18">
        <v>13.6815452689655</v>
      </c>
      <c r="DX18">
        <v>1.6396500049737499</v>
      </c>
      <c r="DY18">
        <v>0</v>
      </c>
      <c r="DZ18">
        <v>2.6680563333333298</v>
      </c>
      <c r="EA18">
        <v>0.36587399332591197</v>
      </c>
      <c r="EB18">
        <v>3.1106126350858201E-2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4.1980000000000004</v>
      </c>
      <c r="EJ18">
        <v>0.21440000000000001</v>
      </c>
      <c r="EK18">
        <v>4.1976190476189004</v>
      </c>
      <c r="EL18">
        <v>0</v>
      </c>
      <c r="EM18">
        <v>0</v>
      </c>
      <c r="EN18">
        <v>0</v>
      </c>
      <c r="EO18">
        <v>0.214364999999997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75</v>
      </c>
      <c r="EX18">
        <v>75.3</v>
      </c>
      <c r="EY18">
        <v>2</v>
      </c>
      <c r="EZ18">
        <v>508.73700000000002</v>
      </c>
      <c r="FA18">
        <v>473.97500000000002</v>
      </c>
      <c r="FB18">
        <v>24.377199999999998</v>
      </c>
      <c r="FC18">
        <v>32.886800000000001</v>
      </c>
      <c r="FD18">
        <v>30.0001</v>
      </c>
      <c r="FE18">
        <v>32.844200000000001</v>
      </c>
      <c r="FF18">
        <v>32.813899999999997</v>
      </c>
      <c r="FG18">
        <v>0</v>
      </c>
      <c r="FH18">
        <v>21.441800000000001</v>
      </c>
      <c r="FI18">
        <v>39.178600000000003</v>
      </c>
      <c r="FJ18">
        <v>24.3828</v>
      </c>
      <c r="FK18">
        <v>0</v>
      </c>
      <c r="FL18">
        <v>18.496600000000001</v>
      </c>
      <c r="FM18">
        <v>101.514</v>
      </c>
      <c r="FN18">
        <v>100.887</v>
      </c>
    </row>
    <row r="19" spans="1:170" x14ac:dyDescent="0.25">
      <c r="A19">
        <v>3</v>
      </c>
      <c r="B19">
        <v>1607723150.5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1607723142.5</v>
      </c>
      <c r="I19">
        <f t="shared" si="0"/>
        <v>2.5620750177631668E-3</v>
      </c>
      <c r="J19">
        <f t="shared" si="1"/>
        <v>5.1237119694350941</v>
      </c>
      <c r="K19">
        <f t="shared" si="2"/>
        <v>103.45435483871</v>
      </c>
      <c r="L19">
        <f t="shared" si="3"/>
        <v>44.104546862100065</v>
      </c>
      <c r="M19">
        <f t="shared" si="4"/>
        <v>4.5026702183334342</v>
      </c>
      <c r="N19">
        <f t="shared" si="5"/>
        <v>10.561741943424167</v>
      </c>
      <c r="O19">
        <f t="shared" si="6"/>
        <v>0.14658782113659666</v>
      </c>
      <c r="P19">
        <f t="shared" si="7"/>
        <v>2.9645382038754349</v>
      </c>
      <c r="Q19">
        <f t="shared" si="8"/>
        <v>0.14267682961047878</v>
      </c>
      <c r="R19">
        <f t="shared" si="9"/>
        <v>8.9515714345309777E-2</v>
      </c>
      <c r="S19">
        <f t="shared" si="10"/>
        <v>231.28834950384896</v>
      </c>
      <c r="T19">
        <f t="shared" si="11"/>
        <v>28.665049684443588</v>
      </c>
      <c r="U19">
        <f t="shared" si="12"/>
        <v>28.6757967741935</v>
      </c>
      <c r="V19">
        <f t="shared" si="13"/>
        <v>3.9469378818265848</v>
      </c>
      <c r="W19">
        <f t="shared" si="14"/>
        <v>57.227094674620041</v>
      </c>
      <c r="X19">
        <f t="shared" si="15"/>
        <v>2.1685819990757982</v>
      </c>
      <c r="Y19">
        <f t="shared" si="16"/>
        <v>3.7894322809953076</v>
      </c>
      <c r="Z19">
        <f t="shared" si="17"/>
        <v>1.7783558827507866</v>
      </c>
      <c r="AA19">
        <f t="shared" si="18"/>
        <v>-112.98750828335565</v>
      </c>
      <c r="AB19">
        <f t="shared" si="19"/>
        <v>-111.91765794185638</v>
      </c>
      <c r="AC19">
        <f t="shared" si="20"/>
        <v>-8.2558490909694964</v>
      </c>
      <c r="AD19">
        <f t="shared" si="21"/>
        <v>-1.8726658123325564</v>
      </c>
      <c r="AE19">
        <v>5</v>
      </c>
      <c r="AF19">
        <v>1</v>
      </c>
      <c r="AG19">
        <f t="shared" si="22"/>
        <v>1</v>
      </c>
      <c r="AH19">
        <f t="shared" si="23"/>
        <v>0</v>
      </c>
      <c r="AI19">
        <f t="shared" si="24"/>
        <v>53763.872780980513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1014.10884615385</v>
      </c>
      <c r="AR19">
        <v>1122.81</v>
      </c>
      <c r="AS19">
        <f t="shared" si="27"/>
        <v>9.6811707988127993E-2</v>
      </c>
      <c r="AT19">
        <v>0.5</v>
      </c>
      <c r="AU19">
        <f t="shared" si="28"/>
        <v>1180.1709394570119</v>
      </c>
      <c r="AV19">
        <f t="shared" si="29"/>
        <v>5.1237119694350941</v>
      </c>
      <c r="AW19">
        <f t="shared" si="30"/>
        <v>57.127182183393458</v>
      </c>
      <c r="AX19">
        <f t="shared" si="31"/>
        <v>0.27697473303586528</v>
      </c>
      <c r="AY19">
        <f t="shared" si="32"/>
        <v>4.8310454516652624E-3</v>
      </c>
      <c r="AZ19">
        <f t="shared" si="33"/>
        <v>1.9052822828439362</v>
      </c>
      <c r="BA19" t="s">
        <v>301</v>
      </c>
      <c r="BB19">
        <v>811.82</v>
      </c>
      <c r="BC19">
        <f t="shared" si="34"/>
        <v>310.9899999999999</v>
      </c>
      <c r="BD19">
        <f t="shared" si="35"/>
        <v>0.34953263399514456</v>
      </c>
      <c r="BE19">
        <f t="shared" si="36"/>
        <v>0.87307877531364031</v>
      </c>
      <c r="BF19">
        <f t="shared" si="37"/>
        <v>0.26686061114226106</v>
      </c>
      <c r="BG19">
        <f t="shared" si="38"/>
        <v>0.84004846274856637</v>
      </c>
      <c r="BH19">
        <f t="shared" si="39"/>
        <v>1399.98322580645</v>
      </c>
      <c r="BI19">
        <f t="shared" si="40"/>
        <v>1180.1709394570119</v>
      </c>
      <c r="BJ19">
        <f t="shared" si="41"/>
        <v>0.84298934280243465</v>
      </c>
      <c r="BK19">
        <f t="shared" si="42"/>
        <v>0.19597868560486931</v>
      </c>
      <c r="BL19">
        <v>6</v>
      </c>
      <c r="BM19">
        <v>0.5</v>
      </c>
      <c r="BN19" t="s">
        <v>290</v>
      </c>
      <c r="BO19">
        <v>2</v>
      </c>
      <c r="BP19">
        <v>1607723142.5</v>
      </c>
      <c r="BQ19">
        <v>103.45435483871</v>
      </c>
      <c r="BR19">
        <v>109.920687096774</v>
      </c>
      <c r="BS19">
        <v>21.241690322580599</v>
      </c>
      <c r="BT19">
        <v>18.2325967741935</v>
      </c>
      <c r="BU19">
        <v>99.256641935483898</v>
      </c>
      <c r="BV19">
        <v>21.027322580645201</v>
      </c>
      <c r="BW19">
        <v>500.01480645161303</v>
      </c>
      <c r="BX19">
        <v>101.990870967742</v>
      </c>
      <c r="BY19">
        <v>9.9968609677419398E-2</v>
      </c>
      <c r="BZ19">
        <v>27.9755419354839</v>
      </c>
      <c r="CA19">
        <v>28.6757967741935</v>
      </c>
      <c r="CB19">
        <v>999.9</v>
      </c>
      <c r="CC19">
        <v>0</v>
      </c>
      <c r="CD19">
        <v>0</v>
      </c>
      <c r="CE19">
        <v>10001.704193548399</v>
      </c>
      <c r="CF19">
        <v>0</v>
      </c>
      <c r="CG19">
        <v>282.16190322580599</v>
      </c>
      <c r="CH19">
        <v>1399.98322580645</v>
      </c>
      <c r="CI19">
        <v>0.89999596774193602</v>
      </c>
      <c r="CJ19">
        <v>0.10000398709677399</v>
      </c>
      <c r="CK19">
        <v>0</v>
      </c>
      <c r="CL19">
        <v>1014.19</v>
      </c>
      <c r="CM19">
        <v>4.9997499999999997</v>
      </c>
      <c r="CN19">
        <v>14070.6483870968</v>
      </c>
      <c r="CO19">
        <v>12177.8870967742</v>
      </c>
      <c r="CP19">
        <v>48.393000000000001</v>
      </c>
      <c r="CQ19">
        <v>49.838419354838699</v>
      </c>
      <c r="CR19">
        <v>49.374935483870999</v>
      </c>
      <c r="CS19">
        <v>49.362741935483903</v>
      </c>
      <c r="CT19">
        <v>49.437064516128999</v>
      </c>
      <c r="CU19">
        <v>1255.48225806452</v>
      </c>
      <c r="CV19">
        <v>139.50096774193599</v>
      </c>
      <c r="CW19">
        <v>0</v>
      </c>
      <c r="CX19">
        <v>119.60000014305101</v>
      </c>
      <c r="CY19">
        <v>0</v>
      </c>
      <c r="CZ19">
        <v>1014.10884615385</v>
      </c>
      <c r="DA19">
        <v>-18.999999991889901</v>
      </c>
      <c r="DB19">
        <v>-250.40683760571099</v>
      </c>
      <c r="DC19">
        <v>14069.5461538462</v>
      </c>
      <c r="DD19">
        <v>15</v>
      </c>
      <c r="DE19">
        <v>1607718527.5999999</v>
      </c>
      <c r="DF19" t="s">
        <v>291</v>
      </c>
      <c r="DG19">
        <v>1607718527.5999999</v>
      </c>
      <c r="DH19">
        <v>1607718513.0999999</v>
      </c>
      <c r="DI19">
        <v>1</v>
      </c>
      <c r="DJ19">
        <v>1.611</v>
      </c>
      <c r="DK19">
        <v>0.252</v>
      </c>
      <c r="DL19">
        <v>4.1980000000000004</v>
      </c>
      <c r="DM19">
        <v>0.214</v>
      </c>
      <c r="DN19">
        <v>1409</v>
      </c>
      <c r="DO19">
        <v>21</v>
      </c>
      <c r="DP19">
        <v>0.15</v>
      </c>
      <c r="DQ19">
        <v>0.14000000000000001</v>
      </c>
      <c r="DR19">
        <v>4.6572650072411603</v>
      </c>
      <c r="DS19">
        <v>92.957229800092605</v>
      </c>
      <c r="DT19">
        <v>7.8392888094212196</v>
      </c>
      <c r="DU19">
        <v>0</v>
      </c>
      <c r="DV19">
        <v>-6.6145945333333298</v>
      </c>
      <c r="DW19">
        <v>-105.132056008899</v>
      </c>
      <c r="DX19">
        <v>9.1419894942874205</v>
      </c>
      <c r="DY19">
        <v>0</v>
      </c>
      <c r="DZ19">
        <v>3.0084223333333302</v>
      </c>
      <c r="EA19">
        <v>0.144518175750838</v>
      </c>
      <c r="EB19">
        <v>1.0435033839055001E-2</v>
      </c>
      <c r="EC19">
        <v>1</v>
      </c>
      <c r="ED19">
        <v>1</v>
      </c>
      <c r="EE19">
        <v>3</v>
      </c>
      <c r="EF19" t="s">
        <v>302</v>
      </c>
      <c r="EG19">
        <v>100</v>
      </c>
      <c r="EH19">
        <v>100</v>
      </c>
      <c r="EI19">
        <v>4.1970000000000001</v>
      </c>
      <c r="EJ19">
        <v>0.21440000000000001</v>
      </c>
      <c r="EK19">
        <v>4.1976190476189004</v>
      </c>
      <c r="EL19">
        <v>0</v>
      </c>
      <c r="EM19">
        <v>0</v>
      </c>
      <c r="EN19">
        <v>0</v>
      </c>
      <c r="EO19">
        <v>0.214364999999997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77</v>
      </c>
      <c r="EX19">
        <v>77.3</v>
      </c>
      <c r="EY19">
        <v>2</v>
      </c>
      <c r="EZ19">
        <v>508.91899999999998</v>
      </c>
      <c r="FA19">
        <v>473.86</v>
      </c>
      <c r="FB19">
        <v>24.413900000000002</v>
      </c>
      <c r="FC19">
        <v>32.874499999999998</v>
      </c>
      <c r="FD19">
        <v>29.9999</v>
      </c>
      <c r="FE19">
        <v>32.838299999999997</v>
      </c>
      <c r="FF19">
        <v>32.808100000000003</v>
      </c>
      <c r="FG19">
        <v>0</v>
      </c>
      <c r="FH19">
        <v>22.043099999999999</v>
      </c>
      <c r="FI19">
        <v>38.432000000000002</v>
      </c>
      <c r="FJ19">
        <v>24.425799999999999</v>
      </c>
      <c r="FK19">
        <v>0</v>
      </c>
      <c r="FL19">
        <v>18.108699999999999</v>
      </c>
      <c r="FM19">
        <v>101.52</v>
      </c>
      <c r="FN19">
        <v>100.89</v>
      </c>
    </row>
    <row r="20" spans="1:170" x14ac:dyDescent="0.25">
      <c r="A20">
        <v>4</v>
      </c>
      <c r="B20">
        <v>1607723271</v>
      </c>
      <c r="C20">
        <v>361.5</v>
      </c>
      <c r="D20" t="s">
        <v>303</v>
      </c>
      <c r="E20" t="s">
        <v>304</v>
      </c>
      <c r="F20" t="s">
        <v>285</v>
      </c>
      <c r="G20" t="s">
        <v>286</v>
      </c>
      <c r="H20">
        <v>1607723263</v>
      </c>
      <c r="I20">
        <f t="shared" si="0"/>
        <v>2.9370320596680461E-3</v>
      </c>
      <c r="J20">
        <f t="shared" si="1"/>
        <v>-2.9050821871872947</v>
      </c>
      <c r="K20">
        <f t="shared" si="2"/>
        <v>106.709</v>
      </c>
      <c r="L20">
        <f t="shared" si="3"/>
        <v>131.90638708536625</v>
      </c>
      <c r="M20">
        <f t="shared" si="4"/>
        <v>13.466995929896809</v>
      </c>
      <c r="N20">
        <f t="shared" si="5"/>
        <v>10.894466147066396</v>
      </c>
      <c r="O20">
        <f t="shared" si="6"/>
        <v>0.1665450650516471</v>
      </c>
      <c r="P20">
        <f t="shared" si="7"/>
        <v>2.9639811947767831</v>
      </c>
      <c r="Q20">
        <f t="shared" si="8"/>
        <v>0.16151540836515599</v>
      </c>
      <c r="R20">
        <f t="shared" si="9"/>
        <v>0.10138637223107339</v>
      </c>
      <c r="S20">
        <f t="shared" si="10"/>
        <v>231.28762565099728</v>
      </c>
      <c r="T20">
        <f t="shared" si="11"/>
        <v>28.582489758281312</v>
      </c>
      <c r="U20">
        <f t="shared" si="12"/>
        <v>28.591041935483901</v>
      </c>
      <c r="V20">
        <f t="shared" si="13"/>
        <v>3.9275755688507665</v>
      </c>
      <c r="W20">
        <f t="shared" si="14"/>
        <v>56.061058677765899</v>
      </c>
      <c r="X20">
        <f t="shared" si="15"/>
        <v>2.1260962298867221</v>
      </c>
      <c r="Y20">
        <f t="shared" si="16"/>
        <v>3.7924653583645984</v>
      </c>
      <c r="Z20">
        <f t="shared" si="17"/>
        <v>1.8014793389640444</v>
      </c>
      <c r="AA20">
        <f t="shared" si="18"/>
        <v>-129.52311383136083</v>
      </c>
      <c r="AB20">
        <f t="shared" si="19"/>
        <v>-96.160513726110082</v>
      </c>
      <c r="AC20">
        <f t="shared" si="20"/>
        <v>-7.0923112519312124</v>
      </c>
      <c r="AD20">
        <f t="shared" si="21"/>
        <v>-1.4883131584048499</v>
      </c>
      <c r="AE20">
        <v>5</v>
      </c>
      <c r="AF20">
        <v>1</v>
      </c>
      <c r="AG20">
        <f t="shared" si="22"/>
        <v>1</v>
      </c>
      <c r="AH20">
        <f t="shared" si="23"/>
        <v>0</v>
      </c>
      <c r="AI20">
        <f t="shared" si="24"/>
        <v>53745.241281714822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997.97699999999998</v>
      </c>
      <c r="AR20">
        <v>1106.8</v>
      </c>
      <c r="AS20">
        <f t="shared" si="27"/>
        <v>9.8322190097578588E-2</v>
      </c>
      <c r="AT20">
        <v>0.5</v>
      </c>
      <c r="AU20">
        <f t="shared" si="28"/>
        <v>1180.1673878441034</v>
      </c>
      <c r="AV20">
        <f t="shared" si="29"/>
        <v>-2.9050821871872947</v>
      </c>
      <c r="AW20">
        <f t="shared" si="30"/>
        <v>58.018321127285347</v>
      </c>
      <c r="AX20">
        <f t="shared" si="31"/>
        <v>0.29158836284784956</v>
      </c>
      <c r="AY20">
        <f t="shared" si="32"/>
        <v>-1.9720378069610798E-3</v>
      </c>
      <c r="AZ20">
        <f t="shared" si="33"/>
        <v>1.9473075533068303</v>
      </c>
      <c r="BA20" t="s">
        <v>306</v>
      </c>
      <c r="BB20">
        <v>784.07</v>
      </c>
      <c r="BC20">
        <f t="shared" si="34"/>
        <v>322.7299999999999</v>
      </c>
      <c r="BD20">
        <f t="shared" si="35"/>
        <v>0.33719517863229326</v>
      </c>
      <c r="BE20">
        <f t="shared" si="36"/>
        <v>0.86976243033724643</v>
      </c>
      <c r="BF20">
        <f t="shared" si="37"/>
        <v>0.27808991193583887</v>
      </c>
      <c r="BG20">
        <f t="shared" si="38"/>
        <v>0.84633526894348543</v>
      </c>
      <c r="BH20">
        <f t="shared" si="39"/>
        <v>1399.97903225806</v>
      </c>
      <c r="BI20">
        <f t="shared" si="40"/>
        <v>1180.1673878441034</v>
      </c>
      <c r="BJ20">
        <f t="shared" si="41"/>
        <v>0.84298933101918161</v>
      </c>
      <c r="BK20">
        <f t="shared" si="42"/>
        <v>0.19597866203836306</v>
      </c>
      <c r="BL20">
        <v>6</v>
      </c>
      <c r="BM20">
        <v>0.5</v>
      </c>
      <c r="BN20" t="s">
        <v>290</v>
      </c>
      <c r="BO20">
        <v>2</v>
      </c>
      <c r="BP20">
        <v>1607723263</v>
      </c>
      <c r="BQ20">
        <v>106.709</v>
      </c>
      <c r="BR20">
        <v>103.599064516129</v>
      </c>
      <c r="BS20">
        <v>20.824664516129001</v>
      </c>
      <c r="BT20">
        <v>17.373703225806501</v>
      </c>
      <c r="BU20">
        <v>102.511329032258</v>
      </c>
      <c r="BV20">
        <v>20.6103064516129</v>
      </c>
      <c r="BW20">
        <v>500.01187096774203</v>
      </c>
      <c r="BX20">
        <v>101.995096774194</v>
      </c>
      <c r="BY20">
        <v>0.100004361290323</v>
      </c>
      <c r="BZ20">
        <v>27.989264516129001</v>
      </c>
      <c r="CA20">
        <v>28.591041935483901</v>
      </c>
      <c r="CB20">
        <v>999.9</v>
      </c>
      <c r="CC20">
        <v>0</v>
      </c>
      <c r="CD20">
        <v>0</v>
      </c>
      <c r="CE20">
        <v>9998.1338709677402</v>
      </c>
      <c r="CF20">
        <v>0</v>
      </c>
      <c r="CG20">
        <v>275.14735483870999</v>
      </c>
      <c r="CH20">
        <v>1399.97903225806</v>
      </c>
      <c r="CI20">
        <v>0.89999596774193602</v>
      </c>
      <c r="CJ20">
        <v>0.10000398709677399</v>
      </c>
      <c r="CK20">
        <v>0</v>
      </c>
      <c r="CL20">
        <v>998.00322580645195</v>
      </c>
      <c r="CM20">
        <v>4.9997499999999997</v>
      </c>
      <c r="CN20">
        <v>13843.4483870968</v>
      </c>
      <c r="CO20">
        <v>12177.841935483901</v>
      </c>
      <c r="CP20">
        <v>48.387</v>
      </c>
      <c r="CQ20">
        <v>49.804000000000002</v>
      </c>
      <c r="CR20">
        <v>49.374870967741899</v>
      </c>
      <c r="CS20">
        <v>49.316064516129003</v>
      </c>
      <c r="CT20">
        <v>49.429064516129003</v>
      </c>
      <c r="CU20">
        <v>1255.47903225806</v>
      </c>
      <c r="CV20">
        <v>139.5</v>
      </c>
      <c r="CW20">
        <v>0</v>
      </c>
      <c r="CX20">
        <v>119.60000014305101</v>
      </c>
      <c r="CY20">
        <v>0</v>
      </c>
      <c r="CZ20">
        <v>997.97699999999998</v>
      </c>
      <c r="DA20">
        <v>-5.7381196679293502</v>
      </c>
      <c r="DB20">
        <v>-99.446153838860099</v>
      </c>
      <c r="DC20">
        <v>13842.930769230799</v>
      </c>
      <c r="DD20">
        <v>15</v>
      </c>
      <c r="DE20">
        <v>1607718527.5999999</v>
      </c>
      <c r="DF20" t="s">
        <v>291</v>
      </c>
      <c r="DG20">
        <v>1607718527.5999999</v>
      </c>
      <c r="DH20">
        <v>1607718513.0999999</v>
      </c>
      <c r="DI20">
        <v>1</v>
      </c>
      <c r="DJ20">
        <v>1.611</v>
      </c>
      <c r="DK20">
        <v>0.252</v>
      </c>
      <c r="DL20">
        <v>4.1980000000000004</v>
      </c>
      <c r="DM20">
        <v>0.214</v>
      </c>
      <c r="DN20">
        <v>1409</v>
      </c>
      <c r="DO20">
        <v>21</v>
      </c>
      <c r="DP20">
        <v>0.15</v>
      </c>
      <c r="DQ20">
        <v>0.14000000000000001</v>
      </c>
      <c r="DR20">
        <v>-2.9000222865291101</v>
      </c>
      <c r="DS20">
        <v>-2.07412780899657</v>
      </c>
      <c r="DT20">
        <v>0.27343701974144302</v>
      </c>
      <c r="DU20">
        <v>0</v>
      </c>
      <c r="DV20">
        <v>3.1468829999999999</v>
      </c>
      <c r="DW20">
        <v>1.75438211345939</v>
      </c>
      <c r="DX20">
        <v>0.26017285772027299</v>
      </c>
      <c r="DY20">
        <v>0</v>
      </c>
      <c r="DZ20">
        <v>3.4528490000000001</v>
      </c>
      <c r="EA20">
        <v>0.49282037819799601</v>
      </c>
      <c r="EB20">
        <v>3.8128778051055703E-2</v>
      </c>
      <c r="EC20">
        <v>0</v>
      </c>
      <c r="ED20">
        <v>0</v>
      </c>
      <c r="EE20">
        <v>3</v>
      </c>
      <c r="EF20" t="s">
        <v>297</v>
      </c>
      <c r="EG20">
        <v>100</v>
      </c>
      <c r="EH20">
        <v>100</v>
      </c>
      <c r="EI20">
        <v>4.1980000000000004</v>
      </c>
      <c r="EJ20">
        <v>0.21440000000000001</v>
      </c>
      <c r="EK20">
        <v>4.1976190476189004</v>
      </c>
      <c r="EL20">
        <v>0</v>
      </c>
      <c r="EM20">
        <v>0</v>
      </c>
      <c r="EN20">
        <v>0</v>
      </c>
      <c r="EO20">
        <v>0.214364999999997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79.099999999999994</v>
      </c>
      <c r="EX20">
        <v>79.3</v>
      </c>
      <c r="EY20">
        <v>2</v>
      </c>
      <c r="EZ20">
        <v>509.13799999999998</v>
      </c>
      <c r="FA20">
        <v>473.12799999999999</v>
      </c>
      <c r="FB20">
        <v>24.416399999999999</v>
      </c>
      <c r="FC20">
        <v>32.836500000000001</v>
      </c>
      <c r="FD20">
        <v>29.9999</v>
      </c>
      <c r="FE20">
        <v>32.811300000000003</v>
      </c>
      <c r="FF20">
        <v>32.781999999999996</v>
      </c>
      <c r="FG20">
        <v>0</v>
      </c>
      <c r="FH20">
        <v>23.459</v>
      </c>
      <c r="FI20">
        <v>36.5486</v>
      </c>
      <c r="FJ20">
        <v>24.418399999999998</v>
      </c>
      <c r="FK20">
        <v>99.783100000000005</v>
      </c>
      <c r="FL20">
        <v>17.415299999999998</v>
      </c>
      <c r="FM20">
        <v>101.529</v>
      </c>
      <c r="FN20">
        <v>100.89700000000001</v>
      </c>
    </row>
    <row r="21" spans="1:170" x14ac:dyDescent="0.25">
      <c r="A21">
        <v>5</v>
      </c>
      <c r="B21">
        <v>1607723391.5</v>
      </c>
      <c r="C21">
        <v>482</v>
      </c>
      <c r="D21" t="s">
        <v>307</v>
      </c>
      <c r="E21" t="s">
        <v>308</v>
      </c>
      <c r="F21" t="s">
        <v>285</v>
      </c>
      <c r="G21" t="s">
        <v>286</v>
      </c>
      <c r="H21">
        <v>1607723383.5</v>
      </c>
      <c r="I21">
        <f t="shared" si="0"/>
        <v>3.1047092727695901E-3</v>
      </c>
      <c r="J21">
        <f t="shared" si="1"/>
        <v>4.4340281760807878</v>
      </c>
      <c r="K21">
        <f t="shared" si="2"/>
        <v>150.78458064516099</v>
      </c>
      <c r="L21">
        <f t="shared" si="3"/>
        <v>105.7724358032247</v>
      </c>
      <c r="M21">
        <f t="shared" si="4"/>
        <v>10.799058037954881</v>
      </c>
      <c r="N21">
        <f t="shared" si="5"/>
        <v>15.3946671006525</v>
      </c>
      <c r="O21">
        <f t="shared" si="6"/>
        <v>0.17662626542802165</v>
      </c>
      <c r="P21">
        <f t="shared" si="7"/>
        <v>2.9643906702818974</v>
      </c>
      <c r="Q21">
        <f t="shared" si="8"/>
        <v>0.1709811385579077</v>
      </c>
      <c r="R21">
        <f t="shared" si="9"/>
        <v>0.10735537413359172</v>
      </c>
      <c r="S21">
        <f t="shared" si="10"/>
        <v>231.28859500063845</v>
      </c>
      <c r="T21">
        <f t="shared" si="11"/>
        <v>28.538728703492172</v>
      </c>
      <c r="U21">
        <f t="shared" si="12"/>
        <v>28.544835483871001</v>
      </c>
      <c r="V21">
        <f t="shared" si="13"/>
        <v>3.9170546010582834</v>
      </c>
      <c r="W21">
        <f t="shared" si="14"/>
        <v>55.84812345435585</v>
      </c>
      <c r="X21">
        <f t="shared" si="15"/>
        <v>2.1179478414809099</v>
      </c>
      <c r="Y21">
        <f t="shared" si="16"/>
        <v>3.7923348368399328</v>
      </c>
      <c r="Z21">
        <f t="shared" si="17"/>
        <v>1.7991067595773735</v>
      </c>
      <c r="AA21">
        <f t="shared" si="18"/>
        <v>-136.91767892913893</v>
      </c>
      <c r="AB21">
        <f t="shared" si="19"/>
        <v>-88.883600589092353</v>
      </c>
      <c r="AC21">
        <f t="shared" si="20"/>
        <v>-6.5531695916709669</v>
      </c>
      <c r="AD21">
        <f t="shared" si="21"/>
        <v>-1.0658541092638103</v>
      </c>
      <c r="AE21">
        <v>5</v>
      </c>
      <c r="AF21">
        <v>1</v>
      </c>
      <c r="AG21">
        <f t="shared" si="22"/>
        <v>1</v>
      </c>
      <c r="AH21">
        <f t="shared" si="23"/>
        <v>0</v>
      </c>
      <c r="AI21">
        <f t="shared" si="24"/>
        <v>53757.351267360609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980.084269230769</v>
      </c>
      <c r="AR21">
        <v>1108.2</v>
      </c>
      <c r="AS21">
        <f t="shared" si="27"/>
        <v>0.11560704815848322</v>
      </c>
      <c r="AT21">
        <v>0.5</v>
      </c>
      <c r="AU21">
        <f t="shared" si="28"/>
        <v>1180.1718007473462</v>
      </c>
      <c r="AV21">
        <f t="shared" si="29"/>
        <v>4.4340281760807878</v>
      </c>
      <c r="AW21">
        <f t="shared" si="30"/>
        <v>68.21808910214115</v>
      </c>
      <c r="AX21">
        <f t="shared" si="31"/>
        <v>0.31132467063706909</v>
      </c>
      <c r="AY21">
        <f t="shared" si="32"/>
        <v>4.2466492189724356E-3</v>
      </c>
      <c r="AZ21">
        <f t="shared" si="33"/>
        <v>1.9435841905793179</v>
      </c>
      <c r="BA21" t="s">
        <v>310</v>
      </c>
      <c r="BB21">
        <v>763.19</v>
      </c>
      <c r="BC21">
        <f t="shared" si="34"/>
        <v>345.01</v>
      </c>
      <c r="BD21">
        <f t="shared" si="35"/>
        <v>0.37133918080412465</v>
      </c>
      <c r="BE21">
        <f t="shared" si="36"/>
        <v>0.86193469900635888</v>
      </c>
      <c r="BF21">
        <f t="shared" si="37"/>
        <v>0.32622409605515784</v>
      </c>
      <c r="BG21">
        <f t="shared" si="38"/>
        <v>0.84578551699639704</v>
      </c>
      <c r="BH21">
        <f t="shared" si="39"/>
        <v>1399.9841935483901</v>
      </c>
      <c r="BI21">
        <f t="shared" si="40"/>
        <v>1180.1718007473462</v>
      </c>
      <c r="BJ21">
        <f t="shared" si="41"/>
        <v>0.84298937529865325</v>
      </c>
      <c r="BK21">
        <f t="shared" si="42"/>
        <v>0.19597875059730666</v>
      </c>
      <c r="BL21">
        <v>6</v>
      </c>
      <c r="BM21">
        <v>0.5</v>
      </c>
      <c r="BN21" t="s">
        <v>290</v>
      </c>
      <c r="BO21">
        <v>2</v>
      </c>
      <c r="BP21">
        <v>1607723383.5</v>
      </c>
      <c r="BQ21">
        <v>150.78458064516099</v>
      </c>
      <c r="BR21">
        <v>156.66693548387099</v>
      </c>
      <c r="BS21">
        <v>20.744448387096799</v>
      </c>
      <c r="BT21">
        <v>17.096238709677401</v>
      </c>
      <c r="BU21">
        <v>146.58687096774199</v>
      </c>
      <c r="BV21">
        <v>20.530083870967701</v>
      </c>
      <c r="BW21">
        <v>500.02122580645198</v>
      </c>
      <c r="BX21">
        <v>101.99709677419401</v>
      </c>
      <c r="BY21">
        <v>9.9994551612903201E-2</v>
      </c>
      <c r="BZ21">
        <v>27.988674193548398</v>
      </c>
      <c r="CA21">
        <v>28.544835483871001</v>
      </c>
      <c r="CB21">
        <v>999.9</v>
      </c>
      <c r="CC21">
        <v>0</v>
      </c>
      <c r="CD21">
        <v>0</v>
      </c>
      <c r="CE21">
        <v>10000.2577419355</v>
      </c>
      <c r="CF21">
        <v>0</v>
      </c>
      <c r="CG21">
        <v>268.22738709677401</v>
      </c>
      <c r="CH21">
        <v>1399.9841935483901</v>
      </c>
      <c r="CI21">
        <v>0.89999454838709703</v>
      </c>
      <c r="CJ21">
        <v>0.100005419354839</v>
      </c>
      <c r="CK21">
        <v>0</v>
      </c>
      <c r="CL21">
        <v>980.10593548387101</v>
      </c>
      <c r="CM21">
        <v>4.9997499999999997</v>
      </c>
      <c r="CN21">
        <v>13602.3322580645</v>
      </c>
      <c r="CO21">
        <v>12177.874193548399</v>
      </c>
      <c r="CP21">
        <v>48.382935483871002</v>
      </c>
      <c r="CQ21">
        <v>49.811999999999998</v>
      </c>
      <c r="CR21">
        <v>49.378999999999998</v>
      </c>
      <c r="CS21">
        <v>49.316064516129003</v>
      </c>
      <c r="CT21">
        <v>49.441064516129003</v>
      </c>
      <c r="CU21">
        <v>1255.4816129032299</v>
      </c>
      <c r="CV21">
        <v>139.502580645161</v>
      </c>
      <c r="CW21">
        <v>0</v>
      </c>
      <c r="CX21">
        <v>119.700000047684</v>
      </c>
      <c r="CY21">
        <v>0</v>
      </c>
      <c r="CZ21">
        <v>980.084269230769</v>
      </c>
      <c r="DA21">
        <v>-8.3424615346813695</v>
      </c>
      <c r="DB21">
        <v>-119.924786332962</v>
      </c>
      <c r="DC21">
        <v>13602.0538461538</v>
      </c>
      <c r="DD21">
        <v>15</v>
      </c>
      <c r="DE21">
        <v>1607718527.5999999</v>
      </c>
      <c r="DF21" t="s">
        <v>291</v>
      </c>
      <c r="DG21">
        <v>1607718527.5999999</v>
      </c>
      <c r="DH21">
        <v>1607718513.0999999</v>
      </c>
      <c r="DI21">
        <v>1</v>
      </c>
      <c r="DJ21">
        <v>1.611</v>
      </c>
      <c r="DK21">
        <v>0.252</v>
      </c>
      <c r="DL21">
        <v>4.1980000000000004</v>
      </c>
      <c r="DM21">
        <v>0.214</v>
      </c>
      <c r="DN21">
        <v>1409</v>
      </c>
      <c r="DO21">
        <v>21</v>
      </c>
      <c r="DP21">
        <v>0.15</v>
      </c>
      <c r="DQ21">
        <v>0.14000000000000001</v>
      </c>
      <c r="DR21">
        <v>5.4604639538723196</v>
      </c>
      <c r="DS21">
        <v>-22.1490812216012</v>
      </c>
      <c r="DT21">
        <v>6.3768646490945402</v>
      </c>
      <c r="DU21">
        <v>0</v>
      </c>
      <c r="DV21">
        <v>-6.4790612000000003</v>
      </c>
      <c r="DW21">
        <v>43.658357713014503</v>
      </c>
      <c r="DX21">
        <v>8.4804016633526107</v>
      </c>
      <c r="DY21">
        <v>0</v>
      </c>
      <c r="DZ21">
        <v>3.6478623333333302</v>
      </c>
      <c r="EA21">
        <v>7.5380022246942499E-2</v>
      </c>
      <c r="EB21">
        <v>5.5096295600420304E-3</v>
      </c>
      <c r="EC21">
        <v>1</v>
      </c>
      <c r="ED21">
        <v>1</v>
      </c>
      <c r="EE21">
        <v>3</v>
      </c>
      <c r="EF21" t="s">
        <v>302</v>
      </c>
      <c r="EG21">
        <v>100</v>
      </c>
      <c r="EH21">
        <v>100</v>
      </c>
      <c r="EI21">
        <v>4.1980000000000004</v>
      </c>
      <c r="EJ21">
        <v>0.21429999999999999</v>
      </c>
      <c r="EK21">
        <v>4.1976190476189004</v>
      </c>
      <c r="EL21">
        <v>0</v>
      </c>
      <c r="EM21">
        <v>0</v>
      </c>
      <c r="EN21">
        <v>0</v>
      </c>
      <c r="EO21">
        <v>0.214364999999997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81.099999999999994</v>
      </c>
      <c r="EX21">
        <v>81.3</v>
      </c>
      <c r="EY21">
        <v>2</v>
      </c>
      <c r="EZ21">
        <v>509.52699999999999</v>
      </c>
      <c r="FA21">
        <v>473.15199999999999</v>
      </c>
      <c r="FB21">
        <v>24.389099999999999</v>
      </c>
      <c r="FC21">
        <v>32.804400000000001</v>
      </c>
      <c r="FD21">
        <v>30</v>
      </c>
      <c r="FE21">
        <v>32.783099999999997</v>
      </c>
      <c r="FF21">
        <v>32.756</v>
      </c>
      <c r="FG21">
        <v>6.7923900000000001</v>
      </c>
      <c r="FH21">
        <v>23.200700000000001</v>
      </c>
      <c r="FI21">
        <v>35.0608</v>
      </c>
      <c r="FJ21">
        <v>24.390799999999999</v>
      </c>
      <c r="FK21">
        <v>150.113</v>
      </c>
      <c r="FL21">
        <v>17.1465</v>
      </c>
      <c r="FM21">
        <v>101.53100000000001</v>
      </c>
      <c r="FN21">
        <v>100.90600000000001</v>
      </c>
    </row>
    <row r="22" spans="1:170" x14ac:dyDescent="0.25">
      <c r="A22">
        <v>6</v>
      </c>
      <c r="B22">
        <v>1607723512</v>
      </c>
      <c r="C22">
        <v>602.5</v>
      </c>
      <c r="D22" t="s">
        <v>311</v>
      </c>
      <c r="E22" t="s">
        <v>312</v>
      </c>
      <c r="F22" t="s">
        <v>285</v>
      </c>
      <c r="G22" t="s">
        <v>286</v>
      </c>
      <c r="H22">
        <v>1607723504</v>
      </c>
      <c r="I22">
        <f t="shared" si="0"/>
        <v>3.2592518729653856E-3</v>
      </c>
      <c r="J22">
        <f t="shared" si="1"/>
        <v>4.6068271994503158</v>
      </c>
      <c r="K22">
        <f t="shared" si="2"/>
        <v>199.85348387096801</v>
      </c>
      <c r="L22">
        <f t="shared" si="3"/>
        <v>153.44503835443888</v>
      </c>
      <c r="M22">
        <f t="shared" si="4"/>
        <v>15.66693025050022</v>
      </c>
      <c r="N22">
        <f t="shared" si="5"/>
        <v>20.4052905568279</v>
      </c>
      <c r="O22">
        <f t="shared" si="6"/>
        <v>0.18393835000656641</v>
      </c>
      <c r="P22">
        <f t="shared" si="7"/>
        <v>2.9645287738786839</v>
      </c>
      <c r="Q22">
        <f t="shared" si="8"/>
        <v>0.17782512761914082</v>
      </c>
      <c r="R22">
        <f t="shared" si="9"/>
        <v>0.11167302797815085</v>
      </c>
      <c r="S22">
        <f t="shared" si="10"/>
        <v>231.28530913625647</v>
      </c>
      <c r="T22">
        <f t="shared" si="11"/>
        <v>28.510427026588431</v>
      </c>
      <c r="U22">
        <f t="shared" si="12"/>
        <v>28.535951612903201</v>
      </c>
      <c r="V22">
        <f t="shared" si="13"/>
        <v>3.9150346098313258</v>
      </c>
      <c r="W22">
        <f t="shared" si="14"/>
        <v>55.306041376967663</v>
      </c>
      <c r="X22">
        <f t="shared" si="15"/>
        <v>2.0987929694207725</v>
      </c>
      <c r="Y22">
        <f t="shared" si="16"/>
        <v>3.7948710794817795</v>
      </c>
      <c r="Z22">
        <f t="shared" si="17"/>
        <v>1.8162416404105532</v>
      </c>
      <c r="AA22">
        <f t="shared" si="18"/>
        <v>-143.73300759777351</v>
      </c>
      <c r="AB22">
        <f t="shared" si="19"/>
        <v>-85.635071883606628</v>
      </c>
      <c r="AC22">
        <f t="shared" si="20"/>
        <v>-6.3134502592713773</v>
      </c>
      <c r="AD22">
        <f t="shared" si="21"/>
        <v>-4.3962206043950403</v>
      </c>
      <c r="AE22">
        <v>5</v>
      </c>
      <c r="AF22">
        <v>1</v>
      </c>
      <c r="AG22">
        <f t="shared" si="22"/>
        <v>1</v>
      </c>
      <c r="AH22">
        <f t="shared" si="23"/>
        <v>0</v>
      </c>
      <c r="AI22">
        <f t="shared" si="24"/>
        <v>53759.427235657313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974.57434615384602</v>
      </c>
      <c r="AR22">
        <v>1125.2</v>
      </c>
      <c r="AS22">
        <f t="shared" si="27"/>
        <v>0.13386567174382691</v>
      </c>
      <c r="AT22">
        <v>0.5</v>
      </c>
      <c r="AU22">
        <f t="shared" si="28"/>
        <v>1180.1551942957256</v>
      </c>
      <c r="AV22">
        <f t="shared" si="29"/>
        <v>4.6068271994503158</v>
      </c>
      <c r="AW22">
        <f t="shared" si="30"/>
        <v>78.991133923181934</v>
      </c>
      <c r="AX22">
        <f t="shared" si="31"/>
        <v>0.33216317099182369</v>
      </c>
      <c r="AY22">
        <f t="shared" si="32"/>
        <v>4.3931295683196205E-3</v>
      </c>
      <c r="AZ22">
        <f t="shared" si="33"/>
        <v>1.8991112691077141</v>
      </c>
      <c r="BA22" t="s">
        <v>314</v>
      </c>
      <c r="BB22">
        <v>751.45</v>
      </c>
      <c r="BC22">
        <f t="shared" si="34"/>
        <v>373.75</v>
      </c>
      <c r="BD22">
        <f t="shared" si="35"/>
        <v>0.40301178286596395</v>
      </c>
      <c r="BE22">
        <f t="shared" si="36"/>
        <v>0.85113298255816272</v>
      </c>
      <c r="BF22">
        <f t="shared" si="37"/>
        <v>0.36762794758185668</v>
      </c>
      <c r="BG22">
        <f t="shared" si="38"/>
        <v>0.83910995763889396</v>
      </c>
      <c r="BH22">
        <f t="shared" si="39"/>
        <v>1399.96451612903</v>
      </c>
      <c r="BI22">
        <f t="shared" si="40"/>
        <v>1180.1551942957256</v>
      </c>
      <c r="BJ22">
        <f t="shared" si="41"/>
        <v>0.84298936201534025</v>
      </c>
      <c r="BK22">
        <f t="shared" si="42"/>
        <v>0.19597872403068078</v>
      </c>
      <c r="BL22">
        <v>6</v>
      </c>
      <c r="BM22">
        <v>0.5</v>
      </c>
      <c r="BN22" t="s">
        <v>290</v>
      </c>
      <c r="BO22">
        <v>2</v>
      </c>
      <c r="BP22">
        <v>1607723504</v>
      </c>
      <c r="BQ22">
        <v>199.85348387096801</v>
      </c>
      <c r="BR22">
        <v>206.163096774194</v>
      </c>
      <c r="BS22">
        <v>20.555996774193499</v>
      </c>
      <c r="BT22">
        <v>16.725429032258099</v>
      </c>
      <c r="BU22">
        <v>195.65600000000001</v>
      </c>
      <c r="BV22">
        <v>20.341625806451599</v>
      </c>
      <c r="BW22">
        <v>500.01799999999997</v>
      </c>
      <c r="BX22">
        <v>102.00125806451599</v>
      </c>
      <c r="BY22">
        <v>9.9992119354838704E-2</v>
      </c>
      <c r="BZ22">
        <v>28.000141935483899</v>
      </c>
      <c r="CA22">
        <v>28.535951612903201</v>
      </c>
      <c r="CB22">
        <v>999.9</v>
      </c>
      <c r="CC22">
        <v>0</v>
      </c>
      <c r="CD22">
        <v>0</v>
      </c>
      <c r="CE22">
        <v>10000.632258064499</v>
      </c>
      <c r="CF22">
        <v>0</v>
      </c>
      <c r="CG22">
        <v>263.92116129032303</v>
      </c>
      <c r="CH22">
        <v>1399.96451612903</v>
      </c>
      <c r="CI22">
        <v>0.89999596774193602</v>
      </c>
      <c r="CJ22">
        <v>0.10000398709677399</v>
      </c>
      <c r="CK22">
        <v>0</v>
      </c>
      <c r="CL22">
        <v>974.62922580645204</v>
      </c>
      <c r="CM22">
        <v>4.9997499999999997</v>
      </c>
      <c r="CN22">
        <v>13526.103225806501</v>
      </c>
      <c r="CO22">
        <v>12177.7419354839</v>
      </c>
      <c r="CP22">
        <v>48.408999999999999</v>
      </c>
      <c r="CQ22">
        <v>49.816064516129003</v>
      </c>
      <c r="CR22">
        <v>49.405000000000001</v>
      </c>
      <c r="CS22">
        <v>49.316064516129003</v>
      </c>
      <c r="CT22">
        <v>49.436999999999998</v>
      </c>
      <c r="CU22">
        <v>1255.46451612903</v>
      </c>
      <c r="CV22">
        <v>139.5</v>
      </c>
      <c r="CW22">
        <v>0</v>
      </c>
      <c r="CX22">
        <v>119.60000014305101</v>
      </c>
      <c r="CY22">
        <v>0</v>
      </c>
      <c r="CZ22">
        <v>974.57434615384602</v>
      </c>
      <c r="DA22">
        <v>-3.1732991547460099</v>
      </c>
      <c r="DB22">
        <v>-40.020512832516403</v>
      </c>
      <c r="DC22">
        <v>13526.0538461538</v>
      </c>
      <c r="DD22">
        <v>15</v>
      </c>
      <c r="DE22">
        <v>1607718527.5999999</v>
      </c>
      <c r="DF22" t="s">
        <v>291</v>
      </c>
      <c r="DG22">
        <v>1607718527.5999999</v>
      </c>
      <c r="DH22">
        <v>1607718513.0999999</v>
      </c>
      <c r="DI22">
        <v>1</v>
      </c>
      <c r="DJ22">
        <v>1.611</v>
      </c>
      <c r="DK22">
        <v>0.252</v>
      </c>
      <c r="DL22">
        <v>4.1980000000000004</v>
      </c>
      <c r="DM22">
        <v>0.214</v>
      </c>
      <c r="DN22">
        <v>1409</v>
      </c>
      <c r="DO22">
        <v>21</v>
      </c>
      <c r="DP22">
        <v>0.15</v>
      </c>
      <c r="DQ22">
        <v>0.14000000000000001</v>
      </c>
      <c r="DR22">
        <v>4.6040419547044902</v>
      </c>
      <c r="DS22">
        <v>1.5807271752666501</v>
      </c>
      <c r="DT22">
        <v>0.122202856529797</v>
      </c>
      <c r="DU22">
        <v>0</v>
      </c>
      <c r="DV22">
        <v>-6.3130523333333297</v>
      </c>
      <c r="DW22">
        <v>-1.9517470077864301</v>
      </c>
      <c r="DX22">
        <v>0.149625869102089</v>
      </c>
      <c r="DY22">
        <v>0</v>
      </c>
      <c r="DZ22">
        <v>3.8311470000000001</v>
      </c>
      <c r="EA22">
        <v>0.26098091212459001</v>
      </c>
      <c r="EB22">
        <v>2.3201887444774801E-2</v>
      </c>
      <c r="EC22">
        <v>0</v>
      </c>
      <c r="ED22">
        <v>0</v>
      </c>
      <c r="EE22">
        <v>3</v>
      </c>
      <c r="EF22" t="s">
        <v>297</v>
      </c>
      <c r="EG22">
        <v>100</v>
      </c>
      <c r="EH22">
        <v>100</v>
      </c>
      <c r="EI22">
        <v>4.1980000000000004</v>
      </c>
      <c r="EJ22">
        <v>0.21440000000000001</v>
      </c>
      <c r="EK22">
        <v>4.1976190476189004</v>
      </c>
      <c r="EL22">
        <v>0</v>
      </c>
      <c r="EM22">
        <v>0</v>
      </c>
      <c r="EN22">
        <v>0</v>
      </c>
      <c r="EO22">
        <v>0.214364999999997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83.1</v>
      </c>
      <c r="EX22">
        <v>83.3</v>
      </c>
      <c r="EY22">
        <v>2</v>
      </c>
      <c r="EZ22">
        <v>509.40499999999997</v>
      </c>
      <c r="FA22">
        <v>472.76799999999997</v>
      </c>
      <c r="FB22">
        <v>24.292999999999999</v>
      </c>
      <c r="FC22">
        <v>32.801499999999997</v>
      </c>
      <c r="FD22">
        <v>30.0002</v>
      </c>
      <c r="FE22">
        <v>32.7744</v>
      </c>
      <c r="FF22">
        <v>32.747199999999999</v>
      </c>
      <c r="FG22">
        <v>9.9633000000000003</v>
      </c>
      <c r="FH22">
        <v>22.758099999999999</v>
      </c>
      <c r="FI22">
        <v>33.187899999999999</v>
      </c>
      <c r="FJ22">
        <v>24.249400000000001</v>
      </c>
      <c r="FK22">
        <v>206.85499999999999</v>
      </c>
      <c r="FL22">
        <v>16.796399999999998</v>
      </c>
      <c r="FM22">
        <v>101.53400000000001</v>
      </c>
      <c r="FN22">
        <v>100.911</v>
      </c>
    </row>
    <row r="23" spans="1:170" x14ac:dyDescent="0.25">
      <c r="A23">
        <v>7</v>
      </c>
      <c r="B23">
        <v>1607723632.5</v>
      </c>
      <c r="C23">
        <v>723</v>
      </c>
      <c r="D23" t="s">
        <v>315</v>
      </c>
      <c r="E23" t="s">
        <v>316</v>
      </c>
      <c r="F23" t="s">
        <v>285</v>
      </c>
      <c r="G23" t="s">
        <v>286</v>
      </c>
      <c r="H23">
        <v>1607723624.5</v>
      </c>
      <c r="I23">
        <f t="shared" si="0"/>
        <v>3.2631388565930908E-3</v>
      </c>
      <c r="J23">
        <f t="shared" si="1"/>
        <v>5.6122868676530926</v>
      </c>
      <c r="K23">
        <f t="shared" si="2"/>
        <v>250.38177419354801</v>
      </c>
      <c r="L23">
        <f t="shared" si="3"/>
        <v>193.96706873205449</v>
      </c>
      <c r="M23">
        <f t="shared" si="4"/>
        <v>19.805466373227667</v>
      </c>
      <c r="N23">
        <f t="shared" si="5"/>
        <v>25.565823320811461</v>
      </c>
      <c r="O23">
        <f t="shared" si="6"/>
        <v>0.18505846089445885</v>
      </c>
      <c r="P23">
        <f t="shared" si="7"/>
        <v>2.9646718315037024</v>
      </c>
      <c r="Q23">
        <f t="shared" si="8"/>
        <v>0.17887219289468242</v>
      </c>
      <c r="R23">
        <f t="shared" si="9"/>
        <v>0.11233370454437676</v>
      </c>
      <c r="S23">
        <f t="shared" si="10"/>
        <v>231.29129323398655</v>
      </c>
      <c r="T23">
        <f t="shared" si="11"/>
        <v>28.492026639615261</v>
      </c>
      <c r="U23">
        <f t="shared" si="12"/>
        <v>28.501561290322599</v>
      </c>
      <c r="V23">
        <f t="shared" si="13"/>
        <v>3.907223592255574</v>
      </c>
      <c r="W23">
        <f t="shared" si="14"/>
        <v>55.375135309444346</v>
      </c>
      <c r="X23">
        <f t="shared" si="15"/>
        <v>2.0992819795049251</v>
      </c>
      <c r="Y23">
        <f t="shared" si="16"/>
        <v>3.7910191420279711</v>
      </c>
      <c r="Z23">
        <f t="shared" si="17"/>
        <v>1.8079416127506489</v>
      </c>
      <c r="AA23">
        <f t="shared" si="18"/>
        <v>-143.90442357575532</v>
      </c>
      <c r="AB23">
        <f t="shared" si="19"/>
        <v>-82.926711001737687</v>
      </c>
      <c r="AC23">
        <f t="shared" si="20"/>
        <v>-6.1119040067851591</v>
      </c>
      <c r="AD23">
        <f t="shared" si="21"/>
        <v>-1.6517453502916055</v>
      </c>
      <c r="AE23">
        <v>5</v>
      </c>
      <c r="AF23">
        <v>1</v>
      </c>
      <c r="AG23">
        <f t="shared" si="22"/>
        <v>1</v>
      </c>
      <c r="AH23">
        <f t="shared" si="23"/>
        <v>0</v>
      </c>
      <c r="AI23">
        <f t="shared" si="24"/>
        <v>53766.85021233427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984.27107692307698</v>
      </c>
      <c r="AR23">
        <v>1164.1500000000001</v>
      </c>
      <c r="AS23">
        <f t="shared" si="27"/>
        <v>0.1545152455241362</v>
      </c>
      <c r="AT23">
        <v>0.5</v>
      </c>
      <c r="AU23">
        <f t="shared" si="28"/>
        <v>1180.185658811858</v>
      </c>
      <c r="AV23">
        <f t="shared" si="29"/>
        <v>5.6122868676530926</v>
      </c>
      <c r="AW23">
        <f t="shared" si="30"/>
        <v>91.178338417689346</v>
      </c>
      <c r="AX23">
        <f t="shared" si="31"/>
        <v>0.34877807842631969</v>
      </c>
      <c r="AY23">
        <f t="shared" si="32"/>
        <v>5.2449665874614E-3</v>
      </c>
      <c r="AZ23">
        <f t="shared" si="33"/>
        <v>1.8021131297513204</v>
      </c>
      <c r="BA23" t="s">
        <v>318</v>
      </c>
      <c r="BB23">
        <v>758.12</v>
      </c>
      <c r="BC23">
        <f t="shared" si="34"/>
        <v>406.03000000000009</v>
      </c>
      <c r="BD23">
        <f t="shared" si="35"/>
        <v>0.44301879929296623</v>
      </c>
      <c r="BE23">
        <f t="shared" si="36"/>
        <v>0.83784485375165729</v>
      </c>
      <c r="BF23">
        <f t="shared" si="37"/>
        <v>0.40091311988341682</v>
      </c>
      <c r="BG23">
        <f t="shared" si="38"/>
        <v>0.82381507311096769</v>
      </c>
      <c r="BH23">
        <f t="shared" si="39"/>
        <v>1400.0006451612901</v>
      </c>
      <c r="BI23">
        <f t="shared" si="40"/>
        <v>1180.185658811858</v>
      </c>
      <c r="BJ23">
        <f t="shared" si="41"/>
        <v>0.84298936781982137</v>
      </c>
      <c r="BK23">
        <f t="shared" si="42"/>
        <v>0.19597873563964258</v>
      </c>
      <c r="BL23">
        <v>6</v>
      </c>
      <c r="BM23">
        <v>0.5</v>
      </c>
      <c r="BN23" t="s">
        <v>290</v>
      </c>
      <c r="BO23">
        <v>2</v>
      </c>
      <c r="BP23">
        <v>1607723624.5</v>
      </c>
      <c r="BQ23">
        <v>250.38177419354801</v>
      </c>
      <c r="BR23">
        <v>258.09654838709702</v>
      </c>
      <c r="BS23">
        <v>20.559554838709701</v>
      </c>
      <c r="BT23">
        <v>16.7244967741936</v>
      </c>
      <c r="BU23">
        <v>246.184258064516</v>
      </c>
      <c r="BV23">
        <v>20.345183870967698</v>
      </c>
      <c r="BW23">
        <v>500.02635483871001</v>
      </c>
      <c r="BX23">
        <v>102.007387096774</v>
      </c>
      <c r="BY23">
        <v>9.9978358064516104E-2</v>
      </c>
      <c r="BZ23">
        <v>27.982722580645198</v>
      </c>
      <c r="CA23">
        <v>28.501561290322599</v>
      </c>
      <c r="CB23">
        <v>999.9</v>
      </c>
      <c r="CC23">
        <v>0</v>
      </c>
      <c r="CD23">
        <v>0</v>
      </c>
      <c r="CE23">
        <v>10000.841935483901</v>
      </c>
      <c r="CF23">
        <v>0</v>
      </c>
      <c r="CG23">
        <v>262.54583870967701</v>
      </c>
      <c r="CH23">
        <v>1400.0006451612901</v>
      </c>
      <c r="CI23">
        <v>0.89999454838709703</v>
      </c>
      <c r="CJ23">
        <v>0.100005419354839</v>
      </c>
      <c r="CK23">
        <v>0</v>
      </c>
      <c r="CL23">
        <v>984.266903225806</v>
      </c>
      <c r="CM23">
        <v>4.9997499999999997</v>
      </c>
      <c r="CN23">
        <v>13654.5225806452</v>
      </c>
      <c r="CO23">
        <v>12178.035483871001</v>
      </c>
      <c r="CP23">
        <v>48.4049032258064</v>
      </c>
      <c r="CQ23">
        <v>49.828258064516099</v>
      </c>
      <c r="CR23">
        <v>49.411000000000001</v>
      </c>
      <c r="CS23">
        <v>49.312064516128999</v>
      </c>
      <c r="CT23">
        <v>49.431064516128998</v>
      </c>
      <c r="CU23">
        <v>1255.49677419355</v>
      </c>
      <c r="CV23">
        <v>139.50387096774199</v>
      </c>
      <c r="CW23">
        <v>0</v>
      </c>
      <c r="CX23">
        <v>119.59999990463299</v>
      </c>
      <c r="CY23">
        <v>0</v>
      </c>
      <c r="CZ23">
        <v>984.27107692307698</v>
      </c>
      <c r="DA23">
        <v>0.817914533353577</v>
      </c>
      <c r="DB23">
        <v>4.9264957327394798</v>
      </c>
      <c r="DC23">
        <v>13654.6192307692</v>
      </c>
      <c r="DD23">
        <v>15</v>
      </c>
      <c r="DE23">
        <v>1607718527.5999999</v>
      </c>
      <c r="DF23" t="s">
        <v>291</v>
      </c>
      <c r="DG23">
        <v>1607718527.5999999</v>
      </c>
      <c r="DH23">
        <v>1607718513.0999999</v>
      </c>
      <c r="DI23">
        <v>1</v>
      </c>
      <c r="DJ23">
        <v>1.611</v>
      </c>
      <c r="DK23">
        <v>0.252</v>
      </c>
      <c r="DL23">
        <v>4.1980000000000004</v>
      </c>
      <c r="DM23">
        <v>0.214</v>
      </c>
      <c r="DN23">
        <v>1409</v>
      </c>
      <c r="DO23">
        <v>21</v>
      </c>
      <c r="DP23">
        <v>0.15</v>
      </c>
      <c r="DQ23">
        <v>0.14000000000000001</v>
      </c>
      <c r="DR23">
        <v>5.7974704068771503</v>
      </c>
      <c r="DS23">
        <v>8.7641042183777191</v>
      </c>
      <c r="DT23">
        <v>4.2292516245349097</v>
      </c>
      <c r="DU23">
        <v>0</v>
      </c>
      <c r="DV23">
        <v>-7.7714942999999996</v>
      </c>
      <c r="DW23">
        <v>-11.323514616240301</v>
      </c>
      <c r="DX23">
        <v>5.1687968600445604</v>
      </c>
      <c r="DY23">
        <v>0</v>
      </c>
      <c r="DZ23">
        <v>3.8351043333333301</v>
      </c>
      <c r="EA23">
        <v>-0.20463991101224399</v>
      </c>
      <c r="EB23">
        <v>2.25558286160264E-2</v>
      </c>
      <c r="EC23">
        <v>0</v>
      </c>
      <c r="ED23">
        <v>0</v>
      </c>
      <c r="EE23">
        <v>3</v>
      </c>
      <c r="EF23" t="s">
        <v>297</v>
      </c>
      <c r="EG23">
        <v>100</v>
      </c>
      <c r="EH23">
        <v>100</v>
      </c>
      <c r="EI23">
        <v>4.1970000000000001</v>
      </c>
      <c r="EJ23">
        <v>0.21429999999999999</v>
      </c>
      <c r="EK23">
        <v>4.1976190476189004</v>
      </c>
      <c r="EL23">
        <v>0</v>
      </c>
      <c r="EM23">
        <v>0</v>
      </c>
      <c r="EN23">
        <v>0</v>
      </c>
      <c r="EO23">
        <v>0.214364999999997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85.1</v>
      </c>
      <c r="EX23">
        <v>85.3</v>
      </c>
      <c r="EY23">
        <v>2</v>
      </c>
      <c r="EZ23">
        <v>509.59199999999998</v>
      </c>
      <c r="FA23">
        <v>472.90600000000001</v>
      </c>
      <c r="FB23">
        <v>24.454699999999999</v>
      </c>
      <c r="FC23">
        <v>32.796599999999998</v>
      </c>
      <c r="FD23">
        <v>30</v>
      </c>
      <c r="FE23">
        <v>32.7652</v>
      </c>
      <c r="FF23">
        <v>32.735700000000001</v>
      </c>
      <c r="FG23">
        <v>11.71</v>
      </c>
      <c r="FH23">
        <v>21.237500000000001</v>
      </c>
      <c r="FI23">
        <v>32.066200000000002</v>
      </c>
      <c r="FJ23">
        <v>24.4572</v>
      </c>
      <c r="FK23">
        <v>260.23200000000003</v>
      </c>
      <c r="FL23">
        <v>16.7441</v>
      </c>
      <c r="FM23">
        <v>101.536</v>
      </c>
      <c r="FN23">
        <v>100.91200000000001</v>
      </c>
    </row>
    <row r="24" spans="1:170" x14ac:dyDescent="0.25">
      <c r="A24">
        <v>8</v>
      </c>
      <c r="B24">
        <v>1607723753</v>
      </c>
      <c r="C24">
        <v>843.5</v>
      </c>
      <c r="D24" t="s">
        <v>319</v>
      </c>
      <c r="E24" t="s">
        <v>320</v>
      </c>
      <c r="F24" t="s">
        <v>285</v>
      </c>
      <c r="G24" t="s">
        <v>286</v>
      </c>
      <c r="H24">
        <v>1607723745</v>
      </c>
      <c r="I24">
        <f t="shared" si="0"/>
        <v>3.2988607900337626E-3</v>
      </c>
      <c r="J24">
        <f t="shared" si="1"/>
        <v>10.965855906858547</v>
      </c>
      <c r="K24">
        <f t="shared" si="2"/>
        <v>402.33451612903201</v>
      </c>
      <c r="L24">
        <f t="shared" si="3"/>
        <v>295.94895356943209</v>
      </c>
      <c r="M24">
        <f t="shared" si="4"/>
        <v>30.220229174938577</v>
      </c>
      <c r="N24">
        <f t="shared" si="5"/>
        <v>41.083575852397288</v>
      </c>
      <c r="O24">
        <f t="shared" si="6"/>
        <v>0.18771987270123341</v>
      </c>
      <c r="P24">
        <f t="shared" si="7"/>
        <v>2.9653083266236893</v>
      </c>
      <c r="Q24">
        <f t="shared" si="8"/>
        <v>0.18135899733571623</v>
      </c>
      <c r="R24">
        <f t="shared" si="9"/>
        <v>0.11390291684859437</v>
      </c>
      <c r="S24">
        <f t="shared" si="10"/>
        <v>231.29226016809162</v>
      </c>
      <c r="T24">
        <f t="shared" si="11"/>
        <v>28.481483657460476</v>
      </c>
      <c r="U24">
        <f t="shared" si="12"/>
        <v>28.484416129032301</v>
      </c>
      <c r="V24">
        <f t="shared" si="13"/>
        <v>3.9033345198903673</v>
      </c>
      <c r="W24">
        <f t="shared" si="14"/>
        <v>55.412338599316236</v>
      </c>
      <c r="X24">
        <f t="shared" si="15"/>
        <v>2.1005370967331927</v>
      </c>
      <c r="Y24">
        <f t="shared" si="16"/>
        <v>3.7907389397911322</v>
      </c>
      <c r="Z24">
        <f t="shared" si="17"/>
        <v>1.8027974231571746</v>
      </c>
      <c r="AA24">
        <f t="shared" si="18"/>
        <v>-145.47976084048892</v>
      </c>
      <c r="AB24">
        <f t="shared" si="19"/>
        <v>-80.406260010212065</v>
      </c>
      <c r="AC24">
        <f t="shared" si="20"/>
        <v>-5.9243250273177859</v>
      </c>
      <c r="AD24">
        <f t="shared" si="21"/>
        <v>-0.51808570992716341</v>
      </c>
      <c r="AE24">
        <v>5</v>
      </c>
      <c r="AF24">
        <v>1</v>
      </c>
      <c r="AG24">
        <f t="shared" si="22"/>
        <v>1</v>
      </c>
      <c r="AH24">
        <f t="shared" si="23"/>
        <v>0</v>
      </c>
      <c r="AI24">
        <f t="shared" si="24"/>
        <v>53785.795648156971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1046.20076923077</v>
      </c>
      <c r="AR24">
        <v>1296.8900000000001</v>
      </c>
      <c r="AS24">
        <f t="shared" si="27"/>
        <v>0.19330030362577399</v>
      </c>
      <c r="AT24">
        <v>0.5</v>
      </c>
      <c r="AU24">
        <f t="shared" si="28"/>
        <v>1180.1888523602838</v>
      </c>
      <c r="AV24">
        <f t="shared" si="29"/>
        <v>10.965855906858547</v>
      </c>
      <c r="AW24">
        <f t="shared" si="30"/>
        <v>114.06543174849831</v>
      </c>
      <c r="AX24">
        <f t="shared" si="31"/>
        <v>0.4106824788532567</v>
      </c>
      <c r="AY24">
        <f t="shared" si="32"/>
        <v>9.7811493165593632E-3</v>
      </c>
      <c r="AZ24">
        <f t="shared" si="33"/>
        <v>1.5153097024419957</v>
      </c>
      <c r="BA24" t="s">
        <v>322</v>
      </c>
      <c r="BB24">
        <v>764.28</v>
      </c>
      <c r="BC24">
        <f t="shared" si="34"/>
        <v>532.61000000000013</v>
      </c>
      <c r="BD24">
        <f t="shared" si="35"/>
        <v>0.47068066834875433</v>
      </c>
      <c r="BE24">
        <f t="shared" si="36"/>
        <v>0.78676835615341489</v>
      </c>
      <c r="BF24">
        <f t="shared" si="37"/>
        <v>0.43117232948373657</v>
      </c>
      <c r="BG24">
        <f t="shared" si="38"/>
        <v>0.77169073492773477</v>
      </c>
      <c r="BH24">
        <f t="shared" si="39"/>
        <v>1400.00419354839</v>
      </c>
      <c r="BI24">
        <f t="shared" si="40"/>
        <v>1180.1888523602838</v>
      </c>
      <c r="BJ24">
        <f t="shared" si="41"/>
        <v>0.84298951231640828</v>
      </c>
      <c r="BK24">
        <f t="shared" si="42"/>
        <v>0.19597902463281661</v>
      </c>
      <c r="BL24">
        <v>6</v>
      </c>
      <c r="BM24">
        <v>0.5</v>
      </c>
      <c r="BN24" t="s">
        <v>290</v>
      </c>
      <c r="BO24">
        <v>2</v>
      </c>
      <c r="BP24">
        <v>1607723745</v>
      </c>
      <c r="BQ24">
        <v>402.33451612903201</v>
      </c>
      <c r="BR24">
        <v>417.08538709677401</v>
      </c>
      <c r="BS24">
        <v>20.570716129032299</v>
      </c>
      <c r="BT24">
        <v>16.693738709677401</v>
      </c>
      <c r="BU24">
        <v>398.137</v>
      </c>
      <c r="BV24">
        <v>20.356332258064501</v>
      </c>
      <c r="BW24">
        <v>500.02883870967702</v>
      </c>
      <c r="BX24">
        <v>102.01300000000001</v>
      </c>
      <c r="BY24">
        <v>9.9978641935483906E-2</v>
      </c>
      <c r="BZ24">
        <v>27.981454838709698</v>
      </c>
      <c r="CA24">
        <v>28.484416129032301</v>
      </c>
      <c r="CB24">
        <v>999.9</v>
      </c>
      <c r="CC24">
        <v>0</v>
      </c>
      <c r="CD24">
        <v>0</v>
      </c>
      <c r="CE24">
        <v>10003.8983870968</v>
      </c>
      <c r="CF24">
        <v>0</v>
      </c>
      <c r="CG24">
        <v>266.53312903225799</v>
      </c>
      <c r="CH24">
        <v>1400.00419354839</v>
      </c>
      <c r="CI24">
        <v>0.89999241935483898</v>
      </c>
      <c r="CJ24">
        <v>0.10000756774193501</v>
      </c>
      <c r="CK24">
        <v>0</v>
      </c>
      <c r="CL24">
        <v>1046.0225806451599</v>
      </c>
      <c r="CM24">
        <v>4.9997499999999997</v>
      </c>
      <c r="CN24">
        <v>14496.367741935501</v>
      </c>
      <c r="CO24">
        <v>12178.054838709701</v>
      </c>
      <c r="CP24">
        <v>48.423000000000002</v>
      </c>
      <c r="CQ24">
        <v>49.840451612903202</v>
      </c>
      <c r="CR24">
        <v>49.414999999999999</v>
      </c>
      <c r="CS24">
        <v>49.312064516128999</v>
      </c>
      <c r="CT24">
        <v>49.439161290322602</v>
      </c>
      <c r="CU24">
        <v>1255.49322580645</v>
      </c>
      <c r="CV24">
        <v>139.51096774193601</v>
      </c>
      <c r="CW24">
        <v>0</v>
      </c>
      <c r="CX24">
        <v>119.60000014305101</v>
      </c>
      <c r="CY24">
        <v>0</v>
      </c>
      <c r="CZ24">
        <v>1046.20076923077</v>
      </c>
      <c r="DA24">
        <v>38.598974364510397</v>
      </c>
      <c r="DB24">
        <v>510.259828950204</v>
      </c>
      <c r="DC24">
        <v>14498.8884615385</v>
      </c>
      <c r="DD24">
        <v>15</v>
      </c>
      <c r="DE24">
        <v>1607718527.5999999</v>
      </c>
      <c r="DF24" t="s">
        <v>291</v>
      </c>
      <c r="DG24">
        <v>1607718527.5999999</v>
      </c>
      <c r="DH24">
        <v>1607718513.0999999</v>
      </c>
      <c r="DI24">
        <v>1</v>
      </c>
      <c r="DJ24">
        <v>1.611</v>
      </c>
      <c r="DK24">
        <v>0.252</v>
      </c>
      <c r="DL24">
        <v>4.1980000000000004</v>
      </c>
      <c r="DM24">
        <v>0.214</v>
      </c>
      <c r="DN24">
        <v>1409</v>
      </c>
      <c r="DO24">
        <v>21</v>
      </c>
      <c r="DP24">
        <v>0.15</v>
      </c>
      <c r="DQ24">
        <v>0.14000000000000001</v>
      </c>
      <c r="DR24">
        <v>10.9784254898108</v>
      </c>
      <c r="DS24">
        <v>-121.875698744088</v>
      </c>
      <c r="DT24">
        <v>11.925792916601401</v>
      </c>
      <c r="DU24">
        <v>0</v>
      </c>
      <c r="DV24">
        <v>-14.575821400000001</v>
      </c>
      <c r="DW24">
        <v>142.396553058954</v>
      </c>
      <c r="DX24">
        <v>14.278366865254799</v>
      </c>
      <c r="DY24">
        <v>0</v>
      </c>
      <c r="DZ24">
        <v>3.8768736666666701</v>
      </c>
      <c r="EA24">
        <v>-1.6660912124569199E-2</v>
      </c>
      <c r="EB24">
        <v>1.35863530385781E-3</v>
      </c>
      <c r="EC24">
        <v>1</v>
      </c>
      <c r="ED24">
        <v>1</v>
      </c>
      <c r="EE24">
        <v>3</v>
      </c>
      <c r="EF24" t="s">
        <v>302</v>
      </c>
      <c r="EG24">
        <v>100</v>
      </c>
      <c r="EH24">
        <v>100</v>
      </c>
      <c r="EI24">
        <v>4.1970000000000001</v>
      </c>
      <c r="EJ24">
        <v>0.21429999999999999</v>
      </c>
      <c r="EK24">
        <v>4.1976190476189004</v>
      </c>
      <c r="EL24">
        <v>0</v>
      </c>
      <c r="EM24">
        <v>0</v>
      </c>
      <c r="EN24">
        <v>0</v>
      </c>
      <c r="EO24">
        <v>0.214364999999997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87.1</v>
      </c>
      <c r="EX24">
        <v>87.3</v>
      </c>
      <c r="EY24">
        <v>2</v>
      </c>
      <c r="EZ24">
        <v>509.572</v>
      </c>
      <c r="FA24">
        <v>473.32799999999997</v>
      </c>
      <c r="FB24">
        <v>24.291599999999999</v>
      </c>
      <c r="FC24">
        <v>32.7986</v>
      </c>
      <c r="FD24">
        <v>30</v>
      </c>
      <c r="FE24">
        <v>32.762799999999999</v>
      </c>
      <c r="FF24">
        <v>32.735700000000001</v>
      </c>
      <c r="FG24">
        <v>19.1587</v>
      </c>
      <c r="FH24">
        <v>20.253</v>
      </c>
      <c r="FI24">
        <v>30.951799999999999</v>
      </c>
      <c r="FJ24">
        <v>24.2986</v>
      </c>
      <c r="FK24">
        <v>424.91399999999999</v>
      </c>
      <c r="FL24">
        <v>16.747800000000002</v>
      </c>
      <c r="FM24">
        <v>101.535</v>
      </c>
      <c r="FN24">
        <v>100.91200000000001</v>
      </c>
    </row>
    <row r="25" spans="1:170" x14ac:dyDescent="0.25">
      <c r="A25">
        <v>9</v>
      </c>
      <c r="B25">
        <v>1607723873.5</v>
      </c>
      <c r="C25">
        <v>964</v>
      </c>
      <c r="D25" t="s">
        <v>323</v>
      </c>
      <c r="E25" t="s">
        <v>324</v>
      </c>
      <c r="F25" t="s">
        <v>285</v>
      </c>
      <c r="G25" t="s">
        <v>286</v>
      </c>
      <c r="H25">
        <v>1607723865.5</v>
      </c>
      <c r="I25">
        <f t="shared" si="0"/>
        <v>3.3201619551502487E-3</v>
      </c>
      <c r="J25">
        <f t="shared" si="1"/>
        <v>18.907175655455529</v>
      </c>
      <c r="K25">
        <f t="shared" si="2"/>
        <v>500.57303225806402</v>
      </c>
      <c r="L25">
        <f t="shared" si="3"/>
        <v>322.74019107294885</v>
      </c>
      <c r="M25">
        <f t="shared" si="4"/>
        <v>32.957888931277779</v>
      </c>
      <c r="N25">
        <f t="shared" si="5"/>
        <v>51.117991670969793</v>
      </c>
      <c r="O25">
        <f t="shared" si="6"/>
        <v>0.18789335088769354</v>
      </c>
      <c r="P25">
        <f t="shared" si="7"/>
        <v>2.9657563833247753</v>
      </c>
      <c r="Q25">
        <f t="shared" si="8"/>
        <v>0.18152185582252847</v>
      </c>
      <c r="R25">
        <f t="shared" si="9"/>
        <v>0.11400561415418899</v>
      </c>
      <c r="S25">
        <f t="shared" si="10"/>
        <v>231.29129025952165</v>
      </c>
      <c r="T25">
        <f t="shared" si="11"/>
        <v>28.486173116761346</v>
      </c>
      <c r="U25">
        <f t="shared" si="12"/>
        <v>28.479535483871</v>
      </c>
      <c r="V25">
        <f t="shared" si="13"/>
        <v>3.9022280506190379</v>
      </c>
      <c r="W25">
        <f t="shared" si="14"/>
        <v>55.080222180145675</v>
      </c>
      <c r="X25">
        <f t="shared" si="15"/>
        <v>2.0891945771460163</v>
      </c>
      <c r="Y25">
        <f t="shared" si="16"/>
        <v>3.7930031769172703</v>
      </c>
      <c r="Z25">
        <f t="shared" si="17"/>
        <v>1.8130334734730216</v>
      </c>
      <c r="AA25">
        <f t="shared" si="18"/>
        <v>-146.41914222212597</v>
      </c>
      <c r="AB25">
        <f t="shared" si="19"/>
        <v>-78.000462084465568</v>
      </c>
      <c r="AC25">
        <f t="shared" si="20"/>
        <v>-5.7463510027973657</v>
      </c>
      <c r="AD25">
        <f t="shared" si="21"/>
        <v>1.1253349501327534</v>
      </c>
      <c r="AE25">
        <v>5</v>
      </c>
      <c r="AF25">
        <v>1</v>
      </c>
      <c r="AG25">
        <f t="shared" si="22"/>
        <v>1</v>
      </c>
      <c r="AH25">
        <f t="shared" si="23"/>
        <v>0</v>
      </c>
      <c r="AI25">
        <f t="shared" si="24"/>
        <v>53797.188418670914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1114.9988461538501</v>
      </c>
      <c r="AR25">
        <v>1415.24</v>
      </c>
      <c r="AS25">
        <f t="shared" si="27"/>
        <v>0.21214857822429412</v>
      </c>
      <c r="AT25">
        <v>0.5</v>
      </c>
      <c r="AU25">
        <f t="shared" si="28"/>
        <v>1180.1915039730234</v>
      </c>
      <c r="AV25">
        <f t="shared" si="29"/>
        <v>18.907175655455529</v>
      </c>
      <c r="AW25">
        <f t="shared" si="30"/>
        <v>125.18797480013413</v>
      </c>
      <c r="AX25">
        <f t="shared" si="31"/>
        <v>0.44315451796161781</v>
      </c>
      <c r="AY25">
        <f t="shared" si="32"/>
        <v>1.6509967297406621E-2</v>
      </c>
      <c r="AZ25">
        <f t="shared" si="33"/>
        <v>1.3049659421723523</v>
      </c>
      <c r="BA25" t="s">
        <v>326</v>
      </c>
      <c r="BB25">
        <v>788.07</v>
      </c>
      <c r="BC25">
        <f t="shared" si="34"/>
        <v>627.16999999999996</v>
      </c>
      <c r="BD25">
        <f t="shared" si="35"/>
        <v>0.47872371740700281</v>
      </c>
      <c r="BE25">
        <f t="shared" si="36"/>
        <v>0.74649657842935158</v>
      </c>
      <c r="BF25">
        <f t="shared" si="37"/>
        <v>0.42906115476446405</v>
      </c>
      <c r="BG25">
        <f t="shared" si="38"/>
        <v>0.72521706140064712</v>
      </c>
      <c r="BH25">
        <f t="shared" si="39"/>
        <v>1400.0083870967701</v>
      </c>
      <c r="BI25">
        <f t="shared" si="40"/>
        <v>1180.1915039730234</v>
      </c>
      <c r="BJ25">
        <f t="shared" si="41"/>
        <v>0.8429888812455002</v>
      </c>
      <c r="BK25">
        <f t="shared" si="42"/>
        <v>0.19597776249100032</v>
      </c>
      <c r="BL25">
        <v>6</v>
      </c>
      <c r="BM25">
        <v>0.5</v>
      </c>
      <c r="BN25" t="s">
        <v>290</v>
      </c>
      <c r="BO25">
        <v>2</v>
      </c>
      <c r="BP25">
        <v>1607723865.5</v>
      </c>
      <c r="BQ25">
        <v>500.57303225806402</v>
      </c>
      <c r="BR25">
        <v>525.25545161290302</v>
      </c>
      <c r="BS25">
        <v>20.458441935483901</v>
      </c>
      <c r="BT25">
        <v>16.555848387096798</v>
      </c>
      <c r="BU25">
        <v>496.37545161290302</v>
      </c>
      <c r="BV25">
        <v>20.2440903225806</v>
      </c>
      <c r="BW25">
        <v>500.01158064516102</v>
      </c>
      <c r="BX25">
        <v>102.01900000000001</v>
      </c>
      <c r="BY25">
        <v>9.9948438709677401E-2</v>
      </c>
      <c r="BZ25">
        <v>27.9916967741935</v>
      </c>
      <c r="CA25">
        <v>28.479535483871</v>
      </c>
      <c r="CB25">
        <v>999.9</v>
      </c>
      <c r="CC25">
        <v>0</v>
      </c>
      <c r="CD25">
        <v>0</v>
      </c>
      <c r="CE25">
        <v>10005.8493548387</v>
      </c>
      <c r="CF25">
        <v>0</v>
      </c>
      <c r="CG25">
        <v>265.56070967741903</v>
      </c>
      <c r="CH25">
        <v>1400.0083870967701</v>
      </c>
      <c r="CI25">
        <v>0.90001200000000003</v>
      </c>
      <c r="CJ25">
        <v>9.9987800000000002E-2</v>
      </c>
      <c r="CK25">
        <v>0</v>
      </c>
      <c r="CL25">
        <v>1114.89806451613</v>
      </c>
      <c r="CM25">
        <v>4.9997499999999997</v>
      </c>
      <c r="CN25">
        <v>15439.651612903201</v>
      </c>
      <c r="CO25">
        <v>12178.164516129</v>
      </c>
      <c r="CP25">
        <v>48.445129032258002</v>
      </c>
      <c r="CQ25">
        <v>49.875</v>
      </c>
      <c r="CR25">
        <v>49.429064516129003</v>
      </c>
      <c r="CS25">
        <v>49.382935483871002</v>
      </c>
      <c r="CT25">
        <v>49.499935483870999</v>
      </c>
      <c r="CU25">
        <v>1255.5264516129</v>
      </c>
      <c r="CV25">
        <v>139.48193548387101</v>
      </c>
      <c r="CW25">
        <v>0</v>
      </c>
      <c r="CX25">
        <v>119.700000047684</v>
      </c>
      <c r="CY25">
        <v>0</v>
      </c>
      <c r="CZ25">
        <v>1114.9988461538501</v>
      </c>
      <c r="DA25">
        <v>25.647521372696399</v>
      </c>
      <c r="DB25">
        <v>343.12478638574402</v>
      </c>
      <c r="DC25">
        <v>15441.092307692301</v>
      </c>
      <c r="DD25">
        <v>15</v>
      </c>
      <c r="DE25">
        <v>1607718527.5999999</v>
      </c>
      <c r="DF25" t="s">
        <v>291</v>
      </c>
      <c r="DG25">
        <v>1607718527.5999999</v>
      </c>
      <c r="DH25">
        <v>1607718513.0999999</v>
      </c>
      <c r="DI25">
        <v>1</v>
      </c>
      <c r="DJ25">
        <v>1.611</v>
      </c>
      <c r="DK25">
        <v>0.252</v>
      </c>
      <c r="DL25">
        <v>4.1980000000000004</v>
      </c>
      <c r="DM25">
        <v>0.214</v>
      </c>
      <c r="DN25">
        <v>1409</v>
      </c>
      <c r="DO25">
        <v>21</v>
      </c>
      <c r="DP25">
        <v>0.15</v>
      </c>
      <c r="DQ25">
        <v>0.14000000000000001</v>
      </c>
      <c r="DR25">
        <v>19.343179360592099</v>
      </c>
      <c r="DS25">
        <v>-10.9421783752144</v>
      </c>
      <c r="DT25">
        <v>3.1244810218925001</v>
      </c>
      <c r="DU25">
        <v>0</v>
      </c>
      <c r="DV25">
        <v>-24.95438</v>
      </c>
      <c r="DW25">
        <v>22.267071857619602</v>
      </c>
      <c r="DX25">
        <v>4.1238493533267402</v>
      </c>
      <c r="DY25">
        <v>0</v>
      </c>
      <c r="DZ25">
        <v>3.9023713333333299</v>
      </c>
      <c r="EA25">
        <v>0.13650954393771</v>
      </c>
      <c r="EB25">
        <v>1.2213427510554001E-2</v>
      </c>
      <c r="EC25">
        <v>1</v>
      </c>
      <c r="ED25">
        <v>1</v>
      </c>
      <c r="EE25">
        <v>3</v>
      </c>
      <c r="EF25" t="s">
        <v>302</v>
      </c>
      <c r="EG25">
        <v>100</v>
      </c>
      <c r="EH25">
        <v>100</v>
      </c>
      <c r="EI25">
        <v>4.1980000000000004</v>
      </c>
      <c r="EJ25">
        <v>0.21429999999999999</v>
      </c>
      <c r="EK25">
        <v>4.1976190476189004</v>
      </c>
      <c r="EL25">
        <v>0</v>
      </c>
      <c r="EM25">
        <v>0</v>
      </c>
      <c r="EN25">
        <v>0</v>
      </c>
      <c r="EO25">
        <v>0.214364999999997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89.1</v>
      </c>
      <c r="EX25">
        <v>89.3</v>
      </c>
      <c r="EY25">
        <v>2</v>
      </c>
      <c r="EZ25">
        <v>509.447</v>
      </c>
      <c r="FA25">
        <v>473.483</v>
      </c>
      <c r="FB25">
        <v>24.295100000000001</v>
      </c>
      <c r="FC25">
        <v>32.813200000000002</v>
      </c>
      <c r="FD25">
        <v>30.0002</v>
      </c>
      <c r="FE25">
        <v>32.771500000000003</v>
      </c>
      <c r="FF25">
        <v>32.744399999999999</v>
      </c>
      <c r="FG25">
        <v>23.588699999999999</v>
      </c>
      <c r="FH25">
        <v>20.107099999999999</v>
      </c>
      <c r="FI25">
        <v>29.8352</v>
      </c>
      <c r="FJ25">
        <v>24.2974</v>
      </c>
      <c r="FK25">
        <v>523.49</v>
      </c>
      <c r="FL25">
        <v>16.6037</v>
      </c>
      <c r="FM25">
        <v>101.526</v>
      </c>
      <c r="FN25">
        <v>100.907</v>
      </c>
    </row>
    <row r="26" spans="1:170" x14ac:dyDescent="0.25">
      <c r="A26">
        <v>10</v>
      </c>
      <c r="B26">
        <v>1607723976.5</v>
      </c>
      <c r="C26">
        <v>1067</v>
      </c>
      <c r="D26" t="s">
        <v>327</v>
      </c>
      <c r="E26" t="s">
        <v>328</v>
      </c>
      <c r="F26" t="s">
        <v>285</v>
      </c>
      <c r="G26" t="s">
        <v>286</v>
      </c>
      <c r="H26">
        <v>1607723968.75</v>
      </c>
      <c r="I26">
        <f t="shared" si="0"/>
        <v>3.2274136808868076E-3</v>
      </c>
      <c r="J26">
        <f t="shared" si="1"/>
        <v>21.221010283059087</v>
      </c>
      <c r="K26">
        <f t="shared" si="2"/>
        <v>599.60266666666701</v>
      </c>
      <c r="L26">
        <f t="shared" si="3"/>
        <v>394.01232737456178</v>
      </c>
      <c r="M26">
        <f t="shared" si="4"/>
        <v>40.237810806325122</v>
      </c>
      <c r="N26">
        <f t="shared" si="5"/>
        <v>61.233359933344659</v>
      </c>
      <c r="O26">
        <f t="shared" si="6"/>
        <v>0.18282803473953194</v>
      </c>
      <c r="P26">
        <f t="shared" si="7"/>
        <v>2.9653233227359554</v>
      </c>
      <c r="Q26">
        <f t="shared" si="8"/>
        <v>0.17678864948782769</v>
      </c>
      <c r="R26">
        <f t="shared" si="9"/>
        <v>0.1110189013467279</v>
      </c>
      <c r="S26">
        <f t="shared" si="10"/>
        <v>231.29014443518082</v>
      </c>
      <c r="T26">
        <f t="shared" si="11"/>
        <v>28.506611439212914</v>
      </c>
      <c r="U26">
        <f t="shared" si="12"/>
        <v>28.514220000000002</v>
      </c>
      <c r="V26">
        <f t="shared" si="13"/>
        <v>3.9100971619531513</v>
      </c>
      <c r="W26">
        <f t="shared" si="14"/>
        <v>55.392706821149481</v>
      </c>
      <c r="X26">
        <f t="shared" si="15"/>
        <v>2.1006237416371274</v>
      </c>
      <c r="Y26">
        <f t="shared" si="16"/>
        <v>3.7922388382636116</v>
      </c>
      <c r="Z26">
        <f t="shared" si="17"/>
        <v>1.8094734203160239</v>
      </c>
      <c r="AA26">
        <f t="shared" si="18"/>
        <v>-142.32894332710822</v>
      </c>
      <c r="AB26">
        <f t="shared" si="19"/>
        <v>-84.086587442809872</v>
      </c>
      <c r="AC26">
        <f t="shared" si="20"/>
        <v>-6.1965891078184381</v>
      </c>
      <c r="AD26">
        <f t="shared" si="21"/>
        <v>-1.3219754425556971</v>
      </c>
      <c r="AE26">
        <v>5</v>
      </c>
      <c r="AF26">
        <v>1</v>
      </c>
      <c r="AG26">
        <f t="shared" si="22"/>
        <v>1</v>
      </c>
      <c r="AH26">
        <f t="shared" si="23"/>
        <v>0</v>
      </c>
      <c r="AI26">
        <f t="shared" si="24"/>
        <v>53785.243044309536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1158.4148</v>
      </c>
      <c r="AR26">
        <v>1477.88</v>
      </c>
      <c r="AS26">
        <f t="shared" si="27"/>
        <v>0.2161645059138767</v>
      </c>
      <c r="AT26">
        <v>0.5</v>
      </c>
      <c r="AU26">
        <f t="shared" si="28"/>
        <v>1180.1830507472746</v>
      </c>
      <c r="AV26">
        <f t="shared" si="29"/>
        <v>21.221010283059087</v>
      </c>
      <c r="AW26">
        <f t="shared" si="30"/>
        <v>127.55684302635814</v>
      </c>
      <c r="AX26">
        <f t="shared" si="31"/>
        <v>0.46314315100008124</v>
      </c>
      <c r="AY26">
        <f t="shared" si="32"/>
        <v>1.8470658216174735E-2</v>
      </c>
      <c r="AZ26">
        <f t="shared" si="33"/>
        <v>1.207269873061412</v>
      </c>
      <c r="BA26" t="s">
        <v>330</v>
      </c>
      <c r="BB26">
        <v>793.41</v>
      </c>
      <c r="BC26">
        <f t="shared" si="34"/>
        <v>684.47000000000014</v>
      </c>
      <c r="BD26">
        <f t="shared" si="35"/>
        <v>0.46673367715166486</v>
      </c>
      <c r="BE26">
        <f t="shared" si="36"/>
        <v>0.72273734440002102</v>
      </c>
      <c r="BF26">
        <f t="shared" si="37"/>
        <v>0.41902401717645826</v>
      </c>
      <c r="BG26">
        <f t="shared" si="38"/>
        <v>0.70061958856805917</v>
      </c>
      <c r="BH26">
        <f t="shared" si="39"/>
        <v>1399.998</v>
      </c>
      <c r="BI26">
        <f t="shared" si="40"/>
        <v>1180.1830507472746</v>
      </c>
      <c r="BJ26">
        <f t="shared" si="41"/>
        <v>0.8429890976610499</v>
      </c>
      <c r="BK26">
        <f t="shared" si="42"/>
        <v>0.19597819532209965</v>
      </c>
      <c r="BL26">
        <v>6</v>
      </c>
      <c r="BM26">
        <v>0.5</v>
      </c>
      <c r="BN26" t="s">
        <v>290</v>
      </c>
      <c r="BO26">
        <v>2</v>
      </c>
      <c r="BP26">
        <v>1607723968.75</v>
      </c>
      <c r="BQ26">
        <v>599.60266666666701</v>
      </c>
      <c r="BR26">
        <v>627.38930000000005</v>
      </c>
      <c r="BS26">
        <v>20.569500000000001</v>
      </c>
      <c r="BT26">
        <v>16.7763733333333</v>
      </c>
      <c r="BU26">
        <v>595.40503333333299</v>
      </c>
      <c r="BV26">
        <v>20.355123333333299</v>
      </c>
      <c r="BW26">
        <v>500.01400000000001</v>
      </c>
      <c r="BX26">
        <v>102.023266666667</v>
      </c>
      <c r="BY26">
        <v>9.9961493333333304E-2</v>
      </c>
      <c r="BZ26">
        <v>27.988240000000001</v>
      </c>
      <c r="CA26">
        <v>28.514220000000002</v>
      </c>
      <c r="CB26">
        <v>999.9</v>
      </c>
      <c r="CC26">
        <v>0</v>
      </c>
      <c r="CD26">
        <v>0</v>
      </c>
      <c r="CE26">
        <v>10002.9766666667</v>
      </c>
      <c r="CF26">
        <v>0</v>
      </c>
      <c r="CG26">
        <v>263.15323333333299</v>
      </c>
      <c r="CH26">
        <v>1399.998</v>
      </c>
      <c r="CI26">
        <v>0.90000686666666696</v>
      </c>
      <c r="CJ26">
        <v>9.9992979999999995E-2</v>
      </c>
      <c r="CK26">
        <v>0</v>
      </c>
      <c r="CL26">
        <v>1158.39333333333</v>
      </c>
      <c r="CM26">
        <v>4.9997499999999997</v>
      </c>
      <c r="CN26">
        <v>16038.41</v>
      </c>
      <c r="CO26">
        <v>12178.063333333301</v>
      </c>
      <c r="CP26">
        <v>48.491533333333301</v>
      </c>
      <c r="CQ26">
        <v>49.895666666666699</v>
      </c>
      <c r="CR26">
        <v>49.495733333333298</v>
      </c>
      <c r="CS26">
        <v>49.391599999999997</v>
      </c>
      <c r="CT26">
        <v>49.5041333333333</v>
      </c>
      <c r="CU26">
        <v>1255.5070000000001</v>
      </c>
      <c r="CV26">
        <v>139.49100000000001</v>
      </c>
      <c r="CW26">
        <v>0</v>
      </c>
      <c r="CX26">
        <v>102.299999952316</v>
      </c>
      <c r="CY26">
        <v>0</v>
      </c>
      <c r="CZ26">
        <v>1158.4148</v>
      </c>
      <c r="DA26">
        <v>7.3984615288020903</v>
      </c>
      <c r="DB26">
        <v>101.73076900224601</v>
      </c>
      <c r="DC26">
        <v>16039.1</v>
      </c>
      <c r="DD26">
        <v>15</v>
      </c>
      <c r="DE26">
        <v>1607718527.5999999</v>
      </c>
      <c r="DF26" t="s">
        <v>291</v>
      </c>
      <c r="DG26">
        <v>1607718527.5999999</v>
      </c>
      <c r="DH26">
        <v>1607718513.0999999</v>
      </c>
      <c r="DI26">
        <v>1</v>
      </c>
      <c r="DJ26">
        <v>1.611</v>
      </c>
      <c r="DK26">
        <v>0.252</v>
      </c>
      <c r="DL26">
        <v>4.1980000000000004</v>
      </c>
      <c r="DM26">
        <v>0.214</v>
      </c>
      <c r="DN26">
        <v>1409</v>
      </c>
      <c r="DO26">
        <v>21</v>
      </c>
      <c r="DP26">
        <v>0.15</v>
      </c>
      <c r="DQ26">
        <v>0.14000000000000001</v>
      </c>
      <c r="DR26">
        <v>21.2278412183848</v>
      </c>
      <c r="DS26">
        <v>-0.35917726661937099</v>
      </c>
      <c r="DT26">
        <v>6.80947526804912E-2</v>
      </c>
      <c r="DU26">
        <v>1</v>
      </c>
      <c r="DV26">
        <v>-27.789770000000001</v>
      </c>
      <c r="DW26">
        <v>0.19361512791992899</v>
      </c>
      <c r="DX26">
        <v>7.2663044940327201E-2</v>
      </c>
      <c r="DY26">
        <v>1</v>
      </c>
      <c r="DZ26">
        <v>3.7928776666666701</v>
      </c>
      <c r="EA26">
        <v>3.2742246941033303E-2</v>
      </c>
      <c r="EB26">
        <v>2.5462085320902099E-3</v>
      </c>
      <c r="EC26">
        <v>1</v>
      </c>
      <c r="ED26">
        <v>3</v>
      </c>
      <c r="EE26">
        <v>3</v>
      </c>
      <c r="EF26" t="s">
        <v>292</v>
      </c>
      <c r="EG26">
        <v>100</v>
      </c>
      <c r="EH26">
        <v>100</v>
      </c>
      <c r="EI26">
        <v>4.1980000000000004</v>
      </c>
      <c r="EJ26">
        <v>0.21440000000000001</v>
      </c>
      <c r="EK26">
        <v>4.1976190476189004</v>
      </c>
      <c r="EL26">
        <v>0</v>
      </c>
      <c r="EM26">
        <v>0</v>
      </c>
      <c r="EN26">
        <v>0</v>
      </c>
      <c r="EO26">
        <v>0.214364999999997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90.8</v>
      </c>
      <c r="EX26">
        <v>91.1</v>
      </c>
      <c r="EY26">
        <v>2</v>
      </c>
      <c r="EZ26">
        <v>509.428</v>
      </c>
      <c r="FA26">
        <v>473.67200000000003</v>
      </c>
      <c r="FB26">
        <v>24.260300000000001</v>
      </c>
      <c r="FC26">
        <v>32.836300000000001</v>
      </c>
      <c r="FD26">
        <v>30.0002</v>
      </c>
      <c r="FE26">
        <v>32.788899999999998</v>
      </c>
      <c r="FF26">
        <v>32.761699999999998</v>
      </c>
      <c r="FG26">
        <v>27.967500000000001</v>
      </c>
      <c r="FH26">
        <v>18.495699999999999</v>
      </c>
      <c r="FI26">
        <v>29.4604</v>
      </c>
      <c r="FJ26">
        <v>24.2666</v>
      </c>
      <c r="FK26">
        <v>627.78200000000004</v>
      </c>
      <c r="FL26">
        <v>16.789300000000001</v>
      </c>
      <c r="FM26">
        <v>101.52500000000001</v>
      </c>
      <c r="FN26">
        <v>100.905</v>
      </c>
    </row>
    <row r="27" spans="1:170" x14ac:dyDescent="0.25">
      <c r="A27">
        <v>11</v>
      </c>
      <c r="B27">
        <v>1607724087.5</v>
      </c>
      <c r="C27">
        <v>1178</v>
      </c>
      <c r="D27" t="s">
        <v>331</v>
      </c>
      <c r="E27" t="s">
        <v>332</v>
      </c>
      <c r="F27" t="s">
        <v>285</v>
      </c>
      <c r="G27" t="s">
        <v>286</v>
      </c>
      <c r="H27">
        <v>1607724079.75</v>
      </c>
      <c r="I27">
        <f t="shared" si="0"/>
        <v>3.154292889726676E-3</v>
      </c>
      <c r="J27">
        <f t="shared" si="1"/>
        <v>23.079512208849412</v>
      </c>
      <c r="K27">
        <f t="shared" si="2"/>
        <v>699.72743333333301</v>
      </c>
      <c r="L27">
        <f t="shared" si="3"/>
        <v>469.35543917537387</v>
      </c>
      <c r="M27">
        <f t="shared" si="4"/>
        <v>47.933307681356276</v>
      </c>
      <c r="N27">
        <f t="shared" si="5"/>
        <v>71.46023579481755</v>
      </c>
      <c r="O27">
        <f t="shared" si="6"/>
        <v>0.17803332251396528</v>
      </c>
      <c r="P27">
        <f t="shared" si="7"/>
        <v>2.9647529609869023</v>
      </c>
      <c r="Q27">
        <f t="shared" si="8"/>
        <v>0.17230014357164997</v>
      </c>
      <c r="R27">
        <f t="shared" si="9"/>
        <v>0.10818731328899278</v>
      </c>
      <c r="S27">
        <f t="shared" si="10"/>
        <v>231.28967221811587</v>
      </c>
      <c r="T27">
        <f t="shared" si="11"/>
        <v>28.523062211219234</v>
      </c>
      <c r="U27">
        <f t="shared" si="12"/>
        <v>28.564493333333299</v>
      </c>
      <c r="V27">
        <f t="shared" si="13"/>
        <v>3.9215275826209304</v>
      </c>
      <c r="W27">
        <f t="shared" si="14"/>
        <v>55.571277637415271</v>
      </c>
      <c r="X27">
        <f t="shared" si="15"/>
        <v>2.107096621294247</v>
      </c>
      <c r="Y27">
        <f t="shared" si="16"/>
        <v>3.7917008765614053</v>
      </c>
      <c r="Z27">
        <f t="shared" si="17"/>
        <v>1.8144309613266834</v>
      </c>
      <c r="AA27">
        <f t="shared" si="18"/>
        <v>-139.10431643694642</v>
      </c>
      <c r="AB27">
        <f t="shared" si="19"/>
        <v>-92.494824113359158</v>
      </c>
      <c r="AC27">
        <f t="shared" si="20"/>
        <v>-6.8191534256597715</v>
      </c>
      <c r="AD27">
        <f t="shared" si="21"/>
        <v>-7.128621757849487</v>
      </c>
      <c r="AE27">
        <v>5</v>
      </c>
      <c r="AF27">
        <v>1</v>
      </c>
      <c r="AG27">
        <f t="shared" si="22"/>
        <v>1</v>
      </c>
      <c r="AH27">
        <f t="shared" si="23"/>
        <v>0</v>
      </c>
      <c r="AI27">
        <f t="shared" si="24"/>
        <v>53769.06636405499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1168.17384615385</v>
      </c>
      <c r="AR27">
        <v>1490.3</v>
      </c>
      <c r="AS27">
        <f t="shared" si="27"/>
        <v>0.21614852972297516</v>
      </c>
      <c r="AT27">
        <v>0.5</v>
      </c>
      <c r="AU27">
        <f t="shared" si="28"/>
        <v>1180.1800307472843</v>
      </c>
      <c r="AV27">
        <f t="shared" si="29"/>
        <v>23.079512208849412</v>
      </c>
      <c r="AW27">
        <f t="shared" si="30"/>
        <v>127.54708922722055</v>
      </c>
      <c r="AX27">
        <f t="shared" si="31"/>
        <v>0.47093873716701329</v>
      </c>
      <c r="AY27">
        <f t="shared" si="32"/>
        <v>2.0045466854481494E-2</v>
      </c>
      <c r="AZ27">
        <f t="shared" si="33"/>
        <v>1.188874723210092</v>
      </c>
      <c r="BA27" t="s">
        <v>334</v>
      </c>
      <c r="BB27">
        <v>788.46</v>
      </c>
      <c r="BC27">
        <f t="shared" si="34"/>
        <v>701.83999999999992</v>
      </c>
      <c r="BD27">
        <f t="shared" si="35"/>
        <v>0.4589737744302832</v>
      </c>
      <c r="BE27">
        <f t="shared" si="36"/>
        <v>0.71627008190425367</v>
      </c>
      <c r="BF27">
        <f t="shared" si="37"/>
        <v>0.41574155886703151</v>
      </c>
      <c r="BG27">
        <f t="shared" si="38"/>
        <v>0.69574250343745991</v>
      </c>
      <c r="BH27">
        <f t="shared" si="39"/>
        <v>1399.9943333333299</v>
      </c>
      <c r="BI27">
        <f t="shared" si="40"/>
        <v>1180.1800307472843</v>
      </c>
      <c r="BJ27">
        <f t="shared" si="41"/>
        <v>0.84298914834699601</v>
      </c>
      <c r="BK27">
        <f t="shared" si="42"/>
        <v>0.195978296693992</v>
      </c>
      <c r="BL27">
        <v>6</v>
      </c>
      <c r="BM27">
        <v>0.5</v>
      </c>
      <c r="BN27" t="s">
        <v>290</v>
      </c>
      <c r="BO27">
        <v>2</v>
      </c>
      <c r="BP27">
        <v>1607724079.75</v>
      </c>
      <c r="BQ27">
        <v>699.72743333333301</v>
      </c>
      <c r="BR27">
        <v>730.06979999999999</v>
      </c>
      <c r="BS27">
        <v>20.632359999999998</v>
      </c>
      <c r="BT27">
        <v>16.9255033333333</v>
      </c>
      <c r="BU27">
        <v>695.529766666667</v>
      </c>
      <c r="BV27">
        <v>20.4179933333333</v>
      </c>
      <c r="BW27">
        <v>500.02673333333303</v>
      </c>
      <c r="BX27">
        <v>102.0258</v>
      </c>
      <c r="BY27">
        <v>0.100016983333333</v>
      </c>
      <c r="BZ27">
        <v>27.985806666666701</v>
      </c>
      <c r="CA27">
        <v>28.564493333333299</v>
      </c>
      <c r="CB27">
        <v>999.9</v>
      </c>
      <c r="CC27">
        <v>0</v>
      </c>
      <c r="CD27">
        <v>0</v>
      </c>
      <c r="CE27">
        <v>9999.4966666666696</v>
      </c>
      <c r="CF27">
        <v>0</v>
      </c>
      <c r="CG27">
        <v>264.51086666666703</v>
      </c>
      <c r="CH27">
        <v>1399.9943333333299</v>
      </c>
      <c r="CI27">
        <v>0.90000543333333305</v>
      </c>
      <c r="CJ27">
        <v>9.9994423333333401E-2</v>
      </c>
      <c r="CK27">
        <v>0</v>
      </c>
      <c r="CL27">
        <v>1168.184</v>
      </c>
      <c r="CM27">
        <v>4.9997499999999997</v>
      </c>
      <c r="CN27">
        <v>16174.0133333333</v>
      </c>
      <c r="CO27">
        <v>12178.02</v>
      </c>
      <c r="CP27">
        <v>48.499933333333303</v>
      </c>
      <c r="CQ27">
        <v>49.936999999999998</v>
      </c>
      <c r="CR27">
        <v>49.5</v>
      </c>
      <c r="CS27">
        <v>49.3874</v>
      </c>
      <c r="CT27">
        <v>49.526866666666699</v>
      </c>
      <c r="CU27">
        <v>1255.50133333333</v>
      </c>
      <c r="CV27">
        <v>139.49299999999999</v>
      </c>
      <c r="CW27">
        <v>0</v>
      </c>
      <c r="CX27">
        <v>110</v>
      </c>
      <c r="CY27">
        <v>0</v>
      </c>
      <c r="CZ27">
        <v>1168.17384615385</v>
      </c>
      <c r="DA27">
        <v>-12.7842735260254</v>
      </c>
      <c r="DB27">
        <v>-179.514530056936</v>
      </c>
      <c r="DC27">
        <v>16174.0846153846</v>
      </c>
      <c r="DD27">
        <v>15</v>
      </c>
      <c r="DE27">
        <v>1607718527.5999999</v>
      </c>
      <c r="DF27" t="s">
        <v>291</v>
      </c>
      <c r="DG27">
        <v>1607718527.5999999</v>
      </c>
      <c r="DH27">
        <v>1607718513.0999999</v>
      </c>
      <c r="DI27">
        <v>1</v>
      </c>
      <c r="DJ27">
        <v>1.611</v>
      </c>
      <c r="DK27">
        <v>0.252</v>
      </c>
      <c r="DL27">
        <v>4.1980000000000004</v>
      </c>
      <c r="DM27">
        <v>0.214</v>
      </c>
      <c r="DN27">
        <v>1409</v>
      </c>
      <c r="DO27">
        <v>21</v>
      </c>
      <c r="DP27">
        <v>0.15</v>
      </c>
      <c r="DQ27">
        <v>0.14000000000000001</v>
      </c>
      <c r="DR27">
        <v>23.084635655732701</v>
      </c>
      <c r="DS27">
        <v>-0.10804077608659</v>
      </c>
      <c r="DT27">
        <v>5.1460406240523802E-2</v>
      </c>
      <c r="DU27">
        <v>1</v>
      </c>
      <c r="DV27">
        <v>-30.34479</v>
      </c>
      <c r="DW27">
        <v>-2.9614238042310299E-2</v>
      </c>
      <c r="DX27">
        <v>5.5347793391727199E-2</v>
      </c>
      <c r="DY27">
        <v>1</v>
      </c>
      <c r="DZ27">
        <v>3.7068516666666702</v>
      </c>
      <c r="EA27">
        <v>1.06585094549524E-2</v>
      </c>
      <c r="EB27">
        <v>1.2713564497111899E-3</v>
      </c>
      <c r="EC27">
        <v>1</v>
      </c>
      <c r="ED27">
        <v>3</v>
      </c>
      <c r="EE27">
        <v>3</v>
      </c>
      <c r="EF27" t="s">
        <v>292</v>
      </c>
      <c r="EG27">
        <v>100</v>
      </c>
      <c r="EH27">
        <v>100</v>
      </c>
      <c r="EI27">
        <v>4.1980000000000004</v>
      </c>
      <c r="EJ27">
        <v>0.21429999999999999</v>
      </c>
      <c r="EK27">
        <v>4.1976190476189004</v>
      </c>
      <c r="EL27">
        <v>0</v>
      </c>
      <c r="EM27">
        <v>0</v>
      </c>
      <c r="EN27">
        <v>0</v>
      </c>
      <c r="EO27">
        <v>0.214364999999997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92.7</v>
      </c>
      <c r="EX27">
        <v>92.9</v>
      </c>
      <c r="EY27">
        <v>2</v>
      </c>
      <c r="EZ27">
        <v>509.68900000000002</v>
      </c>
      <c r="FA27">
        <v>474.26600000000002</v>
      </c>
      <c r="FB27">
        <v>24.2913</v>
      </c>
      <c r="FC27">
        <v>32.866999999999997</v>
      </c>
      <c r="FD27">
        <v>29.9999</v>
      </c>
      <c r="FE27">
        <v>32.816299999999998</v>
      </c>
      <c r="FF27">
        <v>32.786000000000001</v>
      </c>
      <c r="FG27">
        <v>31.972999999999999</v>
      </c>
      <c r="FH27">
        <v>17.174700000000001</v>
      </c>
      <c r="FI27">
        <v>29.0746</v>
      </c>
      <c r="FJ27">
        <v>24.296399999999998</v>
      </c>
      <c r="FK27">
        <v>730.43700000000001</v>
      </c>
      <c r="FL27">
        <v>16.968399999999999</v>
      </c>
      <c r="FM27">
        <v>101.51900000000001</v>
      </c>
      <c r="FN27">
        <v>100.895</v>
      </c>
    </row>
    <row r="28" spans="1:170" x14ac:dyDescent="0.25">
      <c r="A28">
        <v>12</v>
      </c>
      <c r="B28">
        <v>1607724165.5</v>
      </c>
      <c r="C28">
        <v>1256</v>
      </c>
      <c r="D28" t="s">
        <v>335</v>
      </c>
      <c r="E28" t="s">
        <v>336</v>
      </c>
      <c r="F28" t="s">
        <v>285</v>
      </c>
      <c r="G28" t="s">
        <v>286</v>
      </c>
      <c r="H28">
        <v>1607724157.75</v>
      </c>
      <c r="I28">
        <f t="shared" si="0"/>
        <v>2.991259407926306E-3</v>
      </c>
      <c r="J28">
        <f t="shared" si="1"/>
        <v>24.877189929136161</v>
      </c>
      <c r="K28">
        <f t="shared" si="2"/>
        <v>798.37260000000003</v>
      </c>
      <c r="L28">
        <f t="shared" si="3"/>
        <v>535.46663760749345</v>
      </c>
      <c r="M28">
        <f t="shared" si="4"/>
        <v>54.684642740478722</v>
      </c>
      <c r="N28">
        <f t="shared" si="5"/>
        <v>81.533969324135072</v>
      </c>
      <c r="O28">
        <f t="shared" si="6"/>
        <v>0.16793519419325151</v>
      </c>
      <c r="P28">
        <f t="shared" si="7"/>
        <v>2.965528826041409</v>
      </c>
      <c r="Q28">
        <f t="shared" si="8"/>
        <v>0.1628251914409119</v>
      </c>
      <c r="R28">
        <f t="shared" si="9"/>
        <v>0.10221190599357591</v>
      </c>
      <c r="S28">
        <f t="shared" si="10"/>
        <v>231.28929333049058</v>
      </c>
      <c r="T28">
        <f t="shared" si="11"/>
        <v>28.570751804857604</v>
      </c>
      <c r="U28">
        <f t="shared" si="12"/>
        <v>28.602306666666699</v>
      </c>
      <c r="V28">
        <f t="shared" si="13"/>
        <v>3.9301442228894219</v>
      </c>
      <c r="W28">
        <f t="shared" si="14"/>
        <v>55.614901395814478</v>
      </c>
      <c r="X28">
        <f t="shared" si="15"/>
        <v>2.1094802928166003</v>
      </c>
      <c r="Y28">
        <f t="shared" si="16"/>
        <v>3.79301273556759</v>
      </c>
      <c r="Z28">
        <f t="shared" si="17"/>
        <v>1.8206639300728216</v>
      </c>
      <c r="AA28">
        <f t="shared" si="18"/>
        <v>-131.9145398895501</v>
      </c>
      <c r="AB28">
        <f t="shared" si="19"/>
        <v>-97.615927243466714</v>
      </c>
      <c r="AC28">
        <f t="shared" si="20"/>
        <v>-7.1963903242945451</v>
      </c>
      <c r="AD28">
        <f t="shared" si="21"/>
        <v>-5.4375641268207886</v>
      </c>
      <c r="AE28">
        <v>5</v>
      </c>
      <c r="AF28">
        <v>1</v>
      </c>
      <c r="AG28">
        <f t="shared" si="22"/>
        <v>1</v>
      </c>
      <c r="AH28">
        <f t="shared" si="23"/>
        <v>0</v>
      </c>
      <c r="AI28">
        <f t="shared" si="24"/>
        <v>53790.664646874364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1165.91461538462</v>
      </c>
      <c r="AR28">
        <v>1482.3</v>
      </c>
      <c r="AS28">
        <f t="shared" si="27"/>
        <v>0.21344220779557443</v>
      </c>
      <c r="AT28">
        <v>0.5</v>
      </c>
      <c r="AU28">
        <f t="shared" si="28"/>
        <v>1180.1785707472802</v>
      </c>
      <c r="AV28">
        <f t="shared" si="29"/>
        <v>24.877189929136161</v>
      </c>
      <c r="AW28">
        <f t="shared" si="30"/>
        <v>125.94995986666251</v>
      </c>
      <c r="AX28">
        <f t="shared" si="31"/>
        <v>0.4706334750050597</v>
      </c>
      <c r="AY28">
        <f t="shared" si="32"/>
        <v>2.1568716836499167E-2</v>
      </c>
      <c r="AZ28">
        <f t="shared" si="33"/>
        <v>1.2006881198138029</v>
      </c>
      <c r="BA28" t="s">
        <v>338</v>
      </c>
      <c r="BB28">
        <v>784.68</v>
      </c>
      <c r="BC28">
        <f t="shared" si="34"/>
        <v>697.62</v>
      </c>
      <c r="BD28">
        <f t="shared" si="35"/>
        <v>0.45352109259393358</v>
      </c>
      <c r="BE28">
        <f t="shared" si="36"/>
        <v>0.71840639379995153</v>
      </c>
      <c r="BF28">
        <f t="shared" si="37"/>
        <v>0.41259241425661713</v>
      </c>
      <c r="BG28">
        <f t="shared" si="38"/>
        <v>0.69888394313510849</v>
      </c>
      <c r="BH28">
        <f t="shared" si="39"/>
        <v>1399.9926666666699</v>
      </c>
      <c r="BI28">
        <f t="shared" si="40"/>
        <v>1180.1785707472802</v>
      </c>
      <c r="BJ28">
        <f t="shared" si="41"/>
        <v>0.84298910904815028</v>
      </c>
      <c r="BK28">
        <f t="shared" si="42"/>
        <v>0.19597821809630039</v>
      </c>
      <c r="BL28">
        <v>6</v>
      </c>
      <c r="BM28">
        <v>0.5</v>
      </c>
      <c r="BN28" t="s">
        <v>290</v>
      </c>
      <c r="BO28">
        <v>2</v>
      </c>
      <c r="BP28">
        <v>1607724157.75</v>
      </c>
      <c r="BQ28">
        <v>798.37260000000003</v>
      </c>
      <c r="BR28">
        <v>831.08910000000003</v>
      </c>
      <c r="BS28">
        <v>20.655823333333299</v>
      </c>
      <c r="BT28">
        <v>17.14066</v>
      </c>
      <c r="BU28">
        <v>794.17489999999998</v>
      </c>
      <c r="BV28">
        <v>20.441473333333299</v>
      </c>
      <c r="BW28">
        <v>500.02896666666697</v>
      </c>
      <c r="BX28">
        <v>102.0252</v>
      </c>
      <c r="BY28">
        <v>0.100009863333333</v>
      </c>
      <c r="BZ28">
        <v>27.99174</v>
      </c>
      <c r="CA28">
        <v>28.602306666666699</v>
      </c>
      <c r="CB28">
        <v>999.9</v>
      </c>
      <c r="CC28">
        <v>0</v>
      </c>
      <c r="CD28">
        <v>0</v>
      </c>
      <c r="CE28">
        <v>10003.9516666667</v>
      </c>
      <c r="CF28">
        <v>0</v>
      </c>
      <c r="CG28">
        <v>268.73149999999998</v>
      </c>
      <c r="CH28">
        <v>1399.9926666666699</v>
      </c>
      <c r="CI28">
        <v>0.900007633333333</v>
      </c>
      <c r="CJ28">
        <v>9.9992206666666694E-2</v>
      </c>
      <c r="CK28">
        <v>0</v>
      </c>
      <c r="CL28">
        <v>1166.18066666667</v>
      </c>
      <c r="CM28">
        <v>4.9997499999999997</v>
      </c>
      <c r="CN28">
        <v>16149.416666666701</v>
      </c>
      <c r="CO28">
        <v>12178.016666666699</v>
      </c>
      <c r="CP28">
        <v>48.557933333333303</v>
      </c>
      <c r="CQ28">
        <v>49.936999999999998</v>
      </c>
      <c r="CR28">
        <v>49.520600000000002</v>
      </c>
      <c r="CS28">
        <v>49.381133333333302</v>
      </c>
      <c r="CT28">
        <v>49.557933333333303</v>
      </c>
      <c r="CU28">
        <v>1255.50166666667</v>
      </c>
      <c r="CV28">
        <v>139.49100000000001</v>
      </c>
      <c r="CW28">
        <v>0</v>
      </c>
      <c r="CX28">
        <v>77.700000047683702</v>
      </c>
      <c r="CY28">
        <v>0</v>
      </c>
      <c r="CZ28">
        <v>1165.91461538462</v>
      </c>
      <c r="DA28">
        <v>-32.001367514186803</v>
      </c>
      <c r="DB28">
        <v>-451.825641093267</v>
      </c>
      <c r="DC28">
        <v>16145.6730769231</v>
      </c>
      <c r="DD28">
        <v>15</v>
      </c>
      <c r="DE28">
        <v>1607718527.5999999</v>
      </c>
      <c r="DF28" t="s">
        <v>291</v>
      </c>
      <c r="DG28">
        <v>1607718527.5999999</v>
      </c>
      <c r="DH28">
        <v>1607718513.0999999</v>
      </c>
      <c r="DI28">
        <v>1</v>
      </c>
      <c r="DJ28">
        <v>1.611</v>
      </c>
      <c r="DK28">
        <v>0.252</v>
      </c>
      <c r="DL28">
        <v>4.1980000000000004</v>
      </c>
      <c r="DM28">
        <v>0.214</v>
      </c>
      <c r="DN28">
        <v>1409</v>
      </c>
      <c r="DO28">
        <v>21</v>
      </c>
      <c r="DP28">
        <v>0.15</v>
      </c>
      <c r="DQ28">
        <v>0.14000000000000001</v>
      </c>
      <c r="DR28">
        <v>24.880238162661499</v>
      </c>
      <c r="DS28">
        <v>0.40588039358744399</v>
      </c>
      <c r="DT28">
        <v>0.12189983467438401</v>
      </c>
      <c r="DU28">
        <v>1</v>
      </c>
      <c r="DV28">
        <v>-32.71942</v>
      </c>
      <c r="DW28">
        <v>-2.1575973303715301E-2</v>
      </c>
      <c r="DX28">
        <v>0.13795313310444801</v>
      </c>
      <c r="DY28">
        <v>1</v>
      </c>
      <c r="DZ28">
        <v>3.5155919999999998</v>
      </c>
      <c r="EA28">
        <v>-9.1518754171300495E-2</v>
      </c>
      <c r="EB28">
        <v>1.3179971522478099E-2</v>
      </c>
      <c r="EC28">
        <v>1</v>
      </c>
      <c r="ED28">
        <v>3</v>
      </c>
      <c r="EE28">
        <v>3</v>
      </c>
      <c r="EF28" t="s">
        <v>292</v>
      </c>
      <c r="EG28">
        <v>100</v>
      </c>
      <c r="EH28">
        <v>100</v>
      </c>
      <c r="EI28">
        <v>4.1980000000000004</v>
      </c>
      <c r="EJ28">
        <v>0.21440000000000001</v>
      </c>
      <c r="EK28">
        <v>4.1976190476189004</v>
      </c>
      <c r="EL28">
        <v>0</v>
      </c>
      <c r="EM28">
        <v>0</v>
      </c>
      <c r="EN28">
        <v>0</v>
      </c>
      <c r="EO28">
        <v>0.214364999999997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94</v>
      </c>
      <c r="EX28">
        <v>94.2</v>
      </c>
      <c r="EY28">
        <v>2</v>
      </c>
      <c r="EZ28">
        <v>509.57299999999998</v>
      </c>
      <c r="FA28">
        <v>474.66199999999998</v>
      </c>
      <c r="FB28">
        <v>24.196100000000001</v>
      </c>
      <c r="FC28">
        <v>32.880400000000002</v>
      </c>
      <c r="FD28">
        <v>30.0001</v>
      </c>
      <c r="FE28">
        <v>32.830100000000002</v>
      </c>
      <c r="FF28">
        <v>32.8005</v>
      </c>
      <c r="FG28">
        <v>35.823300000000003</v>
      </c>
      <c r="FH28">
        <v>15.9641</v>
      </c>
      <c r="FI28">
        <v>29.0746</v>
      </c>
      <c r="FJ28">
        <v>24.199400000000001</v>
      </c>
      <c r="FK28">
        <v>831.81299999999999</v>
      </c>
      <c r="FL28">
        <v>17.183900000000001</v>
      </c>
      <c r="FM28">
        <v>101.51300000000001</v>
      </c>
      <c r="FN28">
        <v>100.89700000000001</v>
      </c>
    </row>
    <row r="29" spans="1:170" x14ac:dyDescent="0.25">
      <c r="A29">
        <v>13</v>
      </c>
      <c r="B29">
        <v>1607724286.0999999</v>
      </c>
      <c r="C29">
        <v>1376.5999999046301</v>
      </c>
      <c r="D29" t="s">
        <v>339</v>
      </c>
      <c r="E29" t="s">
        <v>340</v>
      </c>
      <c r="F29" t="s">
        <v>285</v>
      </c>
      <c r="G29" t="s">
        <v>286</v>
      </c>
      <c r="H29">
        <v>1607724278.0999999</v>
      </c>
      <c r="I29">
        <f t="shared" si="0"/>
        <v>2.8315152478868271E-3</v>
      </c>
      <c r="J29">
        <f t="shared" si="1"/>
        <v>26.157768742762045</v>
      </c>
      <c r="K29">
        <f t="shared" si="2"/>
        <v>898.70364516128996</v>
      </c>
      <c r="L29">
        <f t="shared" si="3"/>
        <v>606.47290404470118</v>
      </c>
      <c r="M29">
        <f t="shared" si="4"/>
        <v>61.935032061938742</v>
      </c>
      <c r="N29">
        <f t="shared" si="5"/>
        <v>91.778608254430935</v>
      </c>
      <c r="O29">
        <f t="shared" si="6"/>
        <v>0.15882383210927656</v>
      </c>
      <c r="P29">
        <f t="shared" si="7"/>
        <v>2.9644613159048747</v>
      </c>
      <c r="Q29">
        <f t="shared" si="8"/>
        <v>0.15424354062516624</v>
      </c>
      <c r="R29">
        <f t="shared" si="9"/>
        <v>9.6802731326596281E-2</v>
      </c>
      <c r="S29">
        <f t="shared" si="10"/>
        <v>231.29022501591876</v>
      </c>
      <c r="T29">
        <f t="shared" si="11"/>
        <v>28.613838582181408</v>
      </c>
      <c r="U29">
        <f t="shared" si="12"/>
        <v>28.686951612903201</v>
      </c>
      <c r="V29">
        <f t="shared" si="13"/>
        <v>3.9494924027918863</v>
      </c>
      <c r="W29">
        <f t="shared" si="14"/>
        <v>56.165131469174476</v>
      </c>
      <c r="X29">
        <f t="shared" si="15"/>
        <v>2.1305776052202581</v>
      </c>
      <c r="Y29">
        <f t="shared" si="16"/>
        <v>3.7934169287747483</v>
      </c>
      <c r="Z29">
        <f t="shared" si="17"/>
        <v>1.8189147975716282</v>
      </c>
      <c r="AA29">
        <f t="shared" si="18"/>
        <v>-124.86982243180907</v>
      </c>
      <c r="AB29">
        <f t="shared" si="19"/>
        <v>-110.81663692772585</v>
      </c>
      <c r="AC29">
        <f t="shared" si="20"/>
        <v>-8.1760292359566034</v>
      </c>
      <c r="AD29">
        <f t="shared" si="21"/>
        <v>-12.572263579572763</v>
      </c>
      <c r="AE29">
        <v>5</v>
      </c>
      <c r="AF29">
        <v>1</v>
      </c>
      <c r="AG29">
        <f t="shared" si="22"/>
        <v>1</v>
      </c>
      <c r="AH29">
        <f t="shared" si="23"/>
        <v>0</v>
      </c>
      <c r="AI29">
        <f t="shared" si="24"/>
        <v>53759.107130358185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1125.8503846153801</v>
      </c>
      <c r="AR29">
        <v>1429.89</v>
      </c>
      <c r="AS29">
        <f t="shared" si="27"/>
        <v>0.21263147192065124</v>
      </c>
      <c r="AT29">
        <v>0.5</v>
      </c>
      <c r="AU29">
        <f t="shared" si="28"/>
        <v>1180.1846039730572</v>
      </c>
      <c r="AV29">
        <f t="shared" si="29"/>
        <v>26.157768742762045</v>
      </c>
      <c r="AW29">
        <f t="shared" si="30"/>
        <v>125.472194740441</v>
      </c>
      <c r="AX29">
        <f t="shared" si="31"/>
        <v>0.46034310331563971</v>
      </c>
      <c r="AY29">
        <f t="shared" si="32"/>
        <v>2.2653673105524279E-2</v>
      </c>
      <c r="AZ29">
        <f t="shared" si="33"/>
        <v>1.2813503136604911</v>
      </c>
      <c r="BA29" t="s">
        <v>342</v>
      </c>
      <c r="BB29">
        <v>771.65</v>
      </c>
      <c r="BC29">
        <f t="shared" si="34"/>
        <v>658.24000000000012</v>
      </c>
      <c r="BD29">
        <f t="shared" si="35"/>
        <v>0.46189781141319264</v>
      </c>
      <c r="BE29">
        <f t="shared" si="36"/>
        <v>0.73569222985588834</v>
      </c>
      <c r="BF29">
        <f t="shared" si="37"/>
        <v>0.42557957742612373</v>
      </c>
      <c r="BG29">
        <f t="shared" si="38"/>
        <v>0.71946429995432826</v>
      </c>
      <c r="BH29">
        <f t="shared" si="39"/>
        <v>1400</v>
      </c>
      <c r="BI29">
        <f t="shared" si="40"/>
        <v>1180.1846039730572</v>
      </c>
      <c r="BJ29">
        <f t="shared" si="41"/>
        <v>0.8429890028378979</v>
      </c>
      <c r="BK29">
        <f t="shared" si="42"/>
        <v>0.19597800567579593</v>
      </c>
      <c r="BL29">
        <v>6</v>
      </c>
      <c r="BM29">
        <v>0.5</v>
      </c>
      <c r="BN29" t="s">
        <v>290</v>
      </c>
      <c r="BO29">
        <v>2</v>
      </c>
      <c r="BP29">
        <v>1607724278.0999999</v>
      </c>
      <c r="BQ29">
        <v>898.70364516128996</v>
      </c>
      <c r="BR29">
        <v>933.14548387096795</v>
      </c>
      <c r="BS29">
        <v>20.862790322580601</v>
      </c>
      <c r="BT29">
        <v>17.535967741935501</v>
      </c>
      <c r="BU29">
        <v>894.50593548387099</v>
      </c>
      <c r="BV29">
        <v>20.648416129032299</v>
      </c>
      <c r="BW29">
        <v>500.01619354838698</v>
      </c>
      <c r="BX29">
        <v>102.023387096774</v>
      </c>
      <c r="BY29">
        <v>9.9942154838709704E-2</v>
      </c>
      <c r="BZ29">
        <v>27.9935677419355</v>
      </c>
      <c r="CA29">
        <v>28.686951612903201</v>
      </c>
      <c r="CB29">
        <v>999.9</v>
      </c>
      <c r="CC29">
        <v>0</v>
      </c>
      <c r="CD29">
        <v>0</v>
      </c>
      <c r="CE29">
        <v>9998.0809677419402</v>
      </c>
      <c r="CF29">
        <v>0</v>
      </c>
      <c r="CG29">
        <v>274.288096774194</v>
      </c>
      <c r="CH29">
        <v>1400</v>
      </c>
      <c r="CI29">
        <v>0.90000790322580604</v>
      </c>
      <c r="CJ29">
        <v>9.9991912903225802E-2</v>
      </c>
      <c r="CK29">
        <v>0</v>
      </c>
      <c r="CL29">
        <v>1125.9283870967699</v>
      </c>
      <c r="CM29">
        <v>4.9997499999999997</v>
      </c>
      <c r="CN29">
        <v>15608.103225806501</v>
      </c>
      <c r="CO29">
        <v>12178.0774193548</v>
      </c>
      <c r="CP29">
        <v>48.529935483871</v>
      </c>
      <c r="CQ29">
        <v>49.936999999999998</v>
      </c>
      <c r="CR29">
        <v>49.525935483871002</v>
      </c>
      <c r="CS29">
        <v>49.417064516129003</v>
      </c>
      <c r="CT29">
        <v>49.554000000000002</v>
      </c>
      <c r="CU29">
        <v>1255.51322580645</v>
      </c>
      <c r="CV29">
        <v>139.486774193548</v>
      </c>
      <c r="CW29">
        <v>0</v>
      </c>
      <c r="CX29">
        <v>119.700000047684</v>
      </c>
      <c r="CY29">
        <v>0</v>
      </c>
      <c r="CZ29">
        <v>1125.8503846153801</v>
      </c>
      <c r="DA29">
        <v>-23.9388033868523</v>
      </c>
      <c r="DB29">
        <v>-327.00512775187298</v>
      </c>
      <c r="DC29">
        <v>15606.788461538499</v>
      </c>
      <c r="DD29">
        <v>15</v>
      </c>
      <c r="DE29">
        <v>1607718527.5999999</v>
      </c>
      <c r="DF29" t="s">
        <v>291</v>
      </c>
      <c r="DG29">
        <v>1607718527.5999999</v>
      </c>
      <c r="DH29">
        <v>1607718513.0999999</v>
      </c>
      <c r="DI29">
        <v>1</v>
      </c>
      <c r="DJ29">
        <v>1.611</v>
      </c>
      <c r="DK29">
        <v>0.252</v>
      </c>
      <c r="DL29">
        <v>4.1980000000000004</v>
      </c>
      <c r="DM29">
        <v>0.214</v>
      </c>
      <c r="DN29">
        <v>1409</v>
      </c>
      <c r="DO29">
        <v>21</v>
      </c>
      <c r="DP29">
        <v>0.15</v>
      </c>
      <c r="DQ29">
        <v>0.14000000000000001</v>
      </c>
      <c r="DR29">
        <v>26.123568826462702</v>
      </c>
      <c r="DS29">
        <v>29.388321761122601</v>
      </c>
      <c r="DT29">
        <v>2.39426769306885</v>
      </c>
      <c r="DU29">
        <v>0</v>
      </c>
      <c r="DV29">
        <v>-34.4418096774194</v>
      </c>
      <c r="DW29">
        <v>-32.769720967741797</v>
      </c>
      <c r="DX29">
        <v>2.8253966655406599</v>
      </c>
      <c r="DY29">
        <v>0</v>
      </c>
      <c r="DZ29">
        <v>3.3268238709677398</v>
      </c>
      <c r="EA29">
        <v>-0.176364193548388</v>
      </c>
      <c r="EB29">
        <v>1.42339874216199E-2</v>
      </c>
      <c r="EC29">
        <v>1</v>
      </c>
      <c r="ED29">
        <v>1</v>
      </c>
      <c r="EE29">
        <v>3</v>
      </c>
      <c r="EF29" t="s">
        <v>302</v>
      </c>
      <c r="EG29">
        <v>100</v>
      </c>
      <c r="EH29">
        <v>100</v>
      </c>
      <c r="EI29">
        <v>4.1980000000000004</v>
      </c>
      <c r="EJ29">
        <v>0.21440000000000001</v>
      </c>
      <c r="EK29">
        <v>4.1976190476189004</v>
      </c>
      <c r="EL29">
        <v>0</v>
      </c>
      <c r="EM29">
        <v>0</v>
      </c>
      <c r="EN29">
        <v>0</v>
      </c>
      <c r="EO29">
        <v>0.214364999999997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96</v>
      </c>
      <c r="EX29">
        <v>96.2</v>
      </c>
      <c r="EY29">
        <v>2</v>
      </c>
      <c r="EZ29">
        <v>509.65899999999999</v>
      </c>
      <c r="FA29">
        <v>475.49200000000002</v>
      </c>
      <c r="FB29">
        <v>24.296900000000001</v>
      </c>
      <c r="FC29">
        <v>32.886200000000002</v>
      </c>
      <c r="FD29">
        <v>30.0001</v>
      </c>
      <c r="FE29">
        <v>32.838299999999997</v>
      </c>
      <c r="FF29">
        <v>32.805199999999999</v>
      </c>
      <c r="FG29">
        <v>39.350999999999999</v>
      </c>
      <c r="FH29">
        <v>13.3942</v>
      </c>
      <c r="FI29">
        <v>29.446100000000001</v>
      </c>
      <c r="FJ29">
        <v>24.299399999999999</v>
      </c>
      <c r="FK29">
        <v>930.77099999999996</v>
      </c>
      <c r="FL29">
        <v>17.717099999999999</v>
      </c>
      <c r="FM29">
        <v>101.511</v>
      </c>
      <c r="FN29">
        <v>100.892</v>
      </c>
    </row>
    <row r="30" spans="1:170" x14ac:dyDescent="0.25">
      <c r="A30">
        <v>14</v>
      </c>
      <c r="B30">
        <v>1607724406.5999999</v>
      </c>
      <c r="C30">
        <v>1497.0999999046301</v>
      </c>
      <c r="D30" t="s">
        <v>343</v>
      </c>
      <c r="E30" t="s">
        <v>344</v>
      </c>
      <c r="F30" t="s">
        <v>285</v>
      </c>
      <c r="G30" t="s">
        <v>286</v>
      </c>
      <c r="H30">
        <v>1607724398.5999999</v>
      </c>
      <c r="I30">
        <f t="shared" si="0"/>
        <v>2.5621860648098178E-3</v>
      </c>
      <c r="J30">
        <f t="shared" si="1"/>
        <v>25.948084435258142</v>
      </c>
      <c r="K30">
        <f t="shared" si="2"/>
        <v>1199.45451612903</v>
      </c>
      <c r="L30">
        <f t="shared" si="3"/>
        <v>872.74806377779601</v>
      </c>
      <c r="M30">
        <f t="shared" si="4"/>
        <v>89.121358093729768</v>
      </c>
      <c r="N30">
        <f t="shared" si="5"/>
        <v>122.48324560739779</v>
      </c>
      <c r="O30">
        <f t="shared" si="6"/>
        <v>0.14329292188185586</v>
      </c>
      <c r="P30">
        <f t="shared" si="7"/>
        <v>2.9647334042003202</v>
      </c>
      <c r="Q30">
        <f t="shared" si="8"/>
        <v>0.13955359560220046</v>
      </c>
      <c r="R30">
        <f t="shared" si="9"/>
        <v>8.7548833260746625E-2</v>
      </c>
      <c r="S30">
        <f t="shared" si="10"/>
        <v>231.29076414365707</v>
      </c>
      <c r="T30">
        <f t="shared" si="11"/>
        <v>28.672708649225708</v>
      </c>
      <c r="U30">
        <f t="shared" si="12"/>
        <v>28.7275064516129</v>
      </c>
      <c r="V30">
        <f t="shared" si="13"/>
        <v>3.9587918441219583</v>
      </c>
      <c r="W30">
        <f t="shared" si="14"/>
        <v>56.445979117804889</v>
      </c>
      <c r="X30">
        <f t="shared" si="15"/>
        <v>2.1399450855186783</v>
      </c>
      <c r="Y30">
        <f t="shared" si="16"/>
        <v>3.7911382156247697</v>
      </c>
      <c r="Z30">
        <f t="shared" si="17"/>
        <v>1.8188467586032799</v>
      </c>
      <c r="AA30">
        <f t="shared" si="18"/>
        <v>-112.99240545811297</v>
      </c>
      <c r="AB30">
        <f t="shared" si="19"/>
        <v>-118.95620750478577</v>
      </c>
      <c r="AC30">
        <f t="shared" si="20"/>
        <v>-8.7770828424319518</v>
      </c>
      <c r="AD30">
        <f t="shared" si="21"/>
        <v>-9.4349316616736161</v>
      </c>
      <c r="AE30">
        <v>5</v>
      </c>
      <c r="AF30">
        <v>1</v>
      </c>
      <c r="AG30">
        <f t="shared" si="22"/>
        <v>1</v>
      </c>
      <c r="AH30">
        <f t="shared" si="23"/>
        <v>0</v>
      </c>
      <c r="AI30">
        <f t="shared" si="24"/>
        <v>53768.735094918295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1081.7780769230801</v>
      </c>
      <c r="AR30">
        <v>1353.89</v>
      </c>
      <c r="AS30">
        <f t="shared" si="27"/>
        <v>0.20098525218217134</v>
      </c>
      <c r="AT30">
        <v>0.5</v>
      </c>
      <c r="AU30">
        <f t="shared" si="28"/>
        <v>1180.1812362312467</v>
      </c>
      <c r="AV30">
        <f t="shared" si="29"/>
        <v>25.948084435258142</v>
      </c>
      <c r="AW30">
        <f t="shared" si="30"/>
        <v>118.59951169230192</v>
      </c>
      <c r="AX30">
        <f t="shared" si="31"/>
        <v>0.44675712207047846</v>
      </c>
      <c r="AY30">
        <f t="shared" si="32"/>
        <v>2.2476066472452247E-2</v>
      </c>
      <c r="AZ30">
        <f t="shared" si="33"/>
        <v>1.4094128769693253</v>
      </c>
      <c r="BA30" t="s">
        <v>346</v>
      </c>
      <c r="BB30">
        <v>749.03</v>
      </c>
      <c r="BC30">
        <f t="shared" si="34"/>
        <v>604.86000000000013</v>
      </c>
      <c r="BD30">
        <f t="shared" si="35"/>
        <v>0.44987587718963057</v>
      </c>
      <c r="BE30">
        <f t="shared" si="36"/>
        <v>0.75931238932770928</v>
      </c>
      <c r="BF30">
        <f t="shared" si="37"/>
        <v>0.42623175012078734</v>
      </c>
      <c r="BG30">
        <f t="shared" si="38"/>
        <v>0.74930797708198904</v>
      </c>
      <c r="BH30">
        <f t="shared" si="39"/>
        <v>1399.9951612903201</v>
      </c>
      <c r="BI30">
        <f t="shared" si="40"/>
        <v>1180.1812362312467</v>
      </c>
      <c r="BJ30">
        <f t="shared" si="41"/>
        <v>0.84298951086625207</v>
      </c>
      <c r="BK30">
        <f t="shared" si="42"/>
        <v>0.19597902173250412</v>
      </c>
      <c r="BL30">
        <v>6</v>
      </c>
      <c r="BM30">
        <v>0.5</v>
      </c>
      <c r="BN30" t="s">
        <v>290</v>
      </c>
      <c r="BO30">
        <v>2</v>
      </c>
      <c r="BP30">
        <v>1607724398.5999999</v>
      </c>
      <c r="BQ30">
        <v>1199.45451612903</v>
      </c>
      <c r="BR30">
        <v>1234.2790322580599</v>
      </c>
      <c r="BS30">
        <v>20.956064516129</v>
      </c>
      <c r="BT30">
        <v>17.945964516128999</v>
      </c>
      <c r="BU30">
        <v>1195.2570967741899</v>
      </c>
      <c r="BV30">
        <v>20.741690322580599</v>
      </c>
      <c r="BW30">
        <v>500.01516129032302</v>
      </c>
      <c r="BX30">
        <v>102.015838709677</v>
      </c>
      <c r="BY30">
        <v>9.9951393548387099E-2</v>
      </c>
      <c r="BZ30">
        <v>27.983261290322599</v>
      </c>
      <c r="CA30">
        <v>28.7275064516129</v>
      </c>
      <c r="CB30">
        <v>999.9</v>
      </c>
      <c r="CC30">
        <v>0</v>
      </c>
      <c r="CD30">
        <v>0</v>
      </c>
      <c r="CE30">
        <v>10000.362258064501</v>
      </c>
      <c r="CF30">
        <v>0</v>
      </c>
      <c r="CG30">
        <v>281.01487096774201</v>
      </c>
      <c r="CH30">
        <v>1399.9951612903201</v>
      </c>
      <c r="CI30">
        <v>0.89999241935483898</v>
      </c>
      <c r="CJ30">
        <v>0.10000756774193501</v>
      </c>
      <c r="CK30">
        <v>0</v>
      </c>
      <c r="CL30">
        <v>1081.91032258065</v>
      </c>
      <c r="CM30">
        <v>4.9997499999999997</v>
      </c>
      <c r="CN30">
        <v>15011.7580645161</v>
      </c>
      <c r="CO30">
        <v>12178</v>
      </c>
      <c r="CP30">
        <v>48.542064516129003</v>
      </c>
      <c r="CQ30">
        <v>49.933</v>
      </c>
      <c r="CR30">
        <v>49.533999999999999</v>
      </c>
      <c r="CS30">
        <v>49.433129032258002</v>
      </c>
      <c r="CT30">
        <v>49.537999999999997</v>
      </c>
      <c r="CU30">
        <v>1255.4851612903201</v>
      </c>
      <c r="CV30">
        <v>139.51</v>
      </c>
      <c r="CW30">
        <v>0</v>
      </c>
      <c r="CX30">
        <v>119.700000047684</v>
      </c>
      <c r="CY30">
        <v>0</v>
      </c>
      <c r="CZ30">
        <v>1081.7780769230801</v>
      </c>
      <c r="DA30">
        <v>-24.479658083140599</v>
      </c>
      <c r="DB30">
        <v>-337.411965398897</v>
      </c>
      <c r="DC30">
        <v>15009.9038461538</v>
      </c>
      <c r="DD30">
        <v>15</v>
      </c>
      <c r="DE30">
        <v>1607718527.5999999</v>
      </c>
      <c r="DF30" t="s">
        <v>291</v>
      </c>
      <c r="DG30">
        <v>1607718527.5999999</v>
      </c>
      <c r="DH30">
        <v>1607718513.0999999</v>
      </c>
      <c r="DI30">
        <v>1</v>
      </c>
      <c r="DJ30">
        <v>1.611</v>
      </c>
      <c r="DK30">
        <v>0.252</v>
      </c>
      <c r="DL30">
        <v>4.1980000000000004</v>
      </c>
      <c r="DM30">
        <v>0.214</v>
      </c>
      <c r="DN30">
        <v>1409</v>
      </c>
      <c r="DO30">
        <v>21</v>
      </c>
      <c r="DP30">
        <v>0.15</v>
      </c>
      <c r="DQ30">
        <v>0.14000000000000001</v>
      </c>
      <c r="DR30">
        <v>25.964263639859698</v>
      </c>
      <c r="DS30">
        <v>-1.50976266950073</v>
      </c>
      <c r="DT30">
        <v>0.23705020334825899</v>
      </c>
      <c r="DU30">
        <v>0</v>
      </c>
      <c r="DV30">
        <v>-34.839309677419401</v>
      </c>
      <c r="DW30">
        <v>3.03873387096785</v>
      </c>
      <c r="DX30">
        <v>0.316565502934674</v>
      </c>
      <c r="DY30">
        <v>0</v>
      </c>
      <c r="DZ30">
        <v>3.0124306451612899</v>
      </c>
      <c r="EA30">
        <v>-0.43209822580645901</v>
      </c>
      <c r="EB30">
        <v>3.5927083227854602E-2</v>
      </c>
      <c r="EC30">
        <v>0</v>
      </c>
      <c r="ED30">
        <v>0</v>
      </c>
      <c r="EE30">
        <v>3</v>
      </c>
      <c r="EF30" t="s">
        <v>297</v>
      </c>
      <c r="EG30">
        <v>100</v>
      </c>
      <c r="EH30">
        <v>100</v>
      </c>
      <c r="EI30">
        <v>4.2</v>
      </c>
      <c r="EJ30">
        <v>0.21440000000000001</v>
      </c>
      <c r="EK30">
        <v>4.1976190476189004</v>
      </c>
      <c r="EL30">
        <v>0</v>
      </c>
      <c r="EM30">
        <v>0</v>
      </c>
      <c r="EN30">
        <v>0</v>
      </c>
      <c r="EO30">
        <v>0.214364999999997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98</v>
      </c>
      <c r="EX30">
        <v>98.2</v>
      </c>
      <c r="EY30">
        <v>2</v>
      </c>
      <c r="EZ30">
        <v>509.226</v>
      </c>
      <c r="FA30">
        <v>477.072</v>
      </c>
      <c r="FB30">
        <v>24.376899999999999</v>
      </c>
      <c r="FC30">
        <v>32.853999999999999</v>
      </c>
      <c r="FD30">
        <v>29.9999</v>
      </c>
      <c r="FE30">
        <v>32.816000000000003</v>
      </c>
      <c r="FF30">
        <v>32.785899999999998</v>
      </c>
      <c r="FG30">
        <v>50.217799999999997</v>
      </c>
      <c r="FH30">
        <v>13.798400000000001</v>
      </c>
      <c r="FI30">
        <v>31.375900000000001</v>
      </c>
      <c r="FJ30">
        <v>24.383900000000001</v>
      </c>
      <c r="FK30">
        <v>1234.55</v>
      </c>
      <c r="FL30">
        <v>18.0715</v>
      </c>
      <c r="FM30">
        <v>101.52</v>
      </c>
      <c r="FN30">
        <v>100.898</v>
      </c>
    </row>
    <row r="31" spans="1:170" x14ac:dyDescent="0.25">
      <c r="A31">
        <v>15</v>
      </c>
      <c r="B31">
        <v>1607724527.0999999</v>
      </c>
      <c r="C31">
        <v>1617.5999999046301</v>
      </c>
      <c r="D31" t="s">
        <v>347</v>
      </c>
      <c r="E31" t="s">
        <v>348</v>
      </c>
      <c r="F31" t="s">
        <v>285</v>
      </c>
      <c r="G31" t="s">
        <v>286</v>
      </c>
      <c r="H31">
        <v>1607724519.3499999</v>
      </c>
      <c r="I31">
        <f t="shared" si="0"/>
        <v>2.2881564306454867E-3</v>
      </c>
      <c r="J31">
        <f t="shared" si="1"/>
        <v>25.508999478390979</v>
      </c>
      <c r="K31">
        <f t="shared" si="2"/>
        <v>1399.5806666666699</v>
      </c>
      <c r="L31">
        <f t="shared" si="3"/>
        <v>1037.9353284407744</v>
      </c>
      <c r="M31">
        <f t="shared" si="4"/>
        <v>105.98367475913777</v>
      </c>
      <c r="N31">
        <f t="shared" si="5"/>
        <v>142.9113145209235</v>
      </c>
      <c r="O31">
        <f t="shared" si="6"/>
        <v>0.12775729845239556</v>
      </c>
      <c r="P31">
        <f t="shared" si="7"/>
        <v>2.9651004305567579</v>
      </c>
      <c r="Q31">
        <f t="shared" si="8"/>
        <v>0.12477611661519633</v>
      </c>
      <c r="R31">
        <f t="shared" si="9"/>
        <v>7.8247126222372176E-2</v>
      </c>
      <c r="S31">
        <f t="shared" si="10"/>
        <v>231.29260672548006</v>
      </c>
      <c r="T31">
        <f t="shared" si="11"/>
        <v>28.754824508429373</v>
      </c>
      <c r="U31">
        <f t="shared" si="12"/>
        <v>28.7705633333333</v>
      </c>
      <c r="V31">
        <f t="shared" si="13"/>
        <v>3.9686859112093948</v>
      </c>
      <c r="W31">
        <f t="shared" si="14"/>
        <v>56.733056139050142</v>
      </c>
      <c r="X31">
        <f t="shared" si="15"/>
        <v>2.1523048281621313</v>
      </c>
      <c r="Y31">
        <f t="shared" si="16"/>
        <v>3.7937403246652712</v>
      </c>
      <c r="Z31">
        <f t="shared" si="17"/>
        <v>1.8163810830472635</v>
      </c>
      <c r="AA31">
        <f t="shared" si="18"/>
        <v>-100.90769859146596</v>
      </c>
      <c r="AB31">
        <f t="shared" si="19"/>
        <v>-123.97248889978417</v>
      </c>
      <c r="AC31">
        <f t="shared" si="20"/>
        <v>-9.1485699885080791</v>
      </c>
      <c r="AD31">
        <f t="shared" si="21"/>
        <v>-2.7361507542781567</v>
      </c>
      <c r="AE31">
        <v>5</v>
      </c>
      <c r="AF31">
        <v>1</v>
      </c>
      <c r="AG31">
        <f t="shared" si="22"/>
        <v>1</v>
      </c>
      <c r="AH31">
        <f t="shared" si="23"/>
        <v>0</v>
      </c>
      <c r="AI31">
        <f t="shared" si="24"/>
        <v>53777.233356324439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1050.2676923076899</v>
      </c>
      <c r="AR31">
        <v>1303.81</v>
      </c>
      <c r="AS31">
        <f t="shared" si="27"/>
        <v>0.19446261931746955</v>
      </c>
      <c r="AT31">
        <v>0.5</v>
      </c>
      <c r="AU31">
        <f t="shared" si="28"/>
        <v>1180.1904007473827</v>
      </c>
      <c r="AV31">
        <f t="shared" si="29"/>
        <v>25.508999478390979</v>
      </c>
      <c r="AW31">
        <f t="shared" si="30"/>
        <v>114.75145831133506</v>
      </c>
      <c r="AX31">
        <f t="shared" si="31"/>
        <v>0.42914228300135754</v>
      </c>
      <c r="AY31">
        <f t="shared" si="32"/>
        <v>2.2103846075757921E-2</v>
      </c>
      <c r="AZ31">
        <f t="shared" si="33"/>
        <v>1.501959641358787</v>
      </c>
      <c r="BA31" t="s">
        <v>350</v>
      </c>
      <c r="BB31">
        <v>744.29</v>
      </c>
      <c r="BC31">
        <f t="shared" si="34"/>
        <v>559.52</v>
      </c>
      <c r="BD31">
        <f t="shared" si="35"/>
        <v>0.45314252876092015</v>
      </c>
      <c r="BE31">
        <f t="shared" si="36"/>
        <v>0.7777733647365348</v>
      </c>
      <c r="BF31">
        <f t="shared" si="37"/>
        <v>0.43095028587940504</v>
      </c>
      <c r="BG31">
        <f t="shared" si="38"/>
        <v>0.76897338958926886</v>
      </c>
      <c r="BH31">
        <f t="shared" si="39"/>
        <v>1400.0060000000001</v>
      </c>
      <c r="BI31">
        <f t="shared" si="40"/>
        <v>1180.1904007473827</v>
      </c>
      <c r="BJ31">
        <f t="shared" si="41"/>
        <v>0.84298953057871373</v>
      </c>
      <c r="BK31">
        <f t="shared" si="42"/>
        <v>0.19597906115742739</v>
      </c>
      <c r="BL31">
        <v>6</v>
      </c>
      <c r="BM31">
        <v>0.5</v>
      </c>
      <c r="BN31" t="s">
        <v>290</v>
      </c>
      <c r="BO31">
        <v>2</v>
      </c>
      <c r="BP31">
        <v>1607724519.3499999</v>
      </c>
      <c r="BQ31">
        <v>1399.5806666666699</v>
      </c>
      <c r="BR31">
        <v>1434.0333333333299</v>
      </c>
      <c r="BS31">
        <v>21.078276666666699</v>
      </c>
      <c r="BT31">
        <v>18.390450000000001</v>
      </c>
      <c r="BU31">
        <v>1395.3816666666701</v>
      </c>
      <c r="BV31">
        <v>20.863913333333301</v>
      </c>
      <c r="BW31">
        <v>500.015733333333</v>
      </c>
      <c r="BX31">
        <v>102.010133333333</v>
      </c>
      <c r="BY31">
        <v>9.9961443333333302E-2</v>
      </c>
      <c r="BZ31">
        <v>27.99503</v>
      </c>
      <c r="CA31">
        <v>28.7705633333333</v>
      </c>
      <c r="CB31">
        <v>999.9</v>
      </c>
      <c r="CC31">
        <v>0</v>
      </c>
      <c r="CD31">
        <v>0</v>
      </c>
      <c r="CE31">
        <v>10003.001333333301</v>
      </c>
      <c r="CF31">
        <v>0</v>
      </c>
      <c r="CG31">
        <v>287.60396666666702</v>
      </c>
      <c r="CH31">
        <v>1400.0060000000001</v>
      </c>
      <c r="CI31">
        <v>0.89999320000000005</v>
      </c>
      <c r="CJ31">
        <v>0.10000678</v>
      </c>
      <c r="CK31">
        <v>0</v>
      </c>
      <c r="CL31">
        <v>1050.31566666667</v>
      </c>
      <c r="CM31">
        <v>4.9997499999999997</v>
      </c>
      <c r="CN31">
        <v>14581.8833333333</v>
      </c>
      <c r="CO31">
        <v>12178.07</v>
      </c>
      <c r="CP31">
        <v>48.5041333333333</v>
      </c>
      <c r="CQ31">
        <v>49.932866666666598</v>
      </c>
      <c r="CR31">
        <v>49.5082666666667</v>
      </c>
      <c r="CS31">
        <v>49.441200000000002</v>
      </c>
      <c r="CT31">
        <v>49.524799999999999</v>
      </c>
      <c r="CU31">
        <v>1255.4939999999999</v>
      </c>
      <c r="CV31">
        <v>139.512</v>
      </c>
      <c r="CW31">
        <v>0</v>
      </c>
      <c r="CX31">
        <v>119.69999980926499</v>
      </c>
      <c r="CY31">
        <v>0</v>
      </c>
      <c r="CZ31">
        <v>1050.2676923076899</v>
      </c>
      <c r="DA31">
        <v>-14.384957272702099</v>
      </c>
      <c r="DB31">
        <v>-211.23760685915499</v>
      </c>
      <c r="DC31">
        <v>14581.373076923101</v>
      </c>
      <c r="DD31">
        <v>15</v>
      </c>
      <c r="DE31">
        <v>1607718527.5999999</v>
      </c>
      <c r="DF31" t="s">
        <v>291</v>
      </c>
      <c r="DG31">
        <v>1607718527.5999999</v>
      </c>
      <c r="DH31">
        <v>1607718513.0999999</v>
      </c>
      <c r="DI31">
        <v>1</v>
      </c>
      <c r="DJ31">
        <v>1.611</v>
      </c>
      <c r="DK31">
        <v>0.252</v>
      </c>
      <c r="DL31">
        <v>4.1980000000000004</v>
      </c>
      <c r="DM31">
        <v>0.214</v>
      </c>
      <c r="DN31">
        <v>1409</v>
      </c>
      <c r="DO31">
        <v>21</v>
      </c>
      <c r="DP31">
        <v>0.15</v>
      </c>
      <c r="DQ31">
        <v>0.14000000000000001</v>
      </c>
      <c r="DR31">
        <v>25.532057786496399</v>
      </c>
      <c r="DS31">
        <v>-2.7102778214413199</v>
      </c>
      <c r="DT31">
        <v>0.253839076831888</v>
      </c>
      <c r="DU31">
        <v>0</v>
      </c>
      <c r="DV31">
        <v>-34.473393548387101</v>
      </c>
      <c r="DW31">
        <v>3.81480967741946</v>
      </c>
      <c r="DX31">
        <v>0.35316554094817298</v>
      </c>
      <c r="DY31">
        <v>0</v>
      </c>
      <c r="DZ31">
        <v>2.6886370967741899</v>
      </c>
      <c r="EA31">
        <v>-0.45409596774194799</v>
      </c>
      <c r="EB31">
        <v>4.0318946014253801E-2</v>
      </c>
      <c r="EC31">
        <v>0</v>
      </c>
      <c r="ED31">
        <v>0</v>
      </c>
      <c r="EE31">
        <v>3</v>
      </c>
      <c r="EF31" t="s">
        <v>297</v>
      </c>
      <c r="EG31">
        <v>100</v>
      </c>
      <c r="EH31">
        <v>100</v>
      </c>
      <c r="EI31">
        <v>4.2</v>
      </c>
      <c r="EJ31">
        <v>0.21429999999999999</v>
      </c>
      <c r="EK31">
        <v>4.1976190476189004</v>
      </c>
      <c r="EL31">
        <v>0</v>
      </c>
      <c r="EM31">
        <v>0</v>
      </c>
      <c r="EN31">
        <v>0</v>
      </c>
      <c r="EO31">
        <v>0.214364999999997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100</v>
      </c>
      <c r="EX31">
        <v>100.2</v>
      </c>
      <c r="EY31">
        <v>2</v>
      </c>
      <c r="EZ31">
        <v>509.36500000000001</v>
      </c>
      <c r="FA31">
        <v>478.24599999999998</v>
      </c>
      <c r="FB31">
        <v>24.315999999999999</v>
      </c>
      <c r="FC31">
        <v>32.799799999999998</v>
      </c>
      <c r="FD31">
        <v>29.9998</v>
      </c>
      <c r="FE31">
        <v>32.773499999999999</v>
      </c>
      <c r="FF31">
        <v>32.746400000000001</v>
      </c>
      <c r="FG31">
        <v>57.057400000000001</v>
      </c>
      <c r="FH31">
        <v>14.8028</v>
      </c>
      <c r="FI31">
        <v>33.258800000000001</v>
      </c>
      <c r="FJ31">
        <v>24.315799999999999</v>
      </c>
      <c r="FK31">
        <v>1434.25</v>
      </c>
      <c r="FL31">
        <v>18.475300000000001</v>
      </c>
      <c r="FM31">
        <v>101.529</v>
      </c>
      <c r="FN31">
        <v>100.911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2020-12-11T14:09:05Z</dcterms:created>
  <dcterms:modified xsi:type="dcterms:W3CDTF">2021-05-04T23:14:44Z</dcterms:modified>
</cp:coreProperties>
</file>