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46460EBB-7FA1-4BAC-9F8A-378EA888F098}" xr6:coauthVersionLast="46" xr6:coauthVersionMax="46" xr10:uidLastSave="{00000000-0000-0000-0000-000000000000}"/>
  <bookViews>
    <workbookView xWindow="3120" yWindow="312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BI31" i="1"/>
  <c r="BH31" i="1"/>
  <c r="BG31" i="1"/>
  <c r="BF31" i="1"/>
  <c r="BJ31" i="1" s="1"/>
  <c r="BK31" i="1" s="1"/>
  <c r="BE31" i="1"/>
  <c r="BA31" i="1"/>
  <c r="AU31" i="1"/>
  <c r="AO31" i="1"/>
  <c r="AJ31" i="1"/>
  <c r="AH31" i="1" s="1"/>
  <c r="Z31" i="1"/>
  <c r="Y31" i="1"/>
  <c r="X31" i="1" s="1"/>
  <c r="Q31" i="1"/>
  <c r="BO30" i="1"/>
  <c r="BN30" i="1"/>
  <c r="BL30" i="1"/>
  <c r="BM30" i="1" s="1"/>
  <c r="BI30" i="1"/>
  <c r="BH30" i="1"/>
  <c r="BG30" i="1"/>
  <c r="BF30" i="1"/>
  <c r="BJ30" i="1" s="1"/>
  <c r="BK30" i="1" s="1"/>
  <c r="BE30" i="1"/>
  <c r="BA30" i="1"/>
  <c r="AU30" i="1"/>
  <c r="AO30" i="1"/>
  <c r="AJ30" i="1"/>
  <c r="AH30" i="1" s="1"/>
  <c r="Z30" i="1"/>
  <c r="Y30" i="1"/>
  <c r="X30" i="1" s="1"/>
  <c r="Q30" i="1"/>
  <c r="BO29" i="1"/>
  <c r="BN29" i="1"/>
  <c r="BL29" i="1"/>
  <c r="BM29" i="1" s="1"/>
  <c r="BI29" i="1"/>
  <c r="BH29" i="1"/>
  <c r="BG29" i="1"/>
  <c r="BF29" i="1"/>
  <c r="BJ29" i="1" s="1"/>
  <c r="BK29" i="1" s="1"/>
  <c r="BE29" i="1"/>
  <c r="BA29" i="1"/>
  <c r="AU29" i="1"/>
  <c r="AO29" i="1"/>
  <c r="AJ29" i="1"/>
  <c r="AH29" i="1" s="1"/>
  <c r="Z29" i="1"/>
  <c r="Y29" i="1"/>
  <c r="X29" i="1" s="1"/>
  <c r="Q29" i="1"/>
  <c r="BO28" i="1"/>
  <c r="BN28" i="1"/>
  <c r="BL28" i="1"/>
  <c r="BM28" i="1" s="1"/>
  <c r="BI28" i="1"/>
  <c r="BH28" i="1"/>
  <c r="BG28" i="1"/>
  <c r="BF28" i="1"/>
  <c r="BJ28" i="1" s="1"/>
  <c r="BK28" i="1" s="1"/>
  <c r="BE28" i="1"/>
  <c r="BA28" i="1"/>
  <c r="AU28" i="1"/>
  <c r="AO28" i="1"/>
  <c r="AJ28" i="1"/>
  <c r="AH28" i="1" s="1"/>
  <c r="Z28" i="1"/>
  <c r="Y28" i="1"/>
  <c r="X28" i="1" s="1"/>
  <c r="Q28" i="1"/>
  <c r="BO27" i="1"/>
  <c r="BN27" i="1"/>
  <c r="BL27" i="1"/>
  <c r="BM27" i="1" s="1"/>
  <c r="BI27" i="1"/>
  <c r="BH27" i="1"/>
  <c r="BG27" i="1"/>
  <c r="BF27" i="1"/>
  <c r="BJ27" i="1" s="1"/>
  <c r="BK27" i="1" s="1"/>
  <c r="BE27" i="1"/>
  <c r="BA27" i="1"/>
  <c r="AU27" i="1"/>
  <c r="AO27" i="1"/>
  <c r="AJ27" i="1"/>
  <c r="AH27" i="1" s="1"/>
  <c r="Z27" i="1"/>
  <c r="Y27" i="1"/>
  <c r="X27" i="1" s="1"/>
  <c r="Q27" i="1"/>
  <c r="BO26" i="1"/>
  <c r="BN26" i="1"/>
  <c r="BL26" i="1"/>
  <c r="BM26" i="1" s="1"/>
  <c r="BI26" i="1"/>
  <c r="BH26" i="1"/>
  <c r="BG26" i="1"/>
  <c r="BF26" i="1"/>
  <c r="BJ26" i="1" s="1"/>
  <c r="BK26" i="1" s="1"/>
  <c r="BE26" i="1"/>
  <c r="BA26" i="1"/>
  <c r="AU26" i="1"/>
  <c r="AO26" i="1"/>
  <c r="AJ26" i="1"/>
  <c r="AH26" i="1" s="1"/>
  <c r="Z26" i="1"/>
  <c r="Y26" i="1"/>
  <c r="X26" i="1" s="1"/>
  <c r="Q26" i="1"/>
  <c r="BO25" i="1"/>
  <c r="BN25" i="1"/>
  <c r="BL25" i="1"/>
  <c r="BM25" i="1" s="1"/>
  <c r="BI25" i="1"/>
  <c r="BH25" i="1"/>
  <c r="BG25" i="1"/>
  <c r="BF25" i="1"/>
  <c r="BJ25" i="1" s="1"/>
  <c r="BK25" i="1" s="1"/>
  <c r="BE25" i="1"/>
  <c r="BA25" i="1"/>
  <c r="AU25" i="1"/>
  <c r="AO25" i="1"/>
  <c r="AJ25" i="1"/>
  <c r="AH25" i="1" s="1"/>
  <c r="Z25" i="1"/>
  <c r="Y25" i="1"/>
  <c r="X25" i="1" s="1"/>
  <c r="Q25" i="1"/>
  <c r="BO24" i="1"/>
  <c r="BN24" i="1"/>
  <c r="BL24" i="1"/>
  <c r="BM24" i="1" s="1"/>
  <c r="BJ24" i="1"/>
  <c r="BK24" i="1" s="1"/>
  <c r="BI24" i="1"/>
  <c r="BH24" i="1"/>
  <c r="BG24" i="1"/>
  <c r="BF24" i="1"/>
  <c r="BE24" i="1"/>
  <c r="BA24" i="1"/>
  <c r="AU24" i="1"/>
  <c r="AO24" i="1"/>
  <c r="AJ24" i="1"/>
  <c r="AH24" i="1" s="1"/>
  <c r="Z24" i="1"/>
  <c r="Y24" i="1"/>
  <c r="X24" i="1" s="1"/>
  <c r="Q24" i="1"/>
  <c r="BO23" i="1"/>
  <c r="BN23" i="1"/>
  <c r="BL23" i="1"/>
  <c r="BM23" i="1" s="1"/>
  <c r="BI23" i="1"/>
  <c r="BH23" i="1"/>
  <c r="BG23" i="1"/>
  <c r="BF23" i="1"/>
  <c r="BJ23" i="1" s="1"/>
  <c r="BK23" i="1" s="1"/>
  <c r="BE23" i="1"/>
  <c r="BA23" i="1"/>
  <c r="AU23" i="1"/>
  <c r="AO23" i="1"/>
  <c r="AJ23" i="1"/>
  <c r="AH23" i="1" s="1"/>
  <c r="Z23" i="1"/>
  <c r="Y23" i="1"/>
  <c r="X23" i="1" s="1"/>
  <c r="Q23" i="1"/>
  <c r="BO22" i="1"/>
  <c r="BN22" i="1"/>
  <c r="BL22" i="1"/>
  <c r="BM22" i="1" s="1"/>
  <c r="BI22" i="1"/>
  <c r="BH22" i="1"/>
  <c r="BG22" i="1"/>
  <c r="BF22" i="1"/>
  <c r="BJ22" i="1" s="1"/>
  <c r="BK22" i="1" s="1"/>
  <c r="BE22" i="1"/>
  <c r="BA22" i="1"/>
  <c r="AU22" i="1"/>
  <c r="AO22" i="1"/>
  <c r="AJ22" i="1"/>
  <c r="AH22" i="1" s="1"/>
  <c r="Z22" i="1"/>
  <c r="Y22" i="1"/>
  <c r="X22" i="1" s="1"/>
  <c r="Q22" i="1"/>
  <c r="BO21" i="1"/>
  <c r="BN21" i="1"/>
  <c r="BL21" i="1"/>
  <c r="BM21" i="1" s="1"/>
  <c r="BJ21" i="1"/>
  <c r="BK21" i="1" s="1"/>
  <c r="BI21" i="1"/>
  <c r="BH21" i="1"/>
  <c r="BG21" i="1"/>
  <c r="BF21" i="1"/>
  <c r="BE21" i="1"/>
  <c r="BA21" i="1"/>
  <c r="AU21" i="1"/>
  <c r="AO21" i="1"/>
  <c r="AJ21" i="1"/>
  <c r="AH21" i="1" s="1"/>
  <c r="Z21" i="1"/>
  <c r="Y21" i="1"/>
  <c r="X21" i="1" s="1"/>
  <c r="Q21" i="1"/>
  <c r="BO20" i="1"/>
  <c r="BN20" i="1"/>
  <c r="BL20" i="1"/>
  <c r="BM20" i="1" s="1"/>
  <c r="BI20" i="1"/>
  <c r="BH20" i="1"/>
  <c r="BG20" i="1"/>
  <c r="BF20" i="1"/>
  <c r="BJ20" i="1" s="1"/>
  <c r="BK20" i="1" s="1"/>
  <c r="BE20" i="1"/>
  <c r="BA20" i="1"/>
  <c r="AU20" i="1"/>
  <c r="AO20" i="1"/>
  <c r="AJ20" i="1"/>
  <c r="AH20" i="1" s="1"/>
  <c r="Z20" i="1"/>
  <c r="Y20" i="1"/>
  <c r="X20" i="1" s="1"/>
  <c r="Q20" i="1"/>
  <c r="BO19" i="1"/>
  <c r="BN19" i="1"/>
  <c r="BL19" i="1"/>
  <c r="BM19" i="1" s="1"/>
  <c r="BJ19" i="1"/>
  <c r="BK19" i="1" s="1"/>
  <c r="BI19" i="1"/>
  <c r="BH19" i="1"/>
  <c r="BG19" i="1"/>
  <c r="BF19" i="1"/>
  <c r="BE19" i="1"/>
  <c r="BA19" i="1"/>
  <c r="AU19" i="1"/>
  <c r="AO19" i="1"/>
  <c r="AJ19" i="1"/>
  <c r="AH19" i="1" s="1"/>
  <c r="Z19" i="1"/>
  <c r="Y19" i="1"/>
  <c r="X19" i="1" s="1"/>
  <c r="Q19" i="1"/>
  <c r="BO18" i="1"/>
  <c r="BN18" i="1"/>
  <c r="BL18" i="1"/>
  <c r="BM18" i="1" s="1"/>
  <c r="BI18" i="1"/>
  <c r="BH18" i="1"/>
  <c r="BG18" i="1"/>
  <c r="BF18" i="1"/>
  <c r="BJ18" i="1" s="1"/>
  <c r="BK18" i="1" s="1"/>
  <c r="BE18" i="1"/>
  <c r="BA18" i="1"/>
  <c r="AU18" i="1"/>
  <c r="AO18" i="1"/>
  <c r="AJ18" i="1"/>
  <c r="AH18" i="1" s="1"/>
  <c r="Z18" i="1"/>
  <c r="Y18" i="1"/>
  <c r="X18" i="1" s="1"/>
  <c r="Q18" i="1"/>
  <c r="BO17" i="1"/>
  <c r="BN17" i="1"/>
  <c r="BL17" i="1"/>
  <c r="BM17" i="1" s="1"/>
  <c r="BJ17" i="1"/>
  <c r="BK17" i="1" s="1"/>
  <c r="BI17" i="1"/>
  <c r="BH17" i="1"/>
  <c r="BG17" i="1"/>
  <c r="BF17" i="1"/>
  <c r="BE17" i="1"/>
  <c r="BA17" i="1"/>
  <c r="AU17" i="1"/>
  <c r="AO17" i="1"/>
  <c r="AJ17" i="1"/>
  <c r="AH17" i="1" s="1"/>
  <c r="Z17" i="1"/>
  <c r="Y17" i="1"/>
  <c r="X17" i="1" s="1"/>
  <c r="Q17" i="1"/>
  <c r="L27" i="1" l="1"/>
  <c r="K27" i="1"/>
  <c r="AX27" i="1" s="1"/>
  <c r="J27" i="1"/>
  <c r="I27" i="1" s="1"/>
  <c r="AI27" i="1"/>
  <c r="O27" i="1"/>
  <c r="AW28" i="1"/>
  <c r="AY28" i="1" s="1"/>
  <c r="T28" i="1"/>
  <c r="AY29" i="1"/>
  <c r="O26" i="1"/>
  <c r="AI26" i="1"/>
  <c r="L26" i="1"/>
  <c r="K26" i="1"/>
  <c r="AX26" i="1" s="1"/>
  <c r="AZ26" i="1" s="1"/>
  <c r="J26" i="1"/>
  <c r="I26" i="1" s="1"/>
  <c r="T27" i="1"/>
  <c r="AW27" i="1"/>
  <c r="T17" i="1"/>
  <c r="AW17" i="1"/>
  <c r="AY17" i="1" s="1"/>
  <c r="AI24" i="1"/>
  <c r="O24" i="1"/>
  <c r="L24" i="1"/>
  <c r="K24" i="1"/>
  <c r="AX24" i="1" s="1"/>
  <c r="J24" i="1"/>
  <c r="I24" i="1" s="1"/>
  <c r="L25" i="1"/>
  <c r="K25" i="1"/>
  <c r="AX25" i="1" s="1"/>
  <c r="J25" i="1"/>
  <c r="I25" i="1" s="1"/>
  <c r="AI25" i="1"/>
  <c r="O25" i="1"/>
  <c r="AW26" i="1"/>
  <c r="AY26" i="1" s="1"/>
  <c r="T26" i="1"/>
  <c r="AY27" i="1"/>
  <c r="L21" i="1"/>
  <c r="K21" i="1"/>
  <c r="AX21" i="1" s="1"/>
  <c r="J21" i="1"/>
  <c r="I21" i="1" s="1"/>
  <c r="AI21" i="1"/>
  <c r="O21" i="1"/>
  <c r="O22" i="1"/>
  <c r="L22" i="1"/>
  <c r="K22" i="1"/>
  <c r="AX22" i="1" s="1"/>
  <c r="J22" i="1"/>
  <c r="I22" i="1" s="1"/>
  <c r="AI22" i="1"/>
  <c r="T23" i="1"/>
  <c r="AW23" i="1"/>
  <c r="AY23" i="1" s="1"/>
  <c r="AW24" i="1"/>
  <c r="AY24" i="1" s="1"/>
  <c r="T24" i="1"/>
  <c r="L31" i="1"/>
  <c r="K31" i="1"/>
  <c r="AX31" i="1" s="1"/>
  <c r="J31" i="1"/>
  <c r="I31" i="1" s="1"/>
  <c r="AI31" i="1"/>
  <c r="O31" i="1"/>
  <c r="L19" i="1"/>
  <c r="K19" i="1"/>
  <c r="AX19" i="1" s="1"/>
  <c r="J19" i="1"/>
  <c r="I19" i="1" s="1"/>
  <c r="AI19" i="1"/>
  <c r="O19" i="1"/>
  <c r="O20" i="1"/>
  <c r="AI20" i="1"/>
  <c r="L20" i="1"/>
  <c r="K20" i="1"/>
  <c r="AX20" i="1" s="1"/>
  <c r="AZ20" i="1" s="1"/>
  <c r="J20" i="1"/>
  <c r="I20" i="1" s="1"/>
  <c r="AW22" i="1"/>
  <c r="AY22" i="1" s="1"/>
  <c r="T22" i="1"/>
  <c r="O30" i="1"/>
  <c r="AI30" i="1"/>
  <c r="L30" i="1"/>
  <c r="K30" i="1"/>
  <c r="AX30" i="1" s="1"/>
  <c r="AZ30" i="1" s="1"/>
  <c r="J30" i="1"/>
  <c r="I30" i="1" s="1"/>
  <c r="T31" i="1"/>
  <c r="AW31" i="1"/>
  <c r="AY31" i="1" s="1"/>
  <c r="L23" i="1"/>
  <c r="K23" i="1"/>
  <c r="AX23" i="1" s="1"/>
  <c r="AZ23" i="1" s="1"/>
  <c r="J23" i="1"/>
  <c r="I23" i="1" s="1"/>
  <c r="AI23" i="1"/>
  <c r="O23" i="1"/>
  <c r="L17" i="1"/>
  <c r="AI17" i="1"/>
  <c r="K17" i="1"/>
  <c r="AX17" i="1" s="1"/>
  <c r="AZ17" i="1" s="1"/>
  <c r="J17" i="1"/>
  <c r="I17" i="1" s="1"/>
  <c r="O17" i="1"/>
  <c r="O18" i="1"/>
  <c r="AI18" i="1"/>
  <c r="L18" i="1"/>
  <c r="K18" i="1"/>
  <c r="AX18" i="1" s="1"/>
  <c r="AZ18" i="1" s="1"/>
  <c r="J18" i="1"/>
  <c r="I18" i="1" s="1"/>
  <c r="AW20" i="1"/>
  <c r="AY20" i="1" s="1"/>
  <c r="T20" i="1"/>
  <c r="T21" i="1"/>
  <c r="AW21" i="1"/>
  <c r="AY21" i="1" s="1"/>
  <c r="L29" i="1"/>
  <c r="K29" i="1"/>
  <c r="AX29" i="1" s="1"/>
  <c r="AZ29" i="1" s="1"/>
  <c r="J29" i="1"/>
  <c r="I29" i="1" s="1"/>
  <c r="AI29" i="1"/>
  <c r="O29" i="1"/>
  <c r="AW30" i="1"/>
  <c r="AY30" i="1" s="1"/>
  <c r="T30" i="1"/>
  <c r="T25" i="1"/>
  <c r="AW25" i="1"/>
  <c r="AY25" i="1" s="1"/>
  <c r="AW18" i="1"/>
  <c r="AY18" i="1" s="1"/>
  <c r="T18" i="1"/>
  <c r="T19" i="1"/>
  <c r="AW19" i="1"/>
  <c r="AY19" i="1" s="1"/>
  <c r="O28" i="1"/>
  <c r="L28" i="1"/>
  <c r="AI28" i="1"/>
  <c r="K28" i="1"/>
  <c r="AX28" i="1" s="1"/>
  <c r="AZ28" i="1" s="1"/>
  <c r="J28" i="1"/>
  <c r="I28" i="1" s="1"/>
  <c r="T29" i="1"/>
  <c r="AW29" i="1"/>
  <c r="AB30" i="1" l="1"/>
  <c r="U25" i="1"/>
  <c r="V25" i="1" s="1"/>
  <c r="U26" i="1"/>
  <c r="V26" i="1" s="1"/>
  <c r="AZ24" i="1"/>
  <c r="U27" i="1"/>
  <c r="V27" i="1" s="1"/>
  <c r="U28" i="1"/>
  <c r="V28" i="1" s="1"/>
  <c r="U24" i="1"/>
  <c r="V24" i="1" s="1"/>
  <c r="R24" i="1" s="1"/>
  <c r="P24" i="1" s="1"/>
  <c r="S24" i="1" s="1"/>
  <c r="M24" i="1" s="1"/>
  <c r="N24" i="1" s="1"/>
  <c r="AB24" i="1"/>
  <c r="AB26" i="1"/>
  <c r="U21" i="1"/>
  <c r="V21" i="1" s="1"/>
  <c r="AZ31" i="1"/>
  <c r="AZ21" i="1"/>
  <c r="AB31" i="1"/>
  <c r="U23" i="1"/>
  <c r="V23" i="1" s="1"/>
  <c r="U29" i="1"/>
  <c r="V29" i="1" s="1"/>
  <c r="R29" i="1" s="1"/>
  <c r="P29" i="1" s="1"/>
  <c r="S29" i="1" s="1"/>
  <c r="M29" i="1" s="1"/>
  <c r="N29" i="1" s="1"/>
  <c r="U19" i="1"/>
  <c r="V19" i="1" s="1"/>
  <c r="U20" i="1"/>
  <c r="V20" i="1" s="1"/>
  <c r="AB17" i="1"/>
  <c r="U22" i="1"/>
  <c r="V22" i="1" s="1"/>
  <c r="AB22" i="1"/>
  <c r="R22" i="1"/>
  <c r="P22" i="1" s="1"/>
  <c r="S22" i="1" s="1"/>
  <c r="M22" i="1" s="1"/>
  <c r="N22" i="1" s="1"/>
  <c r="AB25" i="1"/>
  <c r="R25" i="1"/>
  <c r="P25" i="1" s="1"/>
  <c r="S25" i="1" s="1"/>
  <c r="M25" i="1" s="1"/>
  <c r="N25" i="1" s="1"/>
  <c r="AB27" i="1"/>
  <c r="AB23" i="1"/>
  <c r="AB28" i="1"/>
  <c r="R28" i="1"/>
  <c r="P28" i="1" s="1"/>
  <c r="S28" i="1" s="1"/>
  <c r="M28" i="1" s="1"/>
  <c r="N28" i="1" s="1"/>
  <c r="U18" i="1"/>
  <c r="V18" i="1" s="1"/>
  <c r="AB19" i="1"/>
  <c r="AZ22" i="1"/>
  <c r="AZ25" i="1"/>
  <c r="AZ27" i="1"/>
  <c r="U30" i="1"/>
  <c r="V30" i="1" s="1"/>
  <c r="AB21" i="1"/>
  <c r="R21" i="1"/>
  <c r="P21" i="1" s="1"/>
  <c r="S21" i="1" s="1"/>
  <c r="M21" i="1" s="1"/>
  <c r="N21" i="1" s="1"/>
  <c r="AB29" i="1"/>
  <c r="AB18" i="1"/>
  <c r="U31" i="1"/>
  <c r="V31" i="1" s="1"/>
  <c r="R31" i="1" s="1"/>
  <c r="P31" i="1" s="1"/>
  <c r="S31" i="1" s="1"/>
  <c r="M31" i="1" s="1"/>
  <c r="N31" i="1" s="1"/>
  <c r="AB20" i="1"/>
  <c r="R20" i="1"/>
  <c r="P20" i="1" s="1"/>
  <c r="S20" i="1" s="1"/>
  <c r="M20" i="1" s="1"/>
  <c r="N20" i="1" s="1"/>
  <c r="AZ19" i="1"/>
  <c r="U17" i="1"/>
  <c r="V17" i="1" s="1"/>
  <c r="W20" i="1" l="1"/>
  <c r="AA20" i="1" s="1"/>
  <c r="AD20" i="1"/>
  <c r="AE20" i="1" s="1"/>
  <c r="AC20" i="1"/>
  <c r="W18" i="1"/>
  <c r="AA18" i="1" s="1"/>
  <c r="AD18" i="1"/>
  <c r="AE18" i="1" s="1"/>
  <c r="AC18" i="1"/>
  <c r="W30" i="1"/>
  <c r="AA30" i="1" s="1"/>
  <c r="AD30" i="1"/>
  <c r="AE30" i="1" s="1"/>
  <c r="AC30" i="1"/>
  <c r="W26" i="1"/>
  <c r="AA26" i="1" s="1"/>
  <c r="AD26" i="1"/>
  <c r="AE26" i="1" s="1"/>
  <c r="AC26" i="1"/>
  <c r="AC27" i="1"/>
  <c r="W27" i="1"/>
  <c r="AA27" i="1" s="1"/>
  <c r="AD27" i="1"/>
  <c r="W24" i="1"/>
  <c r="AA24" i="1" s="1"/>
  <c r="AD24" i="1"/>
  <c r="AC24" i="1"/>
  <c r="R18" i="1"/>
  <c r="P18" i="1" s="1"/>
  <c r="S18" i="1" s="1"/>
  <c r="M18" i="1" s="1"/>
  <c r="N18" i="1" s="1"/>
  <c r="AC19" i="1"/>
  <c r="W19" i="1"/>
  <c r="AA19" i="1" s="1"/>
  <c r="AD19" i="1"/>
  <c r="AE19" i="1" s="1"/>
  <c r="W23" i="1"/>
  <c r="AA23" i="1" s="1"/>
  <c r="AC23" i="1"/>
  <c r="AD23" i="1"/>
  <c r="AC31" i="1"/>
  <c r="W31" i="1"/>
  <c r="AA31" i="1" s="1"/>
  <c r="AD31" i="1"/>
  <c r="W17" i="1"/>
  <c r="AA17" i="1" s="1"/>
  <c r="AC17" i="1"/>
  <c r="AD17" i="1"/>
  <c r="AE17" i="1" s="1"/>
  <c r="R23" i="1"/>
  <c r="P23" i="1" s="1"/>
  <c r="S23" i="1" s="1"/>
  <c r="M23" i="1" s="1"/>
  <c r="N23" i="1" s="1"/>
  <c r="W28" i="1"/>
  <c r="AA28" i="1" s="1"/>
  <c r="AD28" i="1"/>
  <c r="AC28" i="1"/>
  <c r="AC25" i="1"/>
  <c r="W25" i="1"/>
  <c r="AA25" i="1" s="1"/>
  <c r="AD25" i="1"/>
  <c r="AE25" i="1" s="1"/>
  <c r="W22" i="1"/>
  <c r="AA22" i="1" s="1"/>
  <c r="AD22" i="1"/>
  <c r="AE22" i="1" s="1"/>
  <c r="AC22" i="1"/>
  <c r="AC21" i="1"/>
  <c r="W21" i="1"/>
  <c r="AA21" i="1" s="1"/>
  <c r="AD21" i="1"/>
  <c r="R30" i="1"/>
  <c r="P30" i="1" s="1"/>
  <c r="S30" i="1" s="1"/>
  <c r="M30" i="1" s="1"/>
  <c r="N30" i="1" s="1"/>
  <c r="AC29" i="1"/>
  <c r="W29" i="1"/>
  <c r="AA29" i="1" s="1"/>
  <c r="AD29" i="1"/>
  <c r="AE29" i="1" s="1"/>
  <c r="R19" i="1"/>
  <c r="P19" i="1" s="1"/>
  <c r="S19" i="1" s="1"/>
  <c r="M19" i="1" s="1"/>
  <c r="N19" i="1" s="1"/>
  <c r="R27" i="1"/>
  <c r="P27" i="1" s="1"/>
  <c r="S27" i="1" s="1"/>
  <c r="M27" i="1" s="1"/>
  <c r="N27" i="1" s="1"/>
  <c r="R17" i="1"/>
  <c r="P17" i="1" s="1"/>
  <c r="S17" i="1" s="1"/>
  <c r="M17" i="1" s="1"/>
  <c r="N17" i="1" s="1"/>
  <c r="R26" i="1"/>
  <c r="P26" i="1" s="1"/>
  <c r="S26" i="1" s="1"/>
  <c r="M26" i="1" s="1"/>
  <c r="N26" i="1" s="1"/>
  <c r="AE27" i="1" l="1"/>
  <c r="AE21" i="1"/>
  <c r="AE31" i="1"/>
  <c r="AE28" i="1"/>
  <c r="AE23" i="1"/>
  <c r="AE24" i="1"/>
</calcChain>
</file>

<file path=xl/sharedStrings.xml><?xml version="1.0" encoding="utf-8"?>
<sst xmlns="http://schemas.openxmlformats.org/spreadsheetml/2006/main" count="702" uniqueCount="359">
  <si>
    <t>File opened</t>
  </si>
  <si>
    <t>2020-12-11 14:06:36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</si>
  <si>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</si>
  <si>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</si>
  <si>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</si>
  <si>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</si>
  <si>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</si>
  <si>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</si>
  <si>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</si>
  <si>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</si>
  <si>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</si>
  <si>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</si>
  <si>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</si>
  <si>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{"co2bspanconc2": "0", "h2oazero": "1.16161", "h2obspanconc2": "0", "h2obspan2a": "0.0678114", "h2oaspan2a": "0.0668561", "h2obspanconc1": "12.17", "co2aspanconc1": "400", "tbzero": "0.0513058", "h2obspan2b": "0.0677395", "flowazero": "0.317", "co2aspan2a": "0.0865215", "co2azero": "0.892502", "h2oaspanconc2": "0", "co2bzero": "0.898612", "chamberpressurezero": "2.57375", "co2bspan1": "0.999577", "tazero": "0.00104713", "h2oaspan1": "1.00398", "co2aspan1": "1.00054", "co2bspan2a": "0.0873229", "co2aspan2b": "0.086568", "h2obzero": "1.16501", "co2aspanconc2": "0", "ssa_ref": "37127.4", "ssb_ref": "34919.1", "h2obspan1": "0.998939", "co2bspan2b": "0.087286", "h2oaspan2b": "0.0671222", "h2oaspanconc1": "12.17", "h2obspan2": "0", "flowmeterzero": "0.990581", "oxygen": "21", "co2bspanconc1": "400", "flowbzero": "0.26", "co2bspan2": "0", "h2oaspan2": "0", "co2aspan2": "0"}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</si>
  <si>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</si>
  <si>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</si>
  <si>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</si>
  <si>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</si>
  <si>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</si>
  <si>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</si>
  <si>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</si>
  <si>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</si>
  <si>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</si>
  <si>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</si>
  <si>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14:06:36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</si>
  <si>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</si>
  <si>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</si>
  <si>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</si>
  <si>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</si>
  <si>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</si>
  <si>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</si>
  <si>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</si>
  <si>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</si>
  <si>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</si>
  <si>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</si>
  <si>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</si>
  <si>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</si>
  <si>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</si>
  <si>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</si>
  <si>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</si>
  <si>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</si>
  <si>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</si>
  <si>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</si>
  <si>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</si>
  <si>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</si>
  <si>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</si>
  <si>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</si>
  <si>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</si>
  <si>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</si>
  <si>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</si>
  <si>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</si>
  <si>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</si>
  <si>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</si>
  <si>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</si>
  <si>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</si>
  <si>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</si>
  <si>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</si>
  <si>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</si>
  <si>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</si>
  <si>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</si>
  <si>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</si>
  <si>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</si>
  <si>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</si>
  <si>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</si>
  <si>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</si>
  <si>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</si>
  <si>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</si>
  <si>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</si>
  <si>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</si>
  <si>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</si>
  <si>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</si>
  <si>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</si>
  <si>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</si>
  <si>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</si>
  <si>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</si>
  <si>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</si>
  <si>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</si>
  <si>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</si>
  <si>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1.84443 90.2235 373.67 601.075 833.266 1032.8 1221.31 1382.26</t>
  </si>
  <si>
    <t>Fs_true</t>
  </si>
  <si>
    <t>0.788865 103.6 401.89 601.475 801.735 1001.3 1201.27 1401.46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</si>
  <si>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</si>
  <si>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</si>
  <si>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</si>
  <si>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</si>
  <si>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</si>
  <si>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</si>
  <si>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</si>
  <si>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</si>
  <si>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</si>
  <si>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</si>
  <si>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</si>
  <si>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</si>
  <si>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</si>
  <si>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</si>
  <si>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</si>
  <si>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</si>
  <si>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</si>
  <si>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</si>
  <si>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</si>
  <si>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</si>
  <si>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</si>
  <si>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</si>
  <si>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</si>
  <si>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</si>
  <si>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</si>
  <si>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</si>
  <si>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</si>
  <si>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</si>
  <si>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</si>
  <si>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</si>
  <si>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</si>
  <si>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</si>
  <si>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</si>
  <si>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</si>
  <si>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</si>
  <si>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</si>
  <si>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</si>
  <si>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</si>
  <si>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</si>
  <si>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</si>
  <si>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</si>
  <si>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</si>
  <si>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</si>
  <si>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</si>
  <si>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</si>
  <si>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</si>
  <si>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</si>
  <si>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</si>
  <si>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</si>
  <si>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</si>
  <si>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</si>
  <si>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</si>
  <si>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</si>
  <si>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</si>
  <si>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</si>
  <si>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</si>
  <si>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</si>
  <si>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</si>
  <si>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</si>
  <si>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</si>
  <si>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</si>
  <si>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</si>
  <si>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</si>
  <si>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</si>
  <si>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</si>
  <si>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</si>
  <si>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</si>
  <si>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</si>
  <si>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</si>
  <si>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</si>
  <si>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</si>
  <si>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</si>
  <si>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</si>
  <si>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</si>
  <si>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</si>
  <si>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</si>
  <si>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</si>
  <si>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</si>
  <si>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</si>
  <si>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</si>
  <si>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</si>
  <si>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</si>
  <si>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</si>
  <si>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</si>
  <si>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</si>
  <si>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</si>
  <si>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</si>
  <si>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</si>
  <si>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</si>
  <si>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</si>
  <si>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</si>
  <si>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</si>
  <si>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</si>
  <si>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</si>
  <si>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</si>
  <si>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</si>
  <si>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</si>
  <si>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</si>
  <si>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</si>
  <si>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</si>
  <si>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</si>
  <si>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</si>
  <si>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</si>
  <si>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</si>
  <si>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</si>
  <si>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</si>
  <si>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</si>
  <si>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</si>
  <si>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</si>
  <si>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</si>
  <si>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</si>
  <si>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</si>
  <si>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</si>
  <si>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</si>
  <si>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</si>
  <si>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</si>
  <si>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</si>
  <si>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</si>
  <si>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</si>
  <si>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</si>
  <si>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</si>
  <si>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</si>
  <si>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</si>
  <si>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</si>
  <si>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</si>
  <si>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</si>
  <si>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</si>
  <si>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</si>
  <si>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</si>
  <si>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</si>
  <si>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</si>
  <si>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</si>
  <si>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</si>
  <si>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</si>
  <si>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</si>
  <si>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</si>
  <si>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</si>
  <si>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</si>
  <si>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</si>
  <si>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</si>
  <si>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</si>
  <si>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</si>
  <si>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</si>
  <si>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</si>
  <si>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</si>
  <si>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</si>
  <si>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</si>
  <si>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</si>
  <si>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</si>
  <si>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</si>
  <si>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</si>
  <si>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</si>
  <si>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</si>
  <si>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</si>
  <si>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</si>
  <si>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</si>
  <si>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</si>
  <si>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</si>
  <si>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</si>
  <si>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</si>
  <si>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</si>
  <si>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</si>
  <si>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</si>
  <si>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</si>
  <si>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</si>
  <si>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</si>
  <si>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</si>
  <si>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</si>
  <si>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</si>
  <si>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</si>
  <si>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</si>
  <si>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</si>
  <si>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</si>
  <si>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</si>
  <si>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</si>
  <si>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</si>
  <si>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</si>
  <si>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</si>
  <si>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</si>
  <si>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</si>
  <si>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</si>
  <si>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</si>
  <si>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</si>
  <si>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</si>
  <si>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</si>
  <si>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</si>
  <si>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</si>
  <si>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</si>
  <si>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</si>
  <si>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</si>
  <si>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</si>
  <si>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</si>
  <si>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</si>
  <si>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</si>
  <si>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</si>
  <si>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</si>
  <si>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</si>
  <si>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</si>
  <si>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</si>
  <si>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</si>
  <si>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</si>
  <si>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</si>
  <si>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</si>
  <si>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</si>
  <si>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</si>
  <si>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</si>
  <si>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</si>
  <si>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</si>
  <si>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20201211 14:15:05</t>
  </si>
  <si>
    <t>14:15:05</t>
  </si>
  <si>
    <t>1149</t>
  </si>
  <si>
    <t>_1</t>
  </si>
  <si>
    <t>RECT-4143-20200907-06_33_50</t>
  </si>
  <si>
    <t>RECT-2026-20201211-14_15_06</t>
  </si>
  <si>
    <t>DARK-2027-20201211-14_15_13</t>
  </si>
  <si>
    <t>0: Broadleaf</t>
  </si>
  <si>
    <t>14:15:29</t>
  </si>
  <si>
    <t>1/3</t>
  </si>
  <si>
    <t>20201211 14:17:30</t>
  </si>
  <si>
    <t>14:17:30</t>
  </si>
  <si>
    <t>RECT-2028-20201211-14_17_31</t>
  </si>
  <si>
    <t>DARK-2029-20201211-14_17_38</t>
  </si>
  <si>
    <t>20201211 14:19:19</t>
  </si>
  <si>
    <t>14:19:19</t>
  </si>
  <si>
    <t>RECT-2030-20201211-14_19_20</t>
  </si>
  <si>
    <t>DARK-2031-20201211-14_19_28</t>
  </si>
  <si>
    <t>3/3</t>
  </si>
  <si>
    <t>20201211 14:20:46</t>
  </si>
  <si>
    <t>14:20:46</t>
  </si>
  <si>
    <t>RECT-2032-20201211-14_20_47</t>
  </si>
  <si>
    <t>DARK-2033-20201211-14_20_55</t>
  </si>
  <si>
    <t>20201211 14:21:57</t>
  </si>
  <si>
    <t>14:21:57</t>
  </si>
  <si>
    <t>RECT-2034-20201211-14_21_58</t>
  </si>
  <si>
    <t>DARK-2035-20201211-14_22_06</t>
  </si>
  <si>
    <t>20201211 14:23:30</t>
  </si>
  <si>
    <t>14:23:30</t>
  </si>
  <si>
    <t>RECT-2036-20201211-14_23_31</t>
  </si>
  <si>
    <t>DARK-2037-20201211-14_23_39</t>
  </si>
  <si>
    <t>20201211 14:24:42</t>
  </si>
  <si>
    <t>14:24:42</t>
  </si>
  <si>
    <t>RECT-2038-20201211-14_24_43</t>
  </si>
  <si>
    <t>DARK-2039-20201211-14_24_51</t>
  </si>
  <si>
    <t>20201211 14:26:30</t>
  </si>
  <si>
    <t>14:26:30</t>
  </si>
  <si>
    <t>RECT-2040-20201211-14_26_31</t>
  </si>
  <si>
    <t>DARK-2041-20201211-14_26_39</t>
  </si>
  <si>
    <t>14:27:00</t>
  </si>
  <si>
    <t>20201211 14:28:34</t>
  </si>
  <si>
    <t>14:28:34</t>
  </si>
  <si>
    <t>RECT-2042-20201211-14_28_35</t>
  </si>
  <si>
    <t>DARK-2043-20201211-14_28_43</t>
  </si>
  <si>
    <t>20201211 14:30:35</t>
  </si>
  <si>
    <t>14:30:35</t>
  </si>
  <si>
    <t>RECT-2044-20201211-14_30_36</t>
  </si>
  <si>
    <t>DARK-2045-20201211-14_30_43</t>
  </si>
  <si>
    <t>0/3</t>
  </si>
  <si>
    <t>20201211 14:32:36</t>
  </si>
  <si>
    <t>14:32:36</t>
  </si>
  <si>
    <t>RECT-2046-20201211-14_32_37</t>
  </si>
  <si>
    <t>DARK-2047-20201211-14_32_45</t>
  </si>
  <si>
    <t>20201211 14:34:19</t>
  </si>
  <si>
    <t>14:34:19</t>
  </si>
  <si>
    <t>RECT-2048-20201211-14_34_20</t>
  </si>
  <si>
    <t>DARK-2049-20201211-14_34_28</t>
  </si>
  <si>
    <t>20201211 14:36:12</t>
  </si>
  <si>
    <t>14:36:12</t>
  </si>
  <si>
    <t>RECT-2050-20201211-14_36_13</t>
  </si>
  <si>
    <t>DARK-2051-20201211-14_36_21</t>
  </si>
  <si>
    <t>20201211 14:37:59</t>
  </si>
  <si>
    <t>14:37:59</t>
  </si>
  <si>
    <t>RECT-2052-20201211-14_38_00</t>
  </si>
  <si>
    <t>DARK-2053-20201211-14_38_08</t>
  </si>
  <si>
    <t>14:38:33</t>
  </si>
  <si>
    <t>20201211 14:40:34</t>
  </si>
  <si>
    <t>14:40:34</t>
  </si>
  <si>
    <t>RECT-2054-20201211-14_40_35</t>
  </si>
  <si>
    <t>DARK-2055-20201211-14_40_43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</si>
</sst>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26</v>
      </c>
      <c r="B2" t="s">
        <v>27</v>
      </c>
      <c r="C2" t="s">
        <v>29</v>
      </c>
    </row>
    <row r="3" spans="1:174" x14ac:dyDescent="0.25">
      <c r="B3" t="s">
        <v>28</v>
      </c>
      <c r="C3">
        <v>21</v>
      </c>
    </row>
    <row r="4" spans="1:174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4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 x14ac:dyDescent="0.25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 x14ac:dyDescent="0.25">
      <c r="A17">
        <v>1</v>
      </c>
      <c r="B17">
        <v>1607717705.0999999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1607717697.0999999</v>
      </c>
      <c r="I17">
        <f t="shared" ref="I17:I31" si="0">(J17)/1000</f>
        <v>2.4763142295496105E-3</v>
      </c>
      <c r="J17">
        <f t="shared" ref="J17:J31" si="1">1000*CA17*AH17*(BW17-BX17)/(100*BP17*(1000-AH17*BW17))</f>
        <v>2.4763142295496103</v>
      </c>
      <c r="K17">
        <f t="shared" ref="K17:K31" si="2">CA17*AH17*(BV17-BU17*(1000-AH17*BX17)/(1000-AH17*BW17))/(100*BP17)</f>
        <v>13.070170762923373</v>
      </c>
      <c r="L17">
        <f t="shared" ref="L17:L31" si="3">BU17 - IF(AH17&gt;1, K17*BP17*100/(AJ17*CI17), 0)</f>
        <v>400.89335483871002</v>
      </c>
      <c r="M17">
        <f t="shared" ref="M17:M31" si="4">((S17-I17/2)*L17-K17)/(S17+I17/2)</f>
        <v>236.95136033322007</v>
      </c>
      <c r="N17">
        <f t="shared" ref="N17:N31" si="5">M17*(CB17+CC17)/1000</f>
        <v>24.180460383590376</v>
      </c>
      <c r="O17">
        <f t="shared" ref="O17:O31" si="6">(BU17 - IF(AH17&gt;1, K17*BP17*100/(AJ17*CI17), 0))*(CB17+CC17)/1000</f>
        <v>40.910446224448286</v>
      </c>
      <c r="P17">
        <f t="shared" ref="P17:P31" si="7">2/((1/R17-1/Q17)+SIGN(R17)*SQRT((1/R17-1/Q17)*(1/R17-1/Q17) + 4*BQ17/((BQ17+1)*(BQ17+1))*(2*1/R17*1/Q17-1/Q17*1/Q17)))</f>
        <v>0.13826331097910674</v>
      </c>
      <c r="Q17">
        <f t="shared" ref="Q17:Q31" si="8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2.9636208635284249</v>
      </c>
      <c r="R17">
        <f t="shared" ref="R17:R31" si="9">I17*(1000-(1000*0.61365*EXP(17.502*V17/(240.97+V17))/(CB17+CC17)+BW17)/2)/(1000*0.61365*EXP(17.502*V17/(240.97+V17))/(CB17+CC17)-BW17)</f>
        <v>0.13477716936242307</v>
      </c>
      <c r="S17">
        <f t="shared" ref="S17:S31" si="10">1/((BQ17+1)/(P17/1.6)+1/(Q17/1.37)) + BQ17/((BQ17+1)/(P17/1.6) + BQ17/(Q17/1.37))</f>
        <v>8.4541625694756817E-2</v>
      </c>
      <c r="T17">
        <f t="shared" ref="T17:T31" si="11">(BM17*BO17)</f>
        <v>231.28890882116448</v>
      </c>
      <c r="U17">
        <f t="shared" ref="U17:U31" si="12">(CD17+(T17+2*0.95*0.0000000567*(((CD17+$B$7)+273)^4-(CD17+273)^4)-44100*I17)/(1.84*29.3*Q17+8*0.95*0.0000000567*(CD17+273)^3))</f>
        <v>28.704950995904891</v>
      </c>
      <c r="V17">
        <f t="shared" ref="V17:V31" si="13">($C$7*CE17+$D$7*CF17+$E$7*U17)</f>
        <v>28.7605258064516</v>
      </c>
      <c r="W17">
        <f t="shared" ref="W17:W31" si="14">0.61365*EXP(17.502*V17/(240.97+V17))</f>
        <v>3.9663774562215024</v>
      </c>
      <c r="X17">
        <f t="shared" ref="X17:X31" si="15">(Y17/Z17*100)</f>
        <v>56.614355123896196</v>
      </c>
      <c r="Y17">
        <f t="shared" ref="Y17:Y31" si="16">BW17*(CB17+CC17)/1000</f>
        <v>2.1475724887714929</v>
      </c>
      <c r="Z17">
        <f t="shared" ref="Z17:Z31" si="17">0.61365*EXP(17.502*CD17/(240.97+CD17))</f>
        <v>3.793335602024777</v>
      </c>
      <c r="AA17">
        <f t="shared" ref="AA17:AA31" si="18">(W17-BW17*(CB17+CC17)/1000)</f>
        <v>1.8188049674500095</v>
      </c>
      <c r="AB17">
        <f t="shared" ref="AB17:AB31" si="19">(-I17*44100)</f>
        <v>-109.20545752313782</v>
      </c>
      <c r="AC17">
        <f t="shared" ref="AC17:AC31" si="20">2*29.3*Q17*0.92*(CD17-V17)</f>
        <v>-122.59927200899861</v>
      </c>
      <c r="AD17">
        <f t="shared" ref="AD17:AD31" si="21">2*0.95*0.0000000567*(((CD17+$B$7)+273)^4-(V17+273)^4)</f>
        <v>-9.0512150432254419</v>
      </c>
      <c r="AE17">
        <f t="shared" ref="AE17:AE31" si="22">T17+AD17+AB17+AC17</f>
        <v>-9.5670357541974056</v>
      </c>
      <c r="AF17">
        <v>0</v>
      </c>
      <c r="AG17">
        <v>0</v>
      </c>
      <c r="AH17">
        <f t="shared" ref="AH17:AH31" si="23">IF(AF17*$H$13&gt;=AJ17,1,(AJ17/(AJ17-AF17*$H$13)))</f>
        <v>1</v>
      </c>
      <c r="AI17">
        <f t="shared" ref="AI17:AI31" si="24">(AH17-1)*100</f>
        <v>0</v>
      </c>
      <c r="AJ17">
        <f t="shared" ref="AJ17:AJ31" si="25">MAX(0,($B$13+$C$13*CI17)/(1+$D$13*CI17)*CB17/(CD17+273)*$E$13)</f>
        <v>53733.005237128593</v>
      </c>
      <c r="AK17" t="s">
        <v>293</v>
      </c>
      <c r="AL17">
        <v>10143.9</v>
      </c>
      <c r="AM17">
        <v>715.47692307692296</v>
      </c>
      <c r="AN17">
        <v>3262.08</v>
      </c>
      <c r="AO17">
        <f t="shared" ref="AO17:AO31" si="26">1-AM17/AN17</f>
        <v>0.78066849277855754</v>
      </c>
      <c r="AP17">
        <v>-0.57774747981622299</v>
      </c>
      <c r="AQ17" t="s">
        <v>294</v>
      </c>
      <c r="AR17">
        <v>15351.5</v>
      </c>
      <c r="AS17">
        <v>1129.4351999999999</v>
      </c>
      <c r="AT17">
        <v>1384.71</v>
      </c>
      <c r="AU17">
        <f t="shared" ref="AU17:AU31" si="27">1-AS17/AT17</f>
        <v>0.18435253591004619</v>
      </c>
      <c r="AV17">
        <v>0.5</v>
      </c>
      <c r="AW17">
        <f t="shared" ref="AW17:AW31" si="28">BM17</f>
        <v>1180.1714802709898</v>
      </c>
      <c r="AX17">
        <f t="shared" ref="AX17:AX31" si="29">K17</f>
        <v>13.070170762923373</v>
      </c>
      <c r="AY17">
        <f t="shared" ref="AY17:AY31" si="30">AU17*AV17*AW17</f>
        <v>108.78380259833501</v>
      </c>
      <c r="AZ17">
        <f t="shared" ref="AZ17:AZ31" si="31">(AX17-AP17)/AW17</f>
        <v>1.1564351851313824E-2</v>
      </c>
      <c r="BA17">
        <f t="shared" ref="BA17:BA31" si="32">(AN17-AT17)/AT17</f>
        <v>1.3557856879779882</v>
      </c>
      <c r="BB17" t="s">
        <v>295</v>
      </c>
      <c r="BC17">
        <v>1129.4351999999999</v>
      </c>
      <c r="BD17">
        <v>896.87</v>
      </c>
      <c r="BE17">
        <f t="shared" ref="BE17:BE31" si="33">1-BD17/AT17</f>
        <v>0.35230481472654929</v>
      </c>
      <c r="BF17">
        <f t="shared" ref="BF17:BF31" si="34">(AT17-BC17)/(AT17-BD17)</f>
        <v>0.5232756641521813</v>
      </c>
      <c r="BG17">
        <f t="shared" ref="BG17:BG31" si="35">(AN17-AT17)/(AN17-BD17)</f>
        <v>0.79374347309541216</v>
      </c>
      <c r="BH17">
        <f t="shared" ref="BH17:BH31" si="36">(AT17-BC17)/(AT17-AM17)</f>
        <v>0.38144378812486868</v>
      </c>
      <c r="BI17">
        <f t="shared" ref="BI17:BI31" si="37">(AN17-AT17)/(AN17-AM17)</f>
        <v>0.7372055806467982</v>
      </c>
      <c r="BJ17">
        <f t="shared" ref="BJ17:BJ31" si="38">(BF17*BD17/BC17)</f>
        <v>0.41552649050442814</v>
      </c>
      <c r="BK17">
        <f t="shared" ref="BK17:BK31" si="39">(1-BJ17)</f>
        <v>0.58447350949557186</v>
      </c>
      <c r="BL17">
        <f t="shared" ref="BL17:BL31" si="40">$B$11*CJ17+$C$11*CK17+$F$11*CL17*(1-CO17)</f>
        <v>1399.9835483871</v>
      </c>
      <c r="BM17">
        <f t="shared" ref="BM17:BM31" si="41">BL17*BN17</f>
        <v>1180.1714802709898</v>
      </c>
      <c r="BN17">
        <f t="shared" ref="BN17:BN31" si="42">($B$11*$D$9+$C$11*$D$9+$F$11*((CY17+CQ17)/MAX(CY17+CQ17+CZ17, 0.1)*$I$9+CZ17/MAX(CY17+CQ17+CZ17, 0.1)*$J$9))/($B$11+$C$11+$F$11)</f>
        <v>0.8429895348632116</v>
      </c>
      <c r="BO17">
        <f t="shared" ref="BO17:BO31" si="43">($B$11*$K$9+$C$11*$K$9+$F$11*((CY17+CQ17)/MAX(CY17+CQ17+CZ17, 0.1)*$P$9+CZ17/MAX(CY17+CQ17+CZ17, 0.1)*$Q$9))/($B$11+$C$11+$F$11)</f>
        <v>0.19597906972642326</v>
      </c>
      <c r="BP17">
        <v>6</v>
      </c>
      <c r="BQ17">
        <v>0.5</v>
      </c>
      <c r="BR17" t="s">
        <v>296</v>
      </c>
      <c r="BS17">
        <v>2</v>
      </c>
      <c r="BT17">
        <v>1607717697.0999999</v>
      </c>
      <c r="BU17">
        <v>400.89335483871002</v>
      </c>
      <c r="BV17">
        <v>417.76503225806402</v>
      </c>
      <c r="BW17">
        <v>21.044687096774201</v>
      </c>
      <c r="BX17">
        <v>18.1363032258065</v>
      </c>
      <c r="BY17">
        <v>400.30535483871</v>
      </c>
      <c r="BZ17">
        <v>20.826687096774201</v>
      </c>
      <c r="CA17">
        <v>500.113</v>
      </c>
      <c r="CB17">
        <v>101.948225806452</v>
      </c>
      <c r="CC17">
        <v>9.9976616129032206E-2</v>
      </c>
      <c r="CD17">
        <v>27.993200000000002</v>
      </c>
      <c r="CE17">
        <v>28.7605258064516</v>
      </c>
      <c r="CF17">
        <v>999.9</v>
      </c>
      <c r="CG17">
        <v>0</v>
      </c>
      <c r="CH17">
        <v>0</v>
      </c>
      <c r="CI17">
        <v>10000.688387096799</v>
      </c>
      <c r="CJ17">
        <v>0</v>
      </c>
      <c r="CK17">
        <v>242.59080645161299</v>
      </c>
      <c r="CL17">
        <v>1399.9835483871</v>
      </c>
      <c r="CM17">
        <v>0.89999170967742004</v>
      </c>
      <c r="CN17">
        <v>0.10000827419354801</v>
      </c>
      <c r="CO17">
        <v>0</v>
      </c>
      <c r="CP17">
        <v>1129.88290322581</v>
      </c>
      <c r="CQ17">
        <v>4.9994800000000001</v>
      </c>
      <c r="CR17">
        <v>16000.1129032258</v>
      </c>
      <c r="CS17">
        <v>11417.419354838699</v>
      </c>
      <c r="CT17">
        <v>48.6429677419355</v>
      </c>
      <c r="CU17">
        <v>50.186999999999998</v>
      </c>
      <c r="CV17">
        <v>49.669064516128998</v>
      </c>
      <c r="CW17">
        <v>49.773935483871</v>
      </c>
      <c r="CX17">
        <v>50.513838709677401</v>
      </c>
      <c r="CY17">
        <v>1255.4741935483901</v>
      </c>
      <c r="CZ17">
        <v>139.51</v>
      </c>
      <c r="DA17">
        <v>0</v>
      </c>
      <c r="DB17">
        <v>587.40000009536698</v>
      </c>
      <c r="DC17">
        <v>0</v>
      </c>
      <c r="DD17">
        <v>1129.4351999999999</v>
      </c>
      <c r="DE17">
        <v>-35.416923024174601</v>
      </c>
      <c r="DF17">
        <v>-504.45384560407001</v>
      </c>
      <c r="DG17">
        <v>15994.236000000001</v>
      </c>
      <c r="DH17">
        <v>15</v>
      </c>
      <c r="DI17">
        <v>1607717729.0999999</v>
      </c>
      <c r="DJ17" t="s">
        <v>297</v>
      </c>
      <c r="DK17">
        <v>1607717725.0999999</v>
      </c>
      <c r="DL17">
        <v>1607717729.0999999</v>
      </c>
      <c r="DM17">
        <v>10</v>
      </c>
      <c r="DN17">
        <v>-0.57399999999999995</v>
      </c>
      <c r="DO17">
        <v>1.9E-2</v>
      </c>
      <c r="DP17">
        <v>0.58799999999999997</v>
      </c>
      <c r="DQ17">
        <v>0.218</v>
      </c>
      <c r="DR17">
        <v>418</v>
      </c>
      <c r="DS17">
        <v>18</v>
      </c>
      <c r="DT17">
        <v>0.15</v>
      </c>
      <c r="DU17">
        <v>0.02</v>
      </c>
      <c r="DV17">
        <v>12.531436277163801</v>
      </c>
      <c r="DW17">
        <v>3.5180351475715099</v>
      </c>
      <c r="DX17">
        <v>0.25475848103210302</v>
      </c>
      <c r="DY17">
        <v>0</v>
      </c>
      <c r="DZ17">
        <v>-16.284683870967701</v>
      </c>
      <c r="EA17">
        <v>-4.2525629032257903</v>
      </c>
      <c r="EB17">
        <v>0.318040607162624</v>
      </c>
      <c r="EC17">
        <v>0</v>
      </c>
      <c r="ED17">
        <v>3.0070029032258101</v>
      </c>
      <c r="EE17">
        <v>0.14375951612902799</v>
      </c>
      <c r="EF17">
        <v>1.0777965632909701E-2</v>
      </c>
      <c r="EG17">
        <v>1</v>
      </c>
      <c r="EH17">
        <v>1</v>
      </c>
      <c r="EI17">
        <v>3</v>
      </c>
      <c r="EJ17" t="s">
        <v>298</v>
      </c>
      <c r="EK17">
        <v>100</v>
      </c>
      <c r="EL17">
        <v>100</v>
      </c>
      <c r="EM17">
        <v>0.58799999999999997</v>
      </c>
      <c r="EN17">
        <v>0.218</v>
      </c>
      <c r="EO17">
        <v>1.3426610436255899</v>
      </c>
      <c r="EP17">
        <v>-1.6043650578588901E-5</v>
      </c>
      <c r="EQ17">
        <v>-1.15305589960158E-6</v>
      </c>
      <c r="ER17">
        <v>3.6581349982770798E-10</v>
      </c>
      <c r="ES17">
        <v>-7.3402869401566401E-2</v>
      </c>
      <c r="ET17">
        <v>-1.48585495900011E-2</v>
      </c>
      <c r="EU17">
        <v>2.0620247853856302E-3</v>
      </c>
      <c r="EV17">
        <v>-2.1578943166311499E-5</v>
      </c>
      <c r="EW17">
        <v>18</v>
      </c>
      <c r="EX17">
        <v>2225</v>
      </c>
      <c r="EY17">
        <v>1</v>
      </c>
      <c r="EZ17">
        <v>25</v>
      </c>
      <c r="FA17">
        <v>11.8</v>
      </c>
      <c r="FB17">
        <v>12.1</v>
      </c>
      <c r="FC17">
        <v>2</v>
      </c>
      <c r="FD17">
        <v>508.85700000000003</v>
      </c>
      <c r="FE17">
        <v>478.536</v>
      </c>
      <c r="FF17">
        <v>24.009599999999999</v>
      </c>
      <c r="FG17">
        <v>33.027099999999997</v>
      </c>
      <c r="FH17">
        <v>29.9998</v>
      </c>
      <c r="FI17">
        <v>33.0687</v>
      </c>
      <c r="FJ17">
        <v>33.112499999999997</v>
      </c>
      <c r="FK17">
        <v>19.740200000000002</v>
      </c>
      <c r="FL17">
        <v>14.194000000000001</v>
      </c>
      <c r="FM17">
        <v>34.544699999999999</v>
      </c>
      <c r="FN17">
        <v>24.015899999999998</v>
      </c>
      <c r="FO17">
        <v>417.67</v>
      </c>
      <c r="FP17">
        <v>18.100100000000001</v>
      </c>
      <c r="FQ17">
        <v>98.047700000000006</v>
      </c>
      <c r="FR17">
        <v>102.083</v>
      </c>
    </row>
    <row r="18" spans="1:174" x14ac:dyDescent="0.25">
      <c r="A18">
        <v>2</v>
      </c>
      <c r="B18">
        <v>1607717850.0999999</v>
      </c>
      <c r="C18">
        <v>145</v>
      </c>
      <c r="D18" t="s">
        <v>299</v>
      </c>
      <c r="E18" t="s">
        <v>300</v>
      </c>
      <c r="F18" t="s">
        <v>291</v>
      </c>
      <c r="G18" t="s">
        <v>292</v>
      </c>
      <c r="H18">
        <v>1607717842.0999999</v>
      </c>
      <c r="I18">
        <f t="shared" si="0"/>
        <v>3.4086649132756153E-3</v>
      </c>
      <c r="J18">
        <f t="shared" si="1"/>
        <v>3.4086649132756155</v>
      </c>
      <c r="K18">
        <f t="shared" si="2"/>
        <v>-0.80563943405926819</v>
      </c>
      <c r="L18">
        <f t="shared" si="3"/>
        <v>49.546625806451601</v>
      </c>
      <c r="M18">
        <f t="shared" si="4"/>
        <v>54.785513861217481</v>
      </c>
      <c r="N18">
        <f t="shared" si="5"/>
        <v>5.5906679704344286</v>
      </c>
      <c r="O18">
        <f t="shared" si="6"/>
        <v>5.0560579689171368</v>
      </c>
      <c r="P18">
        <f t="shared" si="7"/>
        <v>0.19781481519194002</v>
      </c>
      <c r="Q18">
        <f t="shared" si="8"/>
        <v>2.9638705241067846</v>
      </c>
      <c r="R18">
        <f t="shared" si="9"/>
        <v>0.19076194521264325</v>
      </c>
      <c r="S18">
        <f t="shared" si="10"/>
        <v>0.11983893826134567</v>
      </c>
      <c r="T18">
        <f t="shared" si="11"/>
        <v>231.29058836880941</v>
      </c>
      <c r="U18">
        <f t="shared" si="12"/>
        <v>28.458443298063479</v>
      </c>
      <c r="V18">
        <f t="shared" si="13"/>
        <v>28.6254322580645</v>
      </c>
      <c r="W18">
        <f t="shared" si="14"/>
        <v>3.9354220557730057</v>
      </c>
      <c r="X18">
        <f t="shared" si="15"/>
        <v>57.135944556197039</v>
      </c>
      <c r="Y18">
        <f t="shared" si="16"/>
        <v>2.1665027218250725</v>
      </c>
      <c r="Z18">
        <f t="shared" si="17"/>
        <v>3.7918384629034558</v>
      </c>
      <c r="AA18">
        <f t="shared" si="18"/>
        <v>1.7689193339479332</v>
      </c>
      <c r="AB18">
        <f t="shared" si="19"/>
        <v>-150.32212267545464</v>
      </c>
      <c r="AC18">
        <f t="shared" si="20"/>
        <v>-102.10516738327537</v>
      </c>
      <c r="AD18">
        <f t="shared" si="21"/>
        <v>-7.5322240554476281</v>
      </c>
      <c r="AE18">
        <f t="shared" si="22"/>
        <v>-28.668925745368242</v>
      </c>
      <c r="AF18">
        <v>0</v>
      </c>
      <c r="AG18">
        <v>0</v>
      </c>
      <c r="AH18">
        <f t="shared" si="23"/>
        <v>1</v>
      </c>
      <c r="AI18">
        <f t="shared" si="24"/>
        <v>0</v>
      </c>
      <c r="AJ18">
        <f t="shared" si="25"/>
        <v>53741.467771465068</v>
      </c>
      <c r="AK18" t="s">
        <v>293</v>
      </c>
      <c r="AL18">
        <v>10143.9</v>
      </c>
      <c r="AM18">
        <v>715.47692307692296</v>
      </c>
      <c r="AN18">
        <v>3262.08</v>
      </c>
      <c r="AO18">
        <f t="shared" si="26"/>
        <v>0.78066849277855754</v>
      </c>
      <c r="AP18">
        <v>-0.57774747981622299</v>
      </c>
      <c r="AQ18" t="s">
        <v>301</v>
      </c>
      <c r="AR18">
        <v>15349</v>
      </c>
      <c r="AS18">
        <v>1009.6455999999999</v>
      </c>
      <c r="AT18">
        <v>1139.6500000000001</v>
      </c>
      <c r="AU18">
        <f t="shared" si="27"/>
        <v>0.11407397007853304</v>
      </c>
      <c r="AV18">
        <v>0.5</v>
      </c>
      <c r="AW18">
        <f t="shared" si="28"/>
        <v>1180.1835789737572</v>
      </c>
      <c r="AX18">
        <f t="shared" si="29"/>
        <v>-0.80563943405926819</v>
      </c>
      <c r="AY18">
        <f t="shared" si="30"/>
        <v>67.314113137514212</v>
      </c>
      <c r="AZ18">
        <f t="shared" si="31"/>
        <v>-1.9309873336927072E-4</v>
      </c>
      <c r="BA18">
        <f t="shared" si="32"/>
        <v>1.8623524766375639</v>
      </c>
      <c r="BB18" t="s">
        <v>302</v>
      </c>
      <c r="BC18">
        <v>1009.6455999999999</v>
      </c>
      <c r="BD18">
        <v>841.87</v>
      </c>
      <c r="BE18">
        <f t="shared" si="33"/>
        <v>0.26129074715921563</v>
      </c>
      <c r="BF18">
        <f t="shared" si="34"/>
        <v>0.43657868224864033</v>
      </c>
      <c r="BG18">
        <f t="shared" si="35"/>
        <v>0.87696109015333368</v>
      </c>
      <c r="BH18">
        <f t="shared" si="36"/>
        <v>0.30648904202747446</v>
      </c>
      <c r="BI18">
        <f t="shared" si="37"/>
        <v>0.83343573218501621</v>
      </c>
      <c r="BJ18">
        <f t="shared" si="38"/>
        <v>0.36403119592128452</v>
      </c>
      <c r="BK18">
        <f t="shared" si="39"/>
        <v>0.63596880407871548</v>
      </c>
      <c r="BL18">
        <f t="shared" si="40"/>
        <v>1399.9983870967701</v>
      </c>
      <c r="BM18">
        <f t="shared" si="41"/>
        <v>1180.1835789737572</v>
      </c>
      <c r="BN18">
        <f t="shared" si="42"/>
        <v>0.84298924188130586</v>
      </c>
      <c r="BO18">
        <f t="shared" si="43"/>
        <v>0.19597848376261168</v>
      </c>
      <c r="BP18">
        <v>6</v>
      </c>
      <c r="BQ18">
        <v>0.5</v>
      </c>
      <c r="BR18" t="s">
        <v>296</v>
      </c>
      <c r="BS18">
        <v>2</v>
      </c>
      <c r="BT18">
        <v>1607717842.0999999</v>
      </c>
      <c r="BU18">
        <v>49.546625806451601</v>
      </c>
      <c r="BV18">
        <v>48.782706451612903</v>
      </c>
      <c r="BW18">
        <v>21.230551612903199</v>
      </c>
      <c r="BX18">
        <v>17.227951612903201</v>
      </c>
      <c r="BY18">
        <v>48.781648387096801</v>
      </c>
      <c r="BZ18">
        <v>20.8917580645161</v>
      </c>
      <c r="CA18">
        <v>500.119483870968</v>
      </c>
      <c r="CB18">
        <v>101.946483870968</v>
      </c>
      <c r="CC18">
        <v>9.9980174193548405E-2</v>
      </c>
      <c r="CD18">
        <v>27.986429032258101</v>
      </c>
      <c r="CE18">
        <v>28.6254322580645</v>
      </c>
      <c r="CF18">
        <v>999.9</v>
      </c>
      <c r="CG18">
        <v>0</v>
      </c>
      <c r="CH18">
        <v>0</v>
      </c>
      <c r="CI18">
        <v>10002.274193548399</v>
      </c>
      <c r="CJ18">
        <v>0</v>
      </c>
      <c r="CK18">
        <v>243.56496774193499</v>
      </c>
      <c r="CL18">
        <v>1399.9983870967701</v>
      </c>
      <c r="CM18">
        <v>0.900003</v>
      </c>
      <c r="CN18">
        <v>9.99969E-2</v>
      </c>
      <c r="CO18">
        <v>0</v>
      </c>
      <c r="CP18">
        <v>1009.72548387097</v>
      </c>
      <c r="CQ18">
        <v>4.9994800000000001</v>
      </c>
      <c r="CR18">
        <v>14306.516129032299</v>
      </c>
      <c r="CS18">
        <v>11417.5741935484</v>
      </c>
      <c r="CT18">
        <v>48.628999999999998</v>
      </c>
      <c r="CU18">
        <v>50.125</v>
      </c>
      <c r="CV18">
        <v>49.645000000000003</v>
      </c>
      <c r="CW18">
        <v>49.686999999999998</v>
      </c>
      <c r="CX18">
        <v>50.475612903225802</v>
      </c>
      <c r="CY18">
        <v>1255.5006451612901</v>
      </c>
      <c r="CZ18">
        <v>139.49774193548399</v>
      </c>
      <c r="DA18">
        <v>0</v>
      </c>
      <c r="DB18">
        <v>144.30000019073501</v>
      </c>
      <c r="DC18">
        <v>0</v>
      </c>
      <c r="DD18">
        <v>1009.6455999999999</v>
      </c>
      <c r="DE18">
        <v>-6.79692306555852</v>
      </c>
      <c r="DF18">
        <v>-111.376922914364</v>
      </c>
      <c r="DG18">
        <v>14305.064</v>
      </c>
      <c r="DH18">
        <v>15</v>
      </c>
      <c r="DI18">
        <v>1607717729.0999999</v>
      </c>
      <c r="DJ18" t="s">
        <v>297</v>
      </c>
      <c r="DK18">
        <v>1607717725.0999999</v>
      </c>
      <c r="DL18">
        <v>1607717729.0999999</v>
      </c>
      <c r="DM18">
        <v>10</v>
      </c>
      <c r="DN18">
        <v>-0.57399999999999995</v>
      </c>
      <c r="DO18">
        <v>1.9E-2</v>
      </c>
      <c r="DP18">
        <v>0.58799999999999997</v>
      </c>
      <c r="DQ18">
        <v>0.218</v>
      </c>
      <c r="DR18">
        <v>418</v>
      </c>
      <c r="DS18">
        <v>18</v>
      </c>
      <c r="DT18">
        <v>0.15</v>
      </c>
      <c r="DU18">
        <v>0.02</v>
      </c>
      <c r="DV18">
        <v>-0.80494462695572</v>
      </c>
      <c r="DW18">
        <v>-0.364609465602525</v>
      </c>
      <c r="DX18">
        <v>3.2058124891959902E-2</v>
      </c>
      <c r="DY18">
        <v>1</v>
      </c>
      <c r="DZ18">
        <v>0.763925967741935</v>
      </c>
      <c r="EA18">
        <v>0.37943017741935298</v>
      </c>
      <c r="EB18">
        <v>3.6228449584843399E-2</v>
      </c>
      <c r="EC18">
        <v>0</v>
      </c>
      <c r="ED18">
        <v>4.0026041935483896</v>
      </c>
      <c r="EE18">
        <v>0.60815709677419605</v>
      </c>
      <c r="EF18">
        <v>4.7293139090092202E-2</v>
      </c>
      <c r="EG18">
        <v>0</v>
      </c>
      <c r="EH18">
        <v>1</v>
      </c>
      <c r="EI18">
        <v>3</v>
      </c>
      <c r="EJ18" t="s">
        <v>298</v>
      </c>
      <c r="EK18">
        <v>100</v>
      </c>
      <c r="EL18">
        <v>100</v>
      </c>
      <c r="EM18">
        <v>0.76500000000000001</v>
      </c>
      <c r="EN18">
        <v>0.33779999999999999</v>
      </c>
      <c r="EO18">
        <v>0.76847069406340296</v>
      </c>
      <c r="EP18">
        <v>-1.6043650578588901E-5</v>
      </c>
      <c r="EQ18">
        <v>-1.15305589960158E-6</v>
      </c>
      <c r="ER18">
        <v>3.6581349982770798E-10</v>
      </c>
      <c r="ES18">
        <v>-5.4015214425564603E-2</v>
      </c>
      <c r="ET18">
        <v>-1.48585495900011E-2</v>
      </c>
      <c r="EU18">
        <v>2.0620247853856302E-3</v>
      </c>
      <c r="EV18">
        <v>-2.1578943166311499E-5</v>
      </c>
      <c r="EW18">
        <v>18</v>
      </c>
      <c r="EX18">
        <v>2225</v>
      </c>
      <c r="EY18">
        <v>1</v>
      </c>
      <c r="EZ18">
        <v>25</v>
      </c>
      <c r="FA18">
        <v>2.1</v>
      </c>
      <c r="FB18">
        <v>2</v>
      </c>
      <c r="FC18">
        <v>2</v>
      </c>
      <c r="FD18">
        <v>509.517</v>
      </c>
      <c r="FE18">
        <v>476.76100000000002</v>
      </c>
      <c r="FF18">
        <v>24.102900000000002</v>
      </c>
      <c r="FG18">
        <v>33.030099999999997</v>
      </c>
      <c r="FH18">
        <v>30</v>
      </c>
      <c r="FI18">
        <v>33.057600000000001</v>
      </c>
      <c r="FJ18">
        <v>33.097799999999999</v>
      </c>
      <c r="FK18">
        <v>5.0484600000000004</v>
      </c>
      <c r="FL18">
        <v>20.7685</v>
      </c>
      <c r="FM18">
        <v>34.297400000000003</v>
      </c>
      <c r="FN18">
        <v>24.110299999999999</v>
      </c>
      <c r="FO18">
        <v>48.940399999999997</v>
      </c>
      <c r="FP18">
        <v>17.0946</v>
      </c>
      <c r="FQ18">
        <v>98.048000000000002</v>
      </c>
      <c r="FR18">
        <v>102.077</v>
      </c>
    </row>
    <row r="19" spans="1:174" x14ac:dyDescent="0.25">
      <c r="A19">
        <v>3</v>
      </c>
      <c r="B19">
        <v>1607717959.5999999</v>
      </c>
      <c r="C19">
        <v>254.5</v>
      </c>
      <c r="D19" t="s">
        <v>303</v>
      </c>
      <c r="E19" t="s">
        <v>304</v>
      </c>
      <c r="F19" t="s">
        <v>291</v>
      </c>
      <c r="G19" t="s">
        <v>292</v>
      </c>
      <c r="H19">
        <v>1607717951.5999999</v>
      </c>
      <c r="I19">
        <f t="shared" si="0"/>
        <v>4.1808119415052214E-3</v>
      </c>
      <c r="J19">
        <f t="shared" si="1"/>
        <v>4.1808119415052216</v>
      </c>
      <c r="K19">
        <f t="shared" si="2"/>
        <v>1.0042412378044083</v>
      </c>
      <c r="L19">
        <f t="shared" si="3"/>
        <v>79.8618387096774</v>
      </c>
      <c r="M19">
        <f t="shared" si="4"/>
        <v>70.875403087851183</v>
      </c>
      <c r="N19">
        <f t="shared" si="5"/>
        <v>7.2327737898318532</v>
      </c>
      <c r="O19">
        <f t="shared" si="6"/>
        <v>8.1498317986447457</v>
      </c>
      <c r="P19">
        <f t="shared" si="7"/>
        <v>0.24407409490737983</v>
      </c>
      <c r="Q19">
        <f t="shared" si="8"/>
        <v>2.9651234797538519</v>
      </c>
      <c r="R19">
        <f t="shared" si="9"/>
        <v>0.23343658817610324</v>
      </c>
      <c r="S19">
        <f t="shared" si="10"/>
        <v>0.14681496909278741</v>
      </c>
      <c r="T19">
        <f t="shared" si="11"/>
        <v>231.29204582620366</v>
      </c>
      <c r="U19">
        <f t="shared" si="12"/>
        <v>28.262932420634794</v>
      </c>
      <c r="V19">
        <f t="shared" si="13"/>
        <v>28.478709677419399</v>
      </c>
      <c r="W19">
        <f t="shared" si="14"/>
        <v>3.9020408627884766</v>
      </c>
      <c r="X19">
        <f t="shared" si="15"/>
        <v>56.119865428492425</v>
      </c>
      <c r="Y19">
        <f t="shared" si="16"/>
        <v>2.1283588777076066</v>
      </c>
      <c r="Z19">
        <f t="shared" si="17"/>
        <v>3.7925231314382746</v>
      </c>
      <c r="AA19">
        <f t="shared" si="18"/>
        <v>1.77368198508087</v>
      </c>
      <c r="AB19">
        <f t="shared" si="19"/>
        <v>-184.37380662038026</v>
      </c>
      <c r="AC19">
        <f t="shared" si="20"/>
        <v>-78.198848241877428</v>
      </c>
      <c r="AD19">
        <f t="shared" si="21"/>
        <v>-5.7621099656603336</v>
      </c>
      <c r="AE19">
        <f t="shared" si="22"/>
        <v>-37.04271900171436</v>
      </c>
      <c r="AF19">
        <v>0</v>
      </c>
      <c r="AG19">
        <v>0</v>
      </c>
      <c r="AH19">
        <f t="shared" si="23"/>
        <v>1</v>
      </c>
      <c r="AI19">
        <f t="shared" si="24"/>
        <v>0</v>
      </c>
      <c r="AJ19">
        <f t="shared" si="25"/>
        <v>53777.572033207463</v>
      </c>
      <c r="AK19" t="s">
        <v>293</v>
      </c>
      <c r="AL19">
        <v>10143.9</v>
      </c>
      <c r="AM19">
        <v>715.47692307692296</v>
      </c>
      <c r="AN19">
        <v>3262.08</v>
      </c>
      <c r="AO19">
        <f t="shared" si="26"/>
        <v>0.78066849277855754</v>
      </c>
      <c r="AP19">
        <v>-0.57774747981622299</v>
      </c>
      <c r="AQ19" t="s">
        <v>305</v>
      </c>
      <c r="AR19">
        <v>15348.7</v>
      </c>
      <c r="AS19">
        <v>992.76707692307696</v>
      </c>
      <c r="AT19">
        <v>1119.5899999999999</v>
      </c>
      <c r="AU19">
        <f t="shared" si="27"/>
        <v>0.11327621993490744</v>
      </c>
      <c r="AV19">
        <v>0.5</v>
      </c>
      <c r="AW19">
        <f t="shared" si="28"/>
        <v>1180.1882512387399</v>
      </c>
      <c r="AX19">
        <f t="shared" si="29"/>
        <v>1.0042412378044083</v>
      </c>
      <c r="AY19">
        <f t="shared" si="30"/>
        <v>66.843631955956653</v>
      </c>
      <c r="AZ19">
        <f t="shared" si="31"/>
        <v>1.3404545554153388E-3</v>
      </c>
      <c r="BA19">
        <f t="shared" si="32"/>
        <v>1.9136380282067542</v>
      </c>
      <c r="BB19" t="s">
        <v>306</v>
      </c>
      <c r="BC19">
        <v>992.76707692307696</v>
      </c>
      <c r="BD19">
        <v>797.85</v>
      </c>
      <c r="BE19">
        <f t="shared" si="33"/>
        <v>0.28737305620807607</v>
      </c>
      <c r="BF19">
        <f t="shared" si="34"/>
        <v>0.39417829016262512</v>
      </c>
      <c r="BG19">
        <f t="shared" si="35"/>
        <v>0.86943588869545452</v>
      </c>
      <c r="BH19">
        <f t="shared" si="36"/>
        <v>0.31383028741003532</v>
      </c>
      <c r="BI19">
        <f t="shared" si="37"/>
        <v>0.84131289222686989</v>
      </c>
      <c r="BJ19">
        <f t="shared" si="38"/>
        <v>0.3167864407641095</v>
      </c>
      <c r="BK19">
        <f t="shared" si="39"/>
        <v>0.68321355923589056</v>
      </c>
      <c r="BL19">
        <f t="shared" si="40"/>
        <v>1400.0035483871</v>
      </c>
      <c r="BM19">
        <f t="shared" si="41"/>
        <v>1180.1882512387399</v>
      </c>
      <c r="BN19">
        <f t="shared" si="42"/>
        <v>0.84298947141841007</v>
      </c>
      <c r="BO19">
        <f t="shared" si="43"/>
        <v>0.19597894283682007</v>
      </c>
      <c r="BP19">
        <v>6</v>
      </c>
      <c r="BQ19">
        <v>0.5</v>
      </c>
      <c r="BR19" t="s">
        <v>296</v>
      </c>
      <c r="BS19">
        <v>2</v>
      </c>
      <c r="BT19">
        <v>1607717951.5999999</v>
      </c>
      <c r="BU19">
        <v>79.8618387096774</v>
      </c>
      <c r="BV19">
        <v>81.467229032258103</v>
      </c>
      <c r="BW19">
        <v>20.856216129032301</v>
      </c>
      <c r="BX19">
        <v>15.944990322580599</v>
      </c>
      <c r="BY19">
        <v>79.101661290322596</v>
      </c>
      <c r="BZ19">
        <v>20.5327709677419</v>
      </c>
      <c r="CA19">
        <v>500.11335483870999</v>
      </c>
      <c r="CB19">
        <v>101.949193548387</v>
      </c>
      <c r="CC19">
        <v>9.9944441935483894E-2</v>
      </c>
      <c r="CD19">
        <v>27.989525806451599</v>
      </c>
      <c r="CE19">
        <v>28.478709677419399</v>
      </c>
      <c r="CF19">
        <v>999.9</v>
      </c>
      <c r="CG19">
        <v>0</v>
      </c>
      <c r="CH19">
        <v>0</v>
      </c>
      <c r="CI19">
        <v>10009.1112903226</v>
      </c>
      <c r="CJ19">
        <v>0</v>
      </c>
      <c r="CK19">
        <v>248.56412903225799</v>
      </c>
      <c r="CL19">
        <v>1400.0035483871</v>
      </c>
      <c r="CM19">
        <v>0.89999277419354895</v>
      </c>
      <c r="CN19">
        <v>0.100007209677419</v>
      </c>
      <c r="CO19">
        <v>0</v>
      </c>
      <c r="CP19">
        <v>992.882838709677</v>
      </c>
      <c r="CQ19">
        <v>4.9994800000000001</v>
      </c>
      <c r="CR19">
        <v>14073.9064516129</v>
      </c>
      <c r="CS19">
        <v>11417.583870967699</v>
      </c>
      <c r="CT19">
        <v>48.670999999999999</v>
      </c>
      <c r="CU19">
        <v>50.122967741935497</v>
      </c>
      <c r="CV19">
        <v>49.651000000000003</v>
      </c>
      <c r="CW19">
        <v>49.679000000000002</v>
      </c>
      <c r="CX19">
        <v>50.495935483871001</v>
      </c>
      <c r="CY19">
        <v>1255.4951612903201</v>
      </c>
      <c r="CZ19">
        <v>139.50903225806499</v>
      </c>
      <c r="DA19">
        <v>0</v>
      </c>
      <c r="DB19">
        <v>108.90000009536701</v>
      </c>
      <c r="DC19">
        <v>0</v>
      </c>
      <c r="DD19">
        <v>992.76707692307696</v>
      </c>
      <c r="DE19">
        <v>-7.9592478489649601</v>
      </c>
      <c r="DF19">
        <v>-121.302563949009</v>
      </c>
      <c r="DG19">
        <v>14072.8038461538</v>
      </c>
      <c r="DH19">
        <v>15</v>
      </c>
      <c r="DI19">
        <v>1607717729.0999999</v>
      </c>
      <c r="DJ19" t="s">
        <v>297</v>
      </c>
      <c r="DK19">
        <v>1607717725.0999999</v>
      </c>
      <c r="DL19">
        <v>1607717729.0999999</v>
      </c>
      <c r="DM19">
        <v>10</v>
      </c>
      <c r="DN19">
        <v>-0.57399999999999995</v>
      </c>
      <c r="DO19">
        <v>1.9E-2</v>
      </c>
      <c r="DP19">
        <v>0.58799999999999997</v>
      </c>
      <c r="DQ19">
        <v>0.218</v>
      </c>
      <c r="DR19">
        <v>418</v>
      </c>
      <c r="DS19">
        <v>18</v>
      </c>
      <c r="DT19">
        <v>0.15</v>
      </c>
      <c r="DU19">
        <v>0.02</v>
      </c>
      <c r="DV19">
        <v>1.00171309200571</v>
      </c>
      <c r="DW19">
        <v>4.2104828294406101E-2</v>
      </c>
      <c r="DX19">
        <v>2.1289177014645201E-2</v>
      </c>
      <c r="DY19">
        <v>1</v>
      </c>
      <c r="DZ19">
        <v>-1.6032177419354801</v>
      </c>
      <c r="EA19">
        <v>-6.8865483870964306E-2</v>
      </c>
      <c r="EB19">
        <v>2.5752692901429501E-2</v>
      </c>
      <c r="EC19">
        <v>1</v>
      </c>
      <c r="ED19">
        <v>4.9087151612903197</v>
      </c>
      <c r="EE19">
        <v>0.13367903225804101</v>
      </c>
      <c r="EF19">
        <v>2.1841956941595301E-2</v>
      </c>
      <c r="EG19">
        <v>1</v>
      </c>
      <c r="EH19">
        <v>3</v>
      </c>
      <c r="EI19">
        <v>3</v>
      </c>
      <c r="EJ19" t="s">
        <v>307</v>
      </c>
      <c r="EK19">
        <v>100</v>
      </c>
      <c r="EL19">
        <v>100</v>
      </c>
      <c r="EM19">
        <v>0.76</v>
      </c>
      <c r="EN19">
        <v>0.32190000000000002</v>
      </c>
      <c r="EO19">
        <v>0.76847069406340296</v>
      </c>
      <c r="EP19">
        <v>-1.6043650578588901E-5</v>
      </c>
      <c r="EQ19">
        <v>-1.15305589960158E-6</v>
      </c>
      <c r="ER19">
        <v>3.6581349982770798E-10</v>
      </c>
      <c r="ES19">
        <v>-5.4015214425564603E-2</v>
      </c>
      <c r="ET19">
        <v>-1.48585495900011E-2</v>
      </c>
      <c r="EU19">
        <v>2.0620247853856302E-3</v>
      </c>
      <c r="EV19">
        <v>-2.1578943166311499E-5</v>
      </c>
      <c r="EW19">
        <v>18</v>
      </c>
      <c r="EX19">
        <v>2225</v>
      </c>
      <c r="EY19">
        <v>1</v>
      </c>
      <c r="EZ19">
        <v>25</v>
      </c>
      <c r="FA19">
        <v>3.9</v>
      </c>
      <c r="FB19">
        <v>3.8</v>
      </c>
      <c r="FC19">
        <v>2</v>
      </c>
      <c r="FD19">
        <v>509.73200000000003</v>
      </c>
      <c r="FE19">
        <v>475.76600000000002</v>
      </c>
      <c r="FF19">
        <v>24.1356</v>
      </c>
      <c r="FG19">
        <v>33.041899999999998</v>
      </c>
      <c r="FH19">
        <v>30.0002</v>
      </c>
      <c r="FI19">
        <v>33.057600000000001</v>
      </c>
      <c r="FJ19">
        <v>33.097700000000003</v>
      </c>
      <c r="FK19">
        <v>6.3894500000000001</v>
      </c>
      <c r="FL19">
        <v>26.435199999999998</v>
      </c>
      <c r="FM19">
        <v>32.8033</v>
      </c>
      <c r="FN19">
        <v>24.135100000000001</v>
      </c>
      <c r="FO19">
        <v>81.561300000000003</v>
      </c>
      <c r="FP19">
        <v>15.7631</v>
      </c>
      <c r="FQ19">
        <v>98.045900000000003</v>
      </c>
      <c r="FR19">
        <v>102.072</v>
      </c>
    </row>
    <row r="20" spans="1:174" x14ac:dyDescent="0.25">
      <c r="A20">
        <v>4</v>
      </c>
      <c r="B20">
        <v>1607718046.5999999</v>
      </c>
      <c r="C20">
        <v>341.5</v>
      </c>
      <c r="D20" t="s">
        <v>308</v>
      </c>
      <c r="E20" t="s">
        <v>309</v>
      </c>
      <c r="F20" t="s">
        <v>291</v>
      </c>
      <c r="G20" t="s">
        <v>292</v>
      </c>
      <c r="H20">
        <v>1607718038.8499999</v>
      </c>
      <c r="I20">
        <f t="shared" si="0"/>
        <v>4.6187556459302845E-3</v>
      </c>
      <c r="J20">
        <f t="shared" si="1"/>
        <v>4.6187556459302845</v>
      </c>
      <c r="K20">
        <f t="shared" si="2"/>
        <v>2.3025583351781673</v>
      </c>
      <c r="L20">
        <f t="shared" si="3"/>
        <v>99.753116666666699</v>
      </c>
      <c r="M20">
        <f t="shared" si="4"/>
        <v>82.932403794496878</v>
      </c>
      <c r="N20">
        <f t="shared" si="5"/>
        <v>8.462933106570306</v>
      </c>
      <c r="O20">
        <f t="shared" si="6"/>
        <v>10.17942221491381</v>
      </c>
      <c r="P20">
        <f t="shared" si="7"/>
        <v>0.27035845966692801</v>
      </c>
      <c r="Q20">
        <f t="shared" si="8"/>
        <v>2.9640440079079164</v>
      </c>
      <c r="R20">
        <f t="shared" si="9"/>
        <v>0.25736750050919838</v>
      </c>
      <c r="S20">
        <f t="shared" si="10"/>
        <v>0.16196984309836673</v>
      </c>
      <c r="T20">
        <f t="shared" si="11"/>
        <v>231.29230463516461</v>
      </c>
      <c r="U20">
        <f t="shared" si="12"/>
        <v>28.143552307448477</v>
      </c>
      <c r="V20">
        <f t="shared" si="13"/>
        <v>28.367703333333299</v>
      </c>
      <c r="W20">
        <f t="shared" si="14"/>
        <v>3.876949921664246</v>
      </c>
      <c r="X20">
        <f t="shared" si="15"/>
        <v>55.374292876058796</v>
      </c>
      <c r="Y20">
        <f t="shared" si="16"/>
        <v>2.0992391193126556</v>
      </c>
      <c r="Z20">
        <f t="shared" si="17"/>
        <v>3.7909994155794746</v>
      </c>
      <c r="AA20">
        <f t="shared" si="18"/>
        <v>1.7777108023515904</v>
      </c>
      <c r="AB20">
        <f t="shared" si="19"/>
        <v>-203.68712398552555</v>
      </c>
      <c r="AC20">
        <f t="shared" si="20"/>
        <v>-61.533238941256293</v>
      </c>
      <c r="AD20">
        <f t="shared" si="21"/>
        <v>-4.5330864223934686</v>
      </c>
      <c r="AE20">
        <f t="shared" si="22"/>
        <v>-38.461144714010693</v>
      </c>
      <c r="AF20">
        <v>0</v>
      </c>
      <c r="AG20">
        <v>0</v>
      </c>
      <c r="AH20">
        <f t="shared" si="23"/>
        <v>1</v>
      </c>
      <c r="AI20">
        <f t="shared" si="24"/>
        <v>0</v>
      </c>
      <c r="AJ20">
        <f t="shared" si="25"/>
        <v>53747.206263378881</v>
      </c>
      <c r="AK20" t="s">
        <v>293</v>
      </c>
      <c r="AL20">
        <v>10143.9</v>
      </c>
      <c r="AM20">
        <v>715.47692307692296</v>
      </c>
      <c r="AN20">
        <v>3262.08</v>
      </c>
      <c r="AO20">
        <f t="shared" si="26"/>
        <v>0.78066849277855754</v>
      </c>
      <c r="AP20">
        <v>-0.57774747981622299</v>
      </c>
      <c r="AQ20" t="s">
        <v>310</v>
      </c>
      <c r="AR20">
        <v>15348.4</v>
      </c>
      <c r="AS20">
        <v>977.27438461538497</v>
      </c>
      <c r="AT20">
        <v>1111.5899999999999</v>
      </c>
      <c r="AU20">
        <f t="shared" si="27"/>
        <v>0.12083197526481437</v>
      </c>
      <c r="AV20">
        <v>0.5</v>
      </c>
      <c r="AW20">
        <f t="shared" si="28"/>
        <v>1180.1889815545478</v>
      </c>
      <c r="AX20">
        <f t="shared" si="29"/>
        <v>2.3025583351781673</v>
      </c>
      <c r="AY20">
        <f t="shared" si="30"/>
        <v>71.302282913502793</v>
      </c>
      <c r="AZ20">
        <f t="shared" si="31"/>
        <v>2.4405462684462995E-3</v>
      </c>
      <c r="BA20">
        <f t="shared" si="32"/>
        <v>1.934607184303565</v>
      </c>
      <c r="BB20" t="s">
        <v>311</v>
      </c>
      <c r="BC20">
        <v>977.27438461538497</v>
      </c>
      <c r="BD20">
        <v>760.58</v>
      </c>
      <c r="BE20">
        <f t="shared" si="33"/>
        <v>0.31577290187928997</v>
      </c>
      <c r="BF20">
        <f t="shared" si="34"/>
        <v>0.38265466905391582</v>
      </c>
      <c r="BG20">
        <f t="shared" si="35"/>
        <v>0.85968019188486899</v>
      </c>
      <c r="BH20">
        <f t="shared" si="36"/>
        <v>0.33908402223918077</v>
      </c>
      <c r="BI20">
        <f t="shared" si="37"/>
        <v>0.84445433192451835</v>
      </c>
      <c r="BJ20">
        <f t="shared" si="38"/>
        <v>0.2978073433323114</v>
      </c>
      <c r="BK20">
        <f t="shared" si="39"/>
        <v>0.7021926566676886</v>
      </c>
      <c r="BL20">
        <f t="shared" si="40"/>
        <v>1400.0043333333299</v>
      </c>
      <c r="BM20">
        <f t="shared" si="41"/>
        <v>1180.1889815545478</v>
      </c>
      <c r="BN20">
        <f t="shared" si="42"/>
        <v>0.84298952042854436</v>
      </c>
      <c r="BO20">
        <f t="shared" si="43"/>
        <v>0.1959790408570887</v>
      </c>
      <c r="BP20">
        <v>6</v>
      </c>
      <c r="BQ20">
        <v>0.5</v>
      </c>
      <c r="BR20" t="s">
        <v>296</v>
      </c>
      <c r="BS20">
        <v>2</v>
      </c>
      <c r="BT20">
        <v>1607718038.8499999</v>
      </c>
      <c r="BU20">
        <v>99.753116666666699</v>
      </c>
      <c r="BV20">
        <v>103.0682</v>
      </c>
      <c r="BW20">
        <v>20.571466666666701</v>
      </c>
      <c r="BX20">
        <v>15.144399999999999</v>
      </c>
      <c r="BY20">
        <v>98.997173333333393</v>
      </c>
      <c r="BZ20">
        <v>20.2595833333333</v>
      </c>
      <c r="CA20">
        <v>500.13106666666698</v>
      </c>
      <c r="CB20">
        <v>101.9462</v>
      </c>
      <c r="CC20">
        <v>9.9957103333333297E-2</v>
      </c>
      <c r="CD20">
        <v>27.9826333333333</v>
      </c>
      <c r="CE20">
        <v>28.367703333333299</v>
      </c>
      <c r="CF20">
        <v>999.9</v>
      </c>
      <c r="CG20">
        <v>0</v>
      </c>
      <c r="CH20">
        <v>0</v>
      </c>
      <c r="CI20">
        <v>10003.285333333301</v>
      </c>
      <c r="CJ20">
        <v>0</v>
      </c>
      <c r="CK20">
        <v>246.85923333333301</v>
      </c>
      <c r="CL20">
        <v>1400.0043333333299</v>
      </c>
      <c r="CM20">
        <v>0.89999220000000002</v>
      </c>
      <c r="CN20">
        <v>0.10000778</v>
      </c>
      <c r="CO20">
        <v>0</v>
      </c>
      <c r="CP20">
        <v>977.26106666666703</v>
      </c>
      <c r="CQ20">
        <v>4.9994800000000001</v>
      </c>
      <c r="CR20">
        <v>13863.62</v>
      </c>
      <c r="CS20">
        <v>11417.59</v>
      </c>
      <c r="CT20">
        <v>48.712200000000003</v>
      </c>
      <c r="CU20">
        <v>50.125</v>
      </c>
      <c r="CV20">
        <v>49.682866666666598</v>
      </c>
      <c r="CW20">
        <v>49.682866666666598</v>
      </c>
      <c r="CX20">
        <v>50.537199999999999</v>
      </c>
      <c r="CY20">
        <v>1255.4929999999999</v>
      </c>
      <c r="CZ20">
        <v>139.511333333333</v>
      </c>
      <c r="DA20">
        <v>0</v>
      </c>
      <c r="DB20">
        <v>86</v>
      </c>
      <c r="DC20">
        <v>0</v>
      </c>
      <c r="DD20">
        <v>977.27438461538497</v>
      </c>
      <c r="DE20">
        <v>-11.002393153371701</v>
      </c>
      <c r="DF20">
        <v>-161.87350432036999</v>
      </c>
      <c r="DG20">
        <v>13863.538461538499</v>
      </c>
      <c r="DH20">
        <v>15</v>
      </c>
      <c r="DI20">
        <v>1607717729.0999999</v>
      </c>
      <c r="DJ20" t="s">
        <v>297</v>
      </c>
      <c r="DK20">
        <v>1607717725.0999999</v>
      </c>
      <c r="DL20">
        <v>1607717729.0999999</v>
      </c>
      <c r="DM20">
        <v>10</v>
      </c>
      <c r="DN20">
        <v>-0.57399999999999995</v>
      </c>
      <c r="DO20">
        <v>1.9E-2</v>
      </c>
      <c r="DP20">
        <v>0.58799999999999997</v>
      </c>
      <c r="DQ20">
        <v>0.218</v>
      </c>
      <c r="DR20">
        <v>418</v>
      </c>
      <c r="DS20">
        <v>18</v>
      </c>
      <c r="DT20">
        <v>0.15</v>
      </c>
      <c r="DU20">
        <v>0.02</v>
      </c>
      <c r="DV20">
        <v>2.3028739167403098</v>
      </c>
      <c r="DW20">
        <v>-9.6084514600974003E-2</v>
      </c>
      <c r="DX20">
        <v>1.6039142532708901E-2</v>
      </c>
      <c r="DY20">
        <v>1</v>
      </c>
      <c r="DZ20">
        <v>-3.31608967741936</v>
      </c>
      <c r="EA20">
        <v>6.0324677419365702E-2</v>
      </c>
      <c r="EB20">
        <v>1.8407927023847599E-2</v>
      </c>
      <c r="EC20">
        <v>1</v>
      </c>
      <c r="ED20">
        <v>5.4234138709677397</v>
      </c>
      <c r="EE20">
        <v>0.160491290322578</v>
      </c>
      <c r="EF20">
        <v>1.73074989671957E-2</v>
      </c>
      <c r="EG20">
        <v>1</v>
      </c>
      <c r="EH20">
        <v>3</v>
      </c>
      <c r="EI20">
        <v>3</v>
      </c>
      <c r="EJ20" t="s">
        <v>307</v>
      </c>
      <c r="EK20">
        <v>100</v>
      </c>
      <c r="EL20">
        <v>100</v>
      </c>
      <c r="EM20">
        <v>0.75600000000000001</v>
      </c>
      <c r="EN20">
        <v>0.31209999999999999</v>
      </c>
      <c r="EO20">
        <v>0.76847069406340296</v>
      </c>
      <c r="EP20">
        <v>-1.6043650578588901E-5</v>
      </c>
      <c r="EQ20">
        <v>-1.15305589960158E-6</v>
      </c>
      <c r="ER20">
        <v>3.6581349982770798E-10</v>
      </c>
      <c r="ES20">
        <v>-5.4015214425564603E-2</v>
      </c>
      <c r="ET20">
        <v>-1.48585495900011E-2</v>
      </c>
      <c r="EU20">
        <v>2.0620247853856302E-3</v>
      </c>
      <c r="EV20">
        <v>-2.1578943166311499E-5</v>
      </c>
      <c r="EW20">
        <v>18</v>
      </c>
      <c r="EX20">
        <v>2225</v>
      </c>
      <c r="EY20">
        <v>1</v>
      </c>
      <c r="EZ20">
        <v>25</v>
      </c>
      <c r="FA20">
        <v>5.4</v>
      </c>
      <c r="FB20">
        <v>5.3</v>
      </c>
      <c r="FC20">
        <v>2</v>
      </c>
      <c r="FD20">
        <v>509.93200000000002</v>
      </c>
      <c r="FE20">
        <v>474.92399999999998</v>
      </c>
      <c r="FF20">
        <v>24.079699999999999</v>
      </c>
      <c r="FG20">
        <v>33.056600000000003</v>
      </c>
      <c r="FH20">
        <v>30.0001</v>
      </c>
      <c r="FI20">
        <v>33.066400000000002</v>
      </c>
      <c r="FJ20">
        <v>33.104900000000001</v>
      </c>
      <c r="FK20">
        <v>7.28742</v>
      </c>
      <c r="FL20">
        <v>28.027899999999999</v>
      </c>
      <c r="FM20">
        <v>30.562999999999999</v>
      </c>
      <c r="FN20">
        <v>24.088200000000001</v>
      </c>
      <c r="FO20">
        <v>103.218</v>
      </c>
      <c r="FP20">
        <v>15.0891</v>
      </c>
      <c r="FQ20">
        <v>98.043000000000006</v>
      </c>
      <c r="FR20">
        <v>102.069</v>
      </c>
    </row>
    <row r="21" spans="1:174" x14ac:dyDescent="0.25">
      <c r="A21">
        <v>5</v>
      </c>
      <c r="B21">
        <v>1607718117.5999999</v>
      </c>
      <c r="C21">
        <v>412.5</v>
      </c>
      <c r="D21" t="s">
        <v>312</v>
      </c>
      <c r="E21" t="s">
        <v>313</v>
      </c>
      <c r="F21" t="s">
        <v>291</v>
      </c>
      <c r="G21" t="s">
        <v>292</v>
      </c>
      <c r="H21">
        <v>1607718109.8499999</v>
      </c>
      <c r="I21">
        <f t="shared" si="0"/>
        <v>4.9510486904838233E-3</v>
      </c>
      <c r="J21">
        <f t="shared" si="1"/>
        <v>4.9510486904838231</v>
      </c>
      <c r="K21">
        <f t="shared" si="2"/>
        <v>5.7521368671412407</v>
      </c>
      <c r="L21">
        <f t="shared" si="3"/>
        <v>148.63380000000001</v>
      </c>
      <c r="M21">
        <f t="shared" si="4"/>
        <v>111.68151947767088</v>
      </c>
      <c r="N21">
        <f t="shared" si="5"/>
        <v>11.396462782181258</v>
      </c>
      <c r="O21">
        <f t="shared" si="6"/>
        <v>15.167232482119335</v>
      </c>
      <c r="P21">
        <f t="shared" si="7"/>
        <v>0.28979868895099342</v>
      </c>
      <c r="Q21">
        <f t="shared" si="8"/>
        <v>2.9643882736687654</v>
      </c>
      <c r="R21">
        <f t="shared" si="9"/>
        <v>0.27492915174509397</v>
      </c>
      <c r="S21">
        <f t="shared" si="10"/>
        <v>0.17310308558851736</v>
      </c>
      <c r="T21">
        <f t="shared" si="11"/>
        <v>231.2869902230544</v>
      </c>
      <c r="U21">
        <f t="shared" si="12"/>
        <v>28.056579911157328</v>
      </c>
      <c r="V21">
        <f t="shared" si="13"/>
        <v>28.285910000000001</v>
      </c>
      <c r="W21">
        <f t="shared" si="14"/>
        <v>3.8585522076789682</v>
      </c>
      <c r="X21">
        <f t="shared" si="15"/>
        <v>54.72160370751196</v>
      </c>
      <c r="Y21">
        <f t="shared" si="16"/>
        <v>2.0743130468574149</v>
      </c>
      <c r="Z21">
        <f t="shared" si="17"/>
        <v>3.7906656719065817</v>
      </c>
      <c r="AA21">
        <f t="shared" si="18"/>
        <v>1.7842391608215533</v>
      </c>
      <c r="AB21">
        <f t="shared" si="19"/>
        <v>-218.34124725033661</v>
      </c>
      <c r="AC21">
        <f t="shared" si="20"/>
        <v>-48.709816584601228</v>
      </c>
      <c r="AD21">
        <f t="shared" si="21"/>
        <v>-3.5864932216270602</v>
      </c>
      <c r="AE21">
        <f t="shared" si="22"/>
        <v>-39.350566833510484</v>
      </c>
      <c r="AF21">
        <v>0</v>
      </c>
      <c r="AG21">
        <v>0</v>
      </c>
      <c r="AH21">
        <f t="shared" si="23"/>
        <v>1</v>
      </c>
      <c r="AI21">
        <f t="shared" si="24"/>
        <v>0</v>
      </c>
      <c r="AJ21">
        <f t="shared" si="25"/>
        <v>53757.491060590066</v>
      </c>
      <c r="AK21" t="s">
        <v>293</v>
      </c>
      <c r="AL21">
        <v>10143.9</v>
      </c>
      <c r="AM21">
        <v>715.47692307692296</v>
      </c>
      <c r="AN21">
        <v>3262.08</v>
      </c>
      <c r="AO21">
        <f t="shared" si="26"/>
        <v>0.78066849277855754</v>
      </c>
      <c r="AP21">
        <v>-0.57774747981622299</v>
      </c>
      <c r="AQ21" t="s">
        <v>314</v>
      </c>
      <c r="AR21">
        <v>15348.1</v>
      </c>
      <c r="AS21">
        <v>957.82684615384596</v>
      </c>
      <c r="AT21">
        <v>1117.19</v>
      </c>
      <c r="AU21">
        <f t="shared" si="27"/>
        <v>0.1426464198982752</v>
      </c>
      <c r="AV21">
        <v>0.5</v>
      </c>
      <c r="AW21">
        <f t="shared" si="28"/>
        <v>1180.1635015544771</v>
      </c>
      <c r="AX21">
        <f t="shared" si="29"/>
        <v>5.7521368671412407</v>
      </c>
      <c r="AY21">
        <f t="shared" si="30"/>
        <v>84.173049195679354</v>
      </c>
      <c r="AZ21">
        <f t="shared" si="31"/>
        <v>5.3635655895305388E-3</v>
      </c>
      <c r="BA21">
        <f t="shared" si="32"/>
        <v>1.9198972421879894</v>
      </c>
      <c r="BB21" t="s">
        <v>315</v>
      </c>
      <c r="BC21">
        <v>957.82684615384596</v>
      </c>
      <c r="BD21">
        <v>727.84</v>
      </c>
      <c r="BE21">
        <f t="shared" si="33"/>
        <v>0.34850831103035296</v>
      </c>
      <c r="BF21">
        <f t="shared" si="34"/>
        <v>0.40930564747952763</v>
      </c>
      <c r="BG21">
        <f t="shared" si="35"/>
        <v>0.84636419597196799</v>
      </c>
      <c r="BH21">
        <f t="shared" si="36"/>
        <v>0.39670890245046736</v>
      </c>
      <c r="BI21">
        <f t="shared" si="37"/>
        <v>0.84225532413616444</v>
      </c>
      <c r="BJ21">
        <f t="shared" si="38"/>
        <v>0.31102596848037117</v>
      </c>
      <c r="BK21">
        <f t="shared" si="39"/>
        <v>0.68897403151962888</v>
      </c>
      <c r="BL21">
        <f t="shared" si="40"/>
        <v>1399.9743333333299</v>
      </c>
      <c r="BM21">
        <f t="shared" si="41"/>
        <v>1180.1635015544771</v>
      </c>
      <c r="BN21">
        <f t="shared" si="42"/>
        <v>0.84298938448715366</v>
      </c>
      <c r="BO21">
        <f t="shared" si="43"/>
        <v>0.1959787689743073</v>
      </c>
      <c r="BP21">
        <v>6</v>
      </c>
      <c r="BQ21">
        <v>0.5</v>
      </c>
      <c r="BR21" t="s">
        <v>296</v>
      </c>
      <c r="BS21">
        <v>2</v>
      </c>
      <c r="BT21">
        <v>1607718109.8499999</v>
      </c>
      <c r="BU21">
        <v>148.63380000000001</v>
      </c>
      <c r="BV21">
        <v>156.41736666666699</v>
      </c>
      <c r="BW21">
        <v>20.327573333333302</v>
      </c>
      <c r="BX21">
        <v>14.5086333333333</v>
      </c>
      <c r="BY21">
        <v>147.89173333333301</v>
      </c>
      <c r="BZ21">
        <v>20.0255233333333</v>
      </c>
      <c r="CA21">
        <v>500.13293333333303</v>
      </c>
      <c r="CB21">
        <v>101.94433333333301</v>
      </c>
      <c r="CC21">
        <v>9.9969390000000005E-2</v>
      </c>
      <c r="CD21">
        <v>27.981123333333301</v>
      </c>
      <c r="CE21">
        <v>28.285910000000001</v>
      </c>
      <c r="CF21">
        <v>999.9</v>
      </c>
      <c r="CG21">
        <v>0</v>
      </c>
      <c r="CH21">
        <v>0</v>
      </c>
      <c r="CI21">
        <v>10005.42</v>
      </c>
      <c r="CJ21">
        <v>0</v>
      </c>
      <c r="CK21">
        <v>239.80676666666699</v>
      </c>
      <c r="CL21">
        <v>1399.9743333333299</v>
      </c>
      <c r="CM21">
        <v>0.89999600000000002</v>
      </c>
      <c r="CN21">
        <v>0.10000386999999999</v>
      </c>
      <c r="CO21">
        <v>0</v>
      </c>
      <c r="CP21">
        <v>957.93993333333299</v>
      </c>
      <c r="CQ21">
        <v>4.9994800000000001</v>
      </c>
      <c r="CR21">
        <v>13604.63</v>
      </c>
      <c r="CS21">
        <v>11417.36</v>
      </c>
      <c r="CT21">
        <v>48.770666666666699</v>
      </c>
      <c r="CU21">
        <v>50.139466666666699</v>
      </c>
      <c r="CV21">
        <v>49.726900000000001</v>
      </c>
      <c r="CW21">
        <v>49.720599999999997</v>
      </c>
      <c r="CX21">
        <v>50.574633333333303</v>
      </c>
      <c r="CY21">
        <v>1255.47233333333</v>
      </c>
      <c r="CZ21">
        <v>139.50200000000001</v>
      </c>
      <c r="DA21">
        <v>0</v>
      </c>
      <c r="DB21">
        <v>70.400000095367403</v>
      </c>
      <c r="DC21">
        <v>0</v>
      </c>
      <c r="DD21">
        <v>957.82684615384596</v>
      </c>
      <c r="DE21">
        <v>-17.0737777692432</v>
      </c>
      <c r="DF21">
        <v>-233.035897121658</v>
      </c>
      <c r="DG21">
        <v>13603.2730769231</v>
      </c>
      <c r="DH21">
        <v>15</v>
      </c>
      <c r="DI21">
        <v>1607717729.0999999</v>
      </c>
      <c r="DJ21" t="s">
        <v>297</v>
      </c>
      <c r="DK21">
        <v>1607717725.0999999</v>
      </c>
      <c r="DL21">
        <v>1607717729.0999999</v>
      </c>
      <c r="DM21">
        <v>10</v>
      </c>
      <c r="DN21">
        <v>-0.57399999999999995</v>
      </c>
      <c r="DO21">
        <v>1.9E-2</v>
      </c>
      <c r="DP21">
        <v>0.58799999999999997</v>
      </c>
      <c r="DQ21">
        <v>0.218</v>
      </c>
      <c r="DR21">
        <v>418</v>
      </c>
      <c r="DS21">
        <v>18</v>
      </c>
      <c r="DT21">
        <v>0.15</v>
      </c>
      <c r="DU21">
        <v>0.02</v>
      </c>
      <c r="DV21">
        <v>5.7524496304475798</v>
      </c>
      <c r="DW21">
        <v>-0.15302900171832001</v>
      </c>
      <c r="DX21">
        <v>1.7070462657663901E-2</v>
      </c>
      <c r="DY21">
        <v>1</v>
      </c>
      <c r="DZ21">
        <v>-7.7840977419354802</v>
      </c>
      <c r="EA21">
        <v>0.101981612903265</v>
      </c>
      <c r="EB21">
        <v>1.6956191696151399E-2</v>
      </c>
      <c r="EC21">
        <v>1</v>
      </c>
      <c r="ED21">
        <v>5.8167674193548402</v>
      </c>
      <c r="EE21">
        <v>0.16634612903224899</v>
      </c>
      <c r="EF21">
        <v>2.29183885837498E-2</v>
      </c>
      <c r="EG21">
        <v>1</v>
      </c>
      <c r="EH21">
        <v>3</v>
      </c>
      <c r="EI21">
        <v>3</v>
      </c>
      <c r="EJ21" t="s">
        <v>307</v>
      </c>
      <c r="EK21">
        <v>100</v>
      </c>
      <c r="EL21">
        <v>100</v>
      </c>
      <c r="EM21">
        <v>0.74199999999999999</v>
      </c>
      <c r="EN21">
        <v>0.3029</v>
      </c>
      <c r="EO21">
        <v>0.76847069406340296</v>
      </c>
      <c r="EP21">
        <v>-1.6043650578588901E-5</v>
      </c>
      <c r="EQ21">
        <v>-1.15305589960158E-6</v>
      </c>
      <c r="ER21">
        <v>3.6581349982770798E-10</v>
      </c>
      <c r="ES21">
        <v>-5.4015214425564603E-2</v>
      </c>
      <c r="ET21">
        <v>-1.48585495900011E-2</v>
      </c>
      <c r="EU21">
        <v>2.0620247853856302E-3</v>
      </c>
      <c r="EV21">
        <v>-2.1578943166311499E-5</v>
      </c>
      <c r="EW21">
        <v>18</v>
      </c>
      <c r="EX21">
        <v>2225</v>
      </c>
      <c r="EY21">
        <v>1</v>
      </c>
      <c r="EZ21">
        <v>25</v>
      </c>
      <c r="FA21">
        <v>6.5</v>
      </c>
      <c r="FB21">
        <v>6.5</v>
      </c>
      <c r="FC21">
        <v>2</v>
      </c>
      <c r="FD21">
        <v>510.13200000000001</v>
      </c>
      <c r="FE21">
        <v>474.38799999999998</v>
      </c>
      <c r="FF21">
        <v>24.098400000000002</v>
      </c>
      <c r="FG21">
        <v>33.069499999999998</v>
      </c>
      <c r="FH21">
        <v>30</v>
      </c>
      <c r="FI21">
        <v>33.075299999999999</v>
      </c>
      <c r="FJ21">
        <v>33.113799999999998</v>
      </c>
      <c r="FK21">
        <v>9.4963899999999999</v>
      </c>
      <c r="FL21">
        <v>29.417999999999999</v>
      </c>
      <c r="FM21">
        <v>29.037800000000001</v>
      </c>
      <c r="FN21">
        <v>24.107099999999999</v>
      </c>
      <c r="FO21">
        <v>157.03700000000001</v>
      </c>
      <c r="FP21">
        <v>14.5128</v>
      </c>
      <c r="FQ21">
        <v>98.041300000000007</v>
      </c>
      <c r="FR21">
        <v>102.065</v>
      </c>
    </row>
    <row r="22" spans="1:174" x14ac:dyDescent="0.25">
      <c r="A22">
        <v>6</v>
      </c>
      <c r="B22">
        <v>1607718210.5999999</v>
      </c>
      <c r="C22">
        <v>505.5</v>
      </c>
      <c r="D22" t="s">
        <v>316</v>
      </c>
      <c r="E22" t="s">
        <v>317</v>
      </c>
      <c r="F22" t="s">
        <v>291</v>
      </c>
      <c r="G22" t="s">
        <v>292</v>
      </c>
      <c r="H22">
        <v>1607718202.8499999</v>
      </c>
      <c r="I22">
        <f t="shared" si="0"/>
        <v>5.3106959851546591E-3</v>
      </c>
      <c r="J22">
        <f t="shared" si="1"/>
        <v>5.3106959851546591</v>
      </c>
      <c r="K22">
        <f t="shared" si="2"/>
        <v>9.0892852871060104</v>
      </c>
      <c r="L22">
        <f t="shared" si="3"/>
        <v>199.44253333333299</v>
      </c>
      <c r="M22">
        <f t="shared" si="4"/>
        <v>145.48984216686762</v>
      </c>
      <c r="N22">
        <f t="shared" si="5"/>
        <v>14.845205305950198</v>
      </c>
      <c r="O22">
        <f t="shared" si="6"/>
        <v>20.350323500085555</v>
      </c>
      <c r="P22">
        <f t="shared" si="7"/>
        <v>0.31148588377485942</v>
      </c>
      <c r="Q22">
        <f t="shared" si="8"/>
        <v>2.9640282454289095</v>
      </c>
      <c r="R22">
        <f t="shared" si="9"/>
        <v>0.29437612574301808</v>
      </c>
      <c r="S22">
        <f t="shared" si="10"/>
        <v>0.18544396139750274</v>
      </c>
      <c r="T22">
        <f t="shared" si="11"/>
        <v>231.28989457971943</v>
      </c>
      <c r="U22">
        <f t="shared" si="12"/>
        <v>27.973926255525377</v>
      </c>
      <c r="V22">
        <f t="shared" si="13"/>
        <v>28.202476666666701</v>
      </c>
      <c r="W22">
        <f t="shared" si="14"/>
        <v>3.839864118320913</v>
      </c>
      <c r="X22">
        <f t="shared" si="15"/>
        <v>54.108193933954766</v>
      </c>
      <c r="Y22">
        <f t="shared" si="16"/>
        <v>2.0522301820567268</v>
      </c>
      <c r="Z22">
        <f t="shared" si="17"/>
        <v>3.7928269876494278</v>
      </c>
      <c r="AA22">
        <f t="shared" si="18"/>
        <v>1.7876339362641862</v>
      </c>
      <c r="AB22">
        <f t="shared" si="19"/>
        <v>-234.20169294532047</v>
      </c>
      <c r="AC22">
        <f t="shared" si="20"/>
        <v>-33.809251176970719</v>
      </c>
      <c r="AD22">
        <f t="shared" si="21"/>
        <v>-2.4887565272408585</v>
      </c>
      <c r="AE22">
        <f t="shared" si="22"/>
        <v>-39.209806069812629</v>
      </c>
      <c r="AF22">
        <v>0</v>
      </c>
      <c r="AG22">
        <v>0</v>
      </c>
      <c r="AH22">
        <f t="shared" si="23"/>
        <v>1</v>
      </c>
      <c r="AI22">
        <f t="shared" si="24"/>
        <v>0</v>
      </c>
      <c r="AJ22">
        <f t="shared" si="25"/>
        <v>53745.050183457031</v>
      </c>
      <c r="AK22" t="s">
        <v>293</v>
      </c>
      <c r="AL22">
        <v>10143.9</v>
      </c>
      <c r="AM22">
        <v>715.47692307692296</v>
      </c>
      <c r="AN22">
        <v>3262.08</v>
      </c>
      <c r="AO22">
        <f t="shared" si="26"/>
        <v>0.78066849277855754</v>
      </c>
      <c r="AP22">
        <v>-0.57774747981622299</v>
      </c>
      <c r="AQ22" t="s">
        <v>318</v>
      </c>
      <c r="AR22">
        <v>15348</v>
      </c>
      <c r="AS22">
        <v>936.16234615384599</v>
      </c>
      <c r="AT22">
        <v>1124.8699999999999</v>
      </c>
      <c r="AU22">
        <f t="shared" si="27"/>
        <v>0.16775952229693558</v>
      </c>
      <c r="AV22">
        <v>0.5</v>
      </c>
      <c r="AW22">
        <f t="shared" si="28"/>
        <v>1180.1776315545096</v>
      </c>
      <c r="AX22">
        <f t="shared" si="29"/>
        <v>9.0892852871060104</v>
      </c>
      <c r="AY22">
        <f t="shared" si="30"/>
        <v>98.993017847556686</v>
      </c>
      <c r="AZ22">
        <f t="shared" si="31"/>
        <v>8.1911675907541011E-3</v>
      </c>
      <c r="BA22">
        <f t="shared" si="32"/>
        <v>1.8999617733604774</v>
      </c>
      <c r="BB22" t="s">
        <v>319</v>
      </c>
      <c r="BC22">
        <v>936.16234615384599</v>
      </c>
      <c r="BD22">
        <v>707.64</v>
      </c>
      <c r="BE22">
        <f t="shared" si="33"/>
        <v>0.37091397228124134</v>
      </c>
      <c r="BF22">
        <f t="shared" si="34"/>
        <v>0.45228687737256179</v>
      </c>
      <c r="BG22">
        <f t="shared" si="35"/>
        <v>0.83666478758553731</v>
      </c>
      <c r="BH22">
        <f t="shared" si="36"/>
        <v>0.46094490718906611</v>
      </c>
      <c r="BI22">
        <f t="shared" si="37"/>
        <v>0.83923954202642193</v>
      </c>
      <c r="BJ22">
        <f t="shared" si="38"/>
        <v>0.34188117821534619</v>
      </c>
      <c r="BK22">
        <f t="shared" si="39"/>
        <v>0.65811882178465386</v>
      </c>
      <c r="BL22">
        <f t="shared" si="40"/>
        <v>1399.991</v>
      </c>
      <c r="BM22">
        <f t="shared" si="41"/>
        <v>1180.1776315545096</v>
      </c>
      <c r="BN22">
        <f t="shared" si="42"/>
        <v>0.84298944175677537</v>
      </c>
      <c r="BO22">
        <f t="shared" si="43"/>
        <v>0.19597888351355072</v>
      </c>
      <c r="BP22">
        <v>6</v>
      </c>
      <c r="BQ22">
        <v>0.5</v>
      </c>
      <c r="BR22" t="s">
        <v>296</v>
      </c>
      <c r="BS22">
        <v>2</v>
      </c>
      <c r="BT22">
        <v>1607718202.8499999</v>
      </c>
      <c r="BU22">
        <v>199.44253333333299</v>
      </c>
      <c r="BV22">
        <v>211.6172</v>
      </c>
      <c r="BW22">
        <v>20.1128</v>
      </c>
      <c r="BX22">
        <v>13.86993</v>
      </c>
      <c r="BY22">
        <v>198.71983333333301</v>
      </c>
      <c r="BZ22">
        <v>19.819316666666701</v>
      </c>
      <c r="CA22">
        <v>500.14333333333298</v>
      </c>
      <c r="CB22">
        <v>101.936033333333</v>
      </c>
      <c r="CC22">
        <v>9.9992583333333301E-2</v>
      </c>
      <c r="CD22">
        <v>27.9909</v>
      </c>
      <c r="CE22">
        <v>28.202476666666701</v>
      </c>
      <c r="CF22">
        <v>999.9</v>
      </c>
      <c r="CG22">
        <v>0</v>
      </c>
      <c r="CH22">
        <v>0</v>
      </c>
      <c r="CI22">
        <v>10004.193666666701</v>
      </c>
      <c r="CJ22">
        <v>0</v>
      </c>
      <c r="CK22">
        <v>237.5789</v>
      </c>
      <c r="CL22">
        <v>1399.991</v>
      </c>
      <c r="CM22">
        <v>0.89999366666666702</v>
      </c>
      <c r="CN22">
        <v>0.100006203333333</v>
      </c>
      <c r="CO22">
        <v>0</v>
      </c>
      <c r="CP22">
        <v>936.20493333333297</v>
      </c>
      <c r="CQ22">
        <v>4.9994800000000001</v>
      </c>
      <c r="CR22">
        <v>13315.2866666667</v>
      </c>
      <c r="CS22">
        <v>11417.493333333299</v>
      </c>
      <c r="CT22">
        <v>48.783066666666699</v>
      </c>
      <c r="CU22">
        <v>50.176666666666598</v>
      </c>
      <c r="CV22">
        <v>49.7436333333333</v>
      </c>
      <c r="CW22">
        <v>49.745800000000003</v>
      </c>
      <c r="CX22">
        <v>50.616599999999998</v>
      </c>
      <c r="CY22">
        <v>1255.4846666666699</v>
      </c>
      <c r="CZ22">
        <v>139.506333333333</v>
      </c>
      <c r="DA22">
        <v>0</v>
      </c>
      <c r="DB22">
        <v>92.400000095367403</v>
      </c>
      <c r="DC22">
        <v>0</v>
      </c>
      <c r="DD22">
        <v>936.16234615384599</v>
      </c>
      <c r="DE22">
        <v>-9.2966495457238505</v>
      </c>
      <c r="DF22">
        <v>-112.451281771807</v>
      </c>
      <c r="DG22">
        <v>13314.907692307699</v>
      </c>
      <c r="DH22">
        <v>15</v>
      </c>
      <c r="DI22">
        <v>1607717729.0999999</v>
      </c>
      <c r="DJ22" t="s">
        <v>297</v>
      </c>
      <c r="DK22">
        <v>1607717725.0999999</v>
      </c>
      <c r="DL22">
        <v>1607717729.0999999</v>
      </c>
      <c r="DM22">
        <v>10</v>
      </c>
      <c r="DN22">
        <v>-0.57399999999999995</v>
      </c>
      <c r="DO22">
        <v>1.9E-2</v>
      </c>
      <c r="DP22">
        <v>0.58799999999999997</v>
      </c>
      <c r="DQ22">
        <v>0.218</v>
      </c>
      <c r="DR22">
        <v>418</v>
      </c>
      <c r="DS22">
        <v>18</v>
      </c>
      <c r="DT22">
        <v>0.15</v>
      </c>
      <c r="DU22">
        <v>0.02</v>
      </c>
      <c r="DV22">
        <v>9.0925789487236592</v>
      </c>
      <c r="DW22">
        <v>-0.22942315292077101</v>
      </c>
      <c r="DX22">
        <v>3.1154209713034699E-2</v>
      </c>
      <c r="DY22">
        <v>1</v>
      </c>
      <c r="DZ22">
        <v>-12.1788258064516</v>
      </c>
      <c r="EA22">
        <v>0.192527419354868</v>
      </c>
      <c r="EB22">
        <v>3.7222755507558103E-2</v>
      </c>
      <c r="EC22">
        <v>1</v>
      </c>
      <c r="ED22">
        <v>6.2415822580645202</v>
      </c>
      <c r="EE22">
        <v>0.1733685483871</v>
      </c>
      <c r="EF22">
        <v>1.6952574970397701E-2</v>
      </c>
      <c r="EG22">
        <v>1</v>
      </c>
      <c r="EH22">
        <v>3</v>
      </c>
      <c r="EI22">
        <v>3</v>
      </c>
      <c r="EJ22" t="s">
        <v>307</v>
      </c>
      <c r="EK22">
        <v>100</v>
      </c>
      <c r="EL22">
        <v>100</v>
      </c>
      <c r="EM22">
        <v>0.72299999999999998</v>
      </c>
      <c r="EN22">
        <v>0.29320000000000002</v>
      </c>
      <c r="EO22">
        <v>0.76847069406340296</v>
      </c>
      <c r="EP22">
        <v>-1.6043650578588901E-5</v>
      </c>
      <c r="EQ22">
        <v>-1.15305589960158E-6</v>
      </c>
      <c r="ER22">
        <v>3.6581349982770798E-10</v>
      </c>
      <c r="ES22">
        <v>-5.4015214425564603E-2</v>
      </c>
      <c r="ET22">
        <v>-1.48585495900011E-2</v>
      </c>
      <c r="EU22">
        <v>2.0620247853856302E-3</v>
      </c>
      <c r="EV22">
        <v>-2.1578943166311499E-5</v>
      </c>
      <c r="EW22">
        <v>18</v>
      </c>
      <c r="EX22">
        <v>2225</v>
      </c>
      <c r="EY22">
        <v>1</v>
      </c>
      <c r="EZ22">
        <v>25</v>
      </c>
      <c r="FA22">
        <v>8.1</v>
      </c>
      <c r="FB22">
        <v>8</v>
      </c>
      <c r="FC22">
        <v>2</v>
      </c>
      <c r="FD22">
        <v>510.27199999999999</v>
      </c>
      <c r="FE22">
        <v>474.20499999999998</v>
      </c>
      <c r="FF22">
        <v>24.148299999999999</v>
      </c>
      <c r="FG22">
        <v>33.086100000000002</v>
      </c>
      <c r="FH22">
        <v>30</v>
      </c>
      <c r="FI22">
        <v>33.0871</v>
      </c>
      <c r="FJ22">
        <v>33.125599999999999</v>
      </c>
      <c r="FK22">
        <v>11.7203</v>
      </c>
      <c r="FL22">
        <v>31.046600000000002</v>
      </c>
      <c r="FM22">
        <v>26.389700000000001</v>
      </c>
      <c r="FN22">
        <v>24.153300000000002</v>
      </c>
      <c r="FO22">
        <v>211.87899999999999</v>
      </c>
      <c r="FP22">
        <v>13.9229</v>
      </c>
      <c r="FQ22">
        <v>98.039599999999993</v>
      </c>
      <c r="FR22">
        <v>102.063</v>
      </c>
    </row>
    <row r="23" spans="1:174" x14ac:dyDescent="0.25">
      <c r="A23">
        <v>7</v>
      </c>
      <c r="B23">
        <v>1607718282.5999999</v>
      </c>
      <c r="C23">
        <v>577.5</v>
      </c>
      <c r="D23" t="s">
        <v>320</v>
      </c>
      <c r="E23" t="s">
        <v>321</v>
      </c>
      <c r="F23" t="s">
        <v>291</v>
      </c>
      <c r="G23" t="s">
        <v>292</v>
      </c>
      <c r="H23">
        <v>1607718274.8499999</v>
      </c>
      <c r="I23">
        <f t="shared" si="0"/>
        <v>5.4803918729443369E-3</v>
      </c>
      <c r="J23">
        <f t="shared" si="1"/>
        <v>5.4803918729443373</v>
      </c>
      <c r="K23">
        <f t="shared" si="2"/>
        <v>12.739940192248429</v>
      </c>
      <c r="L23">
        <f t="shared" si="3"/>
        <v>248.53296666666699</v>
      </c>
      <c r="M23">
        <f t="shared" si="4"/>
        <v>175.3468758678728</v>
      </c>
      <c r="N23">
        <f t="shared" si="5"/>
        <v>17.890796844371231</v>
      </c>
      <c r="O23">
        <f t="shared" si="6"/>
        <v>25.358038423865125</v>
      </c>
      <c r="P23">
        <f t="shared" si="7"/>
        <v>0.31944417015883736</v>
      </c>
      <c r="Q23">
        <f t="shared" si="8"/>
        <v>2.9621133149784313</v>
      </c>
      <c r="R23">
        <f t="shared" si="9"/>
        <v>0.30146511289194577</v>
      </c>
      <c r="S23">
        <f t="shared" si="10"/>
        <v>0.18994666694976803</v>
      </c>
      <c r="T23">
        <f t="shared" si="11"/>
        <v>231.28900319198971</v>
      </c>
      <c r="U23">
        <f t="shared" si="12"/>
        <v>27.930377158919981</v>
      </c>
      <c r="V23">
        <f t="shared" si="13"/>
        <v>28.150403333333301</v>
      </c>
      <c r="W23">
        <f t="shared" si="14"/>
        <v>3.8282403631525312</v>
      </c>
      <c r="X23">
        <f t="shared" si="15"/>
        <v>53.432596730298023</v>
      </c>
      <c r="Y23">
        <f t="shared" si="16"/>
        <v>2.0266197334483911</v>
      </c>
      <c r="Z23">
        <f t="shared" si="17"/>
        <v>3.7928527854968195</v>
      </c>
      <c r="AA23">
        <f t="shared" si="18"/>
        <v>1.8016206297041402</v>
      </c>
      <c r="AB23">
        <f t="shared" si="19"/>
        <v>-241.68528159684524</v>
      </c>
      <c r="AC23">
        <f t="shared" si="20"/>
        <v>-25.453007168065721</v>
      </c>
      <c r="AD23">
        <f t="shared" si="21"/>
        <v>-1.8743651029530788</v>
      </c>
      <c r="AE23">
        <f t="shared" si="22"/>
        <v>-37.723650675874339</v>
      </c>
      <c r="AF23">
        <v>0</v>
      </c>
      <c r="AG23">
        <v>0</v>
      </c>
      <c r="AH23">
        <f t="shared" si="23"/>
        <v>1</v>
      </c>
      <c r="AI23">
        <f t="shared" si="24"/>
        <v>0</v>
      </c>
      <c r="AJ23">
        <f t="shared" si="25"/>
        <v>53689.004576588268</v>
      </c>
      <c r="AK23" t="s">
        <v>293</v>
      </c>
      <c r="AL23">
        <v>10143.9</v>
      </c>
      <c r="AM23">
        <v>715.47692307692296</v>
      </c>
      <c r="AN23">
        <v>3262.08</v>
      </c>
      <c r="AO23">
        <f t="shared" si="26"/>
        <v>0.78066849277855754</v>
      </c>
      <c r="AP23">
        <v>-0.57774747981622299</v>
      </c>
      <c r="AQ23" t="s">
        <v>322</v>
      </c>
      <c r="AR23">
        <v>15348</v>
      </c>
      <c r="AS23">
        <v>937.00512000000003</v>
      </c>
      <c r="AT23">
        <v>1158.01</v>
      </c>
      <c r="AU23">
        <f t="shared" si="27"/>
        <v>0.19084885277329211</v>
      </c>
      <c r="AV23">
        <v>0.5</v>
      </c>
      <c r="AW23">
        <f t="shared" si="28"/>
        <v>1180.1746405580077</v>
      </c>
      <c r="AX23">
        <f t="shared" si="29"/>
        <v>12.739940192248429</v>
      </c>
      <c r="AY23">
        <f t="shared" si="30"/>
        <v>112.61748811131407</v>
      </c>
      <c r="AZ23">
        <f t="shared" si="31"/>
        <v>1.1284505881068425E-2</v>
      </c>
      <c r="BA23">
        <f t="shared" si="32"/>
        <v>1.8169704924827936</v>
      </c>
      <c r="BB23" t="s">
        <v>323</v>
      </c>
      <c r="BC23">
        <v>937.00512000000003</v>
      </c>
      <c r="BD23">
        <v>706.12</v>
      </c>
      <c r="BE23">
        <f t="shared" si="33"/>
        <v>0.3902297907617378</v>
      </c>
      <c r="BF23">
        <f t="shared" si="34"/>
        <v>0.48906787049945777</v>
      </c>
      <c r="BG23">
        <f t="shared" si="35"/>
        <v>0.82320145855177684</v>
      </c>
      <c r="BH23">
        <f t="shared" si="36"/>
        <v>0.49940872564067329</v>
      </c>
      <c r="BI23">
        <f t="shared" si="37"/>
        <v>0.82622612807891282</v>
      </c>
      <c r="BJ23">
        <f t="shared" si="38"/>
        <v>0.36855786307451244</v>
      </c>
      <c r="BK23">
        <f t="shared" si="39"/>
        <v>0.63144213692548756</v>
      </c>
      <c r="BL23">
        <f t="shared" si="40"/>
        <v>1399.9876666666701</v>
      </c>
      <c r="BM23">
        <f t="shared" si="41"/>
        <v>1180.1746405580077</v>
      </c>
      <c r="BN23">
        <f t="shared" si="42"/>
        <v>0.84298931244727981</v>
      </c>
      <c r="BO23">
        <f t="shared" si="43"/>
        <v>0.19597862489455978</v>
      </c>
      <c r="BP23">
        <v>6</v>
      </c>
      <c r="BQ23">
        <v>0.5</v>
      </c>
      <c r="BR23" t="s">
        <v>296</v>
      </c>
      <c r="BS23">
        <v>2</v>
      </c>
      <c r="BT23">
        <v>1607718274.8499999</v>
      </c>
      <c r="BU23">
        <v>248.53296666666699</v>
      </c>
      <c r="BV23">
        <v>265.45033333333299</v>
      </c>
      <c r="BW23">
        <v>19.8628066666667</v>
      </c>
      <c r="BX23">
        <v>13.41888</v>
      </c>
      <c r="BY23">
        <v>247.83383333333299</v>
      </c>
      <c r="BZ23">
        <v>19.579229999999999</v>
      </c>
      <c r="CA23">
        <v>500.14870000000002</v>
      </c>
      <c r="CB23">
        <v>101.930866666667</v>
      </c>
      <c r="CC23">
        <v>0.100017863333333</v>
      </c>
      <c r="CD23">
        <v>27.991016666666699</v>
      </c>
      <c r="CE23">
        <v>28.150403333333301</v>
      </c>
      <c r="CF23">
        <v>999.9</v>
      </c>
      <c r="CG23">
        <v>0</v>
      </c>
      <c r="CH23">
        <v>0</v>
      </c>
      <c r="CI23">
        <v>9993.8493333333299</v>
      </c>
      <c r="CJ23">
        <v>0</v>
      </c>
      <c r="CK23">
        <v>246.67193333333299</v>
      </c>
      <c r="CL23">
        <v>1399.9876666666701</v>
      </c>
      <c r="CM23">
        <v>0.89999813333333401</v>
      </c>
      <c r="CN23">
        <v>0.100001776666667</v>
      </c>
      <c r="CO23">
        <v>0</v>
      </c>
      <c r="CP23">
        <v>937.05423333333295</v>
      </c>
      <c r="CQ23">
        <v>4.9994800000000001</v>
      </c>
      <c r="CR23">
        <v>13338.16</v>
      </c>
      <c r="CS23">
        <v>11417.47</v>
      </c>
      <c r="CT23">
        <v>48.8414</v>
      </c>
      <c r="CU23">
        <v>50.186999999999998</v>
      </c>
      <c r="CV23">
        <v>49.799599999999998</v>
      </c>
      <c r="CW23">
        <v>49.7665333333333</v>
      </c>
      <c r="CX23">
        <v>50.658066666666699</v>
      </c>
      <c r="CY23">
        <v>1255.4880000000001</v>
      </c>
      <c r="CZ23">
        <v>139.5</v>
      </c>
      <c r="DA23">
        <v>0</v>
      </c>
      <c r="DB23">
        <v>71.5</v>
      </c>
      <c r="DC23">
        <v>0</v>
      </c>
      <c r="DD23">
        <v>937.00512000000003</v>
      </c>
      <c r="DE23">
        <v>-4.6052307748256496</v>
      </c>
      <c r="DF23">
        <v>-63.4461539184231</v>
      </c>
      <c r="DG23">
        <v>13337.316000000001</v>
      </c>
      <c r="DH23">
        <v>15</v>
      </c>
      <c r="DI23">
        <v>1607717729.0999999</v>
      </c>
      <c r="DJ23" t="s">
        <v>297</v>
      </c>
      <c r="DK23">
        <v>1607717725.0999999</v>
      </c>
      <c r="DL23">
        <v>1607717729.0999999</v>
      </c>
      <c r="DM23">
        <v>10</v>
      </c>
      <c r="DN23">
        <v>-0.57399999999999995</v>
      </c>
      <c r="DO23">
        <v>1.9E-2</v>
      </c>
      <c r="DP23">
        <v>0.58799999999999997</v>
      </c>
      <c r="DQ23">
        <v>0.218</v>
      </c>
      <c r="DR23">
        <v>418</v>
      </c>
      <c r="DS23">
        <v>18</v>
      </c>
      <c r="DT23">
        <v>0.15</v>
      </c>
      <c r="DU23">
        <v>0.02</v>
      </c>
      <c r="DV23">
        <v>12.7419186298778</v>
      </c>
      <c r="DW23">
        <v>-8.2134350594549904E-2</v>
      </c>
      <c r="DX23">
        <v>1.3141620083340799E-2</v>
      </c>
      <c r="DY23">
        <v>1</v>
      </c>
      <c r="DZ23">
        <v>-16.917609677419399</v>
      </c>
      <c r="EA23">
        <v>4.5435483870998397E-2</v>
      </c>
      <c r="EB23">
        <v>1.4982169075889E-2</v>
      </c>
      <c r="EC23">
        <v>1</v>
      </c>
      <c r="ED23">
        <v>6.4421087096774201</v>
      </c>
      <c r="EE23">
        <v>0.187948548387082</v>
      </c>
      <c r="EF23">
        <v>2.2651702170881E-2</v>
      </c>
      <c r="EG23">
        <v>1</v>
      </c>
      <c r="EH23">
        <v>3</v>
      </c>
      <c r="EI23">
        <v>3</v>
      </c>
      <c r="EJ23" t="s">
        <v>307</v>
      </c>
      <c r="EK23">
        <v>100</v>
      </c>
      <c r="EL23">
        <v>100</v>
      </c>
      <c r="EM23">
        <v>0.69899999999999995</v>
      </c>
      <c r="EN23">
        <v>0.28339999999999999</v>
      </c>
      <c r="EO23">
        <v>0.76847069406340296</v>
      </c>
      <c r="EP23">
        <v>-1.6043650578588901E-5</v>
      </c>
      <c r="EQ23">
        <v>-1.15305589960158E-6</v>
      </c>
      <c r="ER23">
        <v>3.6581349982770798E-10</v>
      </c>
      <c r="ES23">
        <v>-5.4015214425564603E-2</v>
      </c>
      <c r="ET23">
        <v>-1.48585495900011E-2</v>
      </c>
      <c r="EU23">
        <v>2.0620247853856302E-3</v>
      </c>
      <c r="EV23">
        <v>-2.1578943166311499E-5</v>
      </c>
      <c r="EW23">
        <v>18</v>
      </c>
      <c r="EX23">
        <v>2225</v>
      </c>
      <c r="EY23">
        <v>1</v>
      </c>
      <c r="EZ23">
        <v>25</v>
      </c>
      <c r="FA23">
        <v>9.3000000000000007</v>
      </c>
      <c r="FB23">
        <v>9.1999999999999993</v>
      </c>
      <c r="FC23">
        <v>2</v>
      </c>
      <c r="FD23">
        <v>510.32499999999999</v>
      </c>
      <c r="FE23">
        <v>473.52300000000002</v>
      </c>
      <c r="FF23">
        <v>24.0959</v>
      </c>
      <c r="FG23">
        <v>33.098300000000002</v>
      </c>
      <c r="FH23">
        <v>30.0001</v>
      </c>
      <c r="FI23">
        <v>33.098399999999998</v>
      </c>
      <c r="FJ23">
        <v>33.134399999999999</v>
      </c>
      <c r="FK23">
        <v>13.865500000000001</v>
      </c>
      <c r="FL23">
        <v>31.536799999999999</v>
      </c>
      <c r="FM23">
        <v>24.491199999999999</v>
      </c>
      <c r="FN23">
        <v>24.101400000000002</v>
      </c>
      <c r="FO23">
        <v>266.09800000000001</v>
      </c>
      <c r="FP23">
        <v>13.4977</v>
      </c>
      <c r="FQ23">
        <v>98.036600000000007</v>
      </c>
      <c r="FR23">
        <v>102.06</v>
      </c>
    </row>
    <row r="24" spans="1:174" x14ac:dyDescent="0.25">
      <c r="A24">
        <v>8</v>
      </c>
      <c r="B24">
        <v>1607718390.5999999</v>
      </c>
      <c r="C24">
        <v>685.5</v>
      </c>
      <c r="D24" t="s">
        <v>324</v>
      </c>
      <c r="E24" t="s">
        <v>325</v>
      </c>
      <c r="F24" t="s">
        <v>291</v>
      </c>
      <c r="G24" t="s">
        <v>292</v>
      </c>
      <c r="H24">
        <v>1607718382.8499999</v>
      </c>
      <c r="I24">
        <f t="shared" si="0"/>
        <v>5.3351767507072104E-3</v>
      </c>
      <c r="J24">
        <f t="shared" si="1"/>
        <v>5.3351767507072108</v>
      </c>
      <c r="K24">
        <f t="shared" si="2"/>
        <v>20.186206005299731</v>
      </c>
      <c r="L24">
        <f t="shared" si="3"/>
        <v>399.34336666666701</v>
      </c>
      <c r="M24">
        <f t="shared" si="4"/>
        <v>278.41230383046735</v>
      </c>
      <c r="N24">
        <f t="shared" si="5"/>
        <v>28.406173267973493</v>
      </c>
      <c r="O24">
        <f t="shared" si="6"/>
        <v>40.74466792910404</v>
      </c>
      <c r="P24">
        <f t="shared" si="7"/>
        <v>0.30520040706155632</v>
      </c>
      <c r="Q24">
        <f t="shared" si="8"/>
        <v>2.9634483082455367</v>
      </c>
      <c r="R24">
        <f t="shared" si="9"/>
        <v>0.28875159288942903</v>
      </c>
      <c r="S24">
        <f t="shared" si="10"/>
        <v>0.18187369429671552</v>
      </c>
      <c r="T24">
        <f t="shared" si="11"/>
        <v>231.29348066479562</v>
      </c>
      <c r="U24">
        <f t="shared" si="12"/>
        <v>27.964282880338285</v>
      </c>
      <c r="V24">
        <f t="shared" si="13"/>
        <v>28.096823333333301</v>
      </c>
      <c r="W24">
        <f t="shared" si="14"/>
        <v>3.81631234417803</v>
      </c>
      <c r="X24">
        <f t="shared" si="15"/>
        <v>52.339110021764526</v>
      </c>
      <c r="Y24">
        <f t="shared" si="16"/>
        <v>1.9847422848781255</v>
      </c>
      <c r="Z24">
        <f t="shared" si="17"/>
        <v>3.7920826014290205</v>
      </c>
      <c r="AA24">
        <f t="shared" si="18"/>
        <v>1.8315700592999045</v>
      </c>
      <c r="AB24">
        <f t="shared" si="19"/>
        <v>-235.28129470618799</v>
      </c>
      <c r="AC24">
        <f t="shared" si="20"/>
        <v>-17.46076331946707</v>
      </c>
      <c r="AD24">
        <f t="shared" si="21"/>
        <v>-1.2848698402608429</v>
      </c>
      <c r="AE24">
        <f t="shared" si="22"/>
        <v>-22.733447201120292</v>
      </c>
      <c r="AF24">
        <v>0</v>
      </c>
      <c r="AG24">
        <v>0</v>
      </c>
      <c r="AH24">
        <f t="shared" si="23"/>
        <v>1</v>
      </c>
      <c r="AI24">
        <f t="shared" si="24"/>
        <v>0</v>
      </c>
      <c r="AJ24">
        <f t="shared" si="25"/>
        <v>53728.566908350076</v>
      </c>
      <c r="AK24" t="s">
        <v>293</v>
      </c>
      <c r="AL24">
        <v>10143.9</v>
      </c>
      <c r="AM24">
        <v>715.47692307692296</v>
      </c>
      <c r="AN24">
        <v>3262.08</v>
      </c>
      <c r="AO24">
        <f t="shared" si="26"/>
        <v>0.78066849277855754</v>
      </c>
      <c r="AP24">
        <v>-0.57774747981622299</v>
      </c>
      <c r="AQ24" t="s">
        <v>326</v>
      </c>
      <c r="AR24">
        <v>15349.2</v>
      </c>
      <c r="AS24">
        <v>989.38224000000002</v>
      </c>
      <c r="AT24">
        <v>1290.6500000000001</v>
      </c>
      <c r="AU24">
        <f t="shared" si="27"/>
        <v>0.23342328284197889</v>
      </c>
      <c r="AV24">
        <v>0.5</v>
      </c>
      <c r="AW24">
        <f t="shared" si="28"/>
        <v>1180.1961515545001</v>
      </c>
      <c r="AX24">
        <f t="shared" si="29"/>
        <v>20.186206005299731</v>
      </c>
      <c r="AY24">
        <f t="shared" si="30"/>
        <v>137.74263004666054</v>
      </c>
      <c r="AZ24">
        <f t="shared" si="31"/>
        <v>1.759364615599418E-2</v>
      </c>
      <c r="BA24">
        <f t="shared" si="32"/>
        <v>1.5274706543214658</v>
      </c>
      <c r="BB24" t="s">
        <v>327</v>
      </c>
      <c r="BC24">
        <v>989.38224000000002</v>
      </c>
      <c r="BD24">
        <v>719.13</v>
      </c>
      <c r="BE24">
        <f t="shared" si="33"/>
        <v>0.44281563553248371</v>
      </c>
      <c r="BF24">
        <f t="shared" si="34"/>
        <v>0.5271342385218365</v>
      </c>
      <c r="BG24">
        <f t="shared" si="35"/>
        <v>0.77525315086808622</v>
      </c>
      <c r="BH24">
        <f t="shared" si="36"/>
        <v>0.52378626901601522</v>
      </c>
      <c r="BI24">
        <f t="shared" si="37"/>
        <v>0.77414105789190057</v>
      </c>
      <c r="BJ24">
        <f t="shared" si="38"/>
        <v>0.38314619933768801</v>
      </c>
      <c r="BK24">
        <f t="shared" si="39"/>
        <v>0.61685380066231199</v>
      </c>
      <c r="BL24">
        <f t="shared" si="40"/>
        <v>1400.0129999999999</v>
      </c>
      <c r="BM24">
        <f t="shared" si="41"/>
        <v>1180.1961515545001</v>
      </c>
      <c r="BN24">
        <f t="shared" si="42"/>
        <v>0.84298942335142613</v>
      </c>
      <c r="BO24">
        <f t="shared" si="43"/>
        <v>0.19597884670285229</v>
      </c>
      <c r="BP24">
        <v>6</v>
      </c>
      <c r="BQ24">
        <v>0.5</v>
      </c>
      <c r="BR24" t="s">
        <v>296</v>
      </c>
      <c r="BS24">
        <v>2</v>
      </c>
      <c r="BT24">
        <v>1607718382.8499999</v>
      </c>
      <c r="BU24">
        <v>399.34336666666701</v>
      </c>
      <c r="BV24">
        <v>426.11556666666701</v>
      </c>
      <c r="BW24">
        <v>19.4526966666667</v>
      </c>
      <c r="BX24">
        <v>13.176883333333301</v>
      </c>
      <c r="BY24">
        <v>398.69536666666698</v>
      </c>
      <c r="BZ24">
        <v>19.3566966666667</v>
      </c>
      <c r="CA24">
        <v>500.14806666666698</v>
      </c>
      <c r="CB24">
        <v>101.929166666667</v>
      </c>
      <c r="CC24">
        <v>9.9992523333333305E-2</v>
      </c>
      <c r="CD24">
        <v>27.9875333333333</v>
      </c>
      <c r="CE24">
        <v>28.096823333333301</v>
      </c>
      <c r="CF24">
        <v>999.9</v>
      </c>
      <c r="CG24">
        <v>0</v>
      </c>
      <c r="CH24">
        <v>0</v>
      </c>
      <c r="CI24">
        <v>10001.580333333301</v>
      </c>
      <c r="CJ24">
        <v>0</v>
      </c>
      <c r="CK24">
        <v>245.52226666666701</v>
      </c>
      <c r="CL24">
        <v>1400.0129999999999</v>
      </c>
      <c r="CM24">
        <v>0.89999526666666696</v>
      </c>
      <c r="CN24">
        <v>0.10000464000000001</v>
      </c>
      <c r="CO24">
        <v>0</v>
      </c>
      <c r="CP24">
        <v>989.16126666666696</v>
      </c>
      <c r="CQ24">
        <v>4.9994800000000001</v>
      </c>
      <c r="CR24">
        <v>14057.6333333333</v>
      </c>
      <c r="CS24">
        <v>11417.666666666701</v>
      </c>
      <c r="CT24">
        <v>48.807933333333303</v>
      </c>
      <c r="CU24">
        <v>50.220599999999997</v>
      </c>
      <c r="CV24">
        <v>49.799666666666702</v>
      </c>
      <c r="CW24">
        <v>49.783066666666599</v>
      </c>
      <c r="CX24">
        <v>50.6415333333333</v>
      </c>
      <c r="CY24">
        <v>1255.5053333333301</v>
      </c>
      <c r="CZ24">
        <v>139.50766666666701</v>
      </c>
      <c r="DA24">
        <v>0</v>
      </c>
      <c r="DB24">
        <v>107.40000009536701</v>
      </c>
      <c r="DC24">
        <v>0</v>
      </c>
      <c r="DD24">
        <v>989.38224000000002</v>
      </c>
      <c r="DE24">
        <v>20.8526922707178</v>
      </c>
      <c r="DF24">
        <v>279.80769193713502</v>
      </c>
      <c r="DG24">
        <v>14060.227999999999</v>
      </c>
      <c r="DH24">
        <v>15</v>
      </c>
      <c r="DI24">
        <v>1607718420.5999999</v>
      </c>
      <c r="DJ24" t="s">
        <v>328</v>
      </c>
      <c r="DK24">
        <v>1607718411.5999999</v>
      </c>
      <c r="DL24">
        <v>1607718420.5999999</v>
      </c>
      <c r="DM24">
        <v>11</v>
      </c>
      <c r="DN24">
        <v>6.8000000000000005E-2</v>
      </c>
      <c r="DO24">
        <v>3.7999999999999999E-2</v>
      </c>
      <c r="DP24">
        <v>0.64800000000000002</v>
      </c>
      <c r="DQ24">
        <v>9.6000000000000002E-2</v>
      </c>
      <c r="DR24">
        <v>427</v>
      </c>
      <c r="DS24">
        <v>13</v>
      </c>
      <c r="DT24">
        <v>0.05</v>
      </c>
      <c r="DU24">
        <v>0.01</v>
      </c>
      <c r="DV24">
        <v>20.164863525282499</v>
      </c>
      <c r="DW24">
        <v>-0.141724419302271</v>
      </c>
      <c r="DX24">
        <v>2.6404366859148098E-2</v>
      </c>
      <c r="DY24">
        <v>1</v>
      </c>
      <c r="DZ24">
        <v>-26.821322580645202</v>
      </c>
      <c r="EA24">
        <v>0.18763064516130801</v>
      </c>
      <c r="EB24">
        <v>3.34981627775209E-2</v>
      </c>
      <c r="EC24">
        <v>1</v>
      </c>
      <c r="ED24">
        <v>6.4565593548387099</v>
      </c>
      <c r="EE24">
        <v>-0.19403177419355599</v>
      </c>
      <c r="EF24">
        <v>1.45060180916091E-2</v>
      </c>
      <c r="EG24">
        <v>1</v>
      </c>
      <c r="EH24">
        <v>3</v>
      </c>
      <c r="EI24">
        <v>3</v>
      </c>
      <c r="EJ24" t="s">
        <v>307</v>
      </c>
      <c r="EK24">
        <v>100</v>
      </c>
      <c r="EL24">
        <v>100</v>
      </c>
      <c r="EM24">
        <v>0.64800000000000002</v>
      </c>
      <c r="EN24">
        <v>9.6000000000000002E-2</v>
      </c>
      <c r="EO24">
        <v>0.76847069406340296</v>
      </c>
      <c r="EP24">
        <v>-1.6043650578588901E-5</v>
      </c>
      <c r="EQ24">
        <v>-1.15305589960158E-6</v>
      </c>
      <c r="ER24">
        <v>3.6581349982770798E-10</v>
      </c>
      <c r="ES24">
        <v>-5.4015214425564603E-2</v>
      </c>
      <c r="ET24">
        <v>-1.48585495900011E-2</v>
      </c>
      <c r="EU24">
        <v>2.0620247853856302E-3</v>
      </c>
      <c r="EV24">
        <v>-2.1578943166311499E-5</v>
      </c>
      <c r="EW24">
        <v>18</v>
      </c>
      <c r="EX24">
        <v>2225</v>
      </c>
      <c r="EY24">
        <v>1</v>
      </c>
      <c r="EZ24">
        <v>25</v>
      </c>
      <c r="FA24">
        <v>11.1</v>
      </c>
      <c r="FB24">
        <v>11</v>
      </c>
      <c r="FC24">
        <v>2</v>
      </c>
      <c r="FD24">
        <v>510.45299999999997</v>
      </c>
      <c r="FE24">
        <v>473.334</v>
      </c>
      <c r="FF24">
        <v>24.236799999999999</v>
      </c>
      <c r="FG24">
        <v>33.109699999999997</v>
      </c>
      <c r="FH24">
        <v>30</v>
      </c>
      <c r="FI24">
        <v>33.110700000000001</v>
      </c>
      <c r="FJ24">
        <v>33.147799999999997</v>
      </c>
      <c r="FK24">
        <v>20.009899999999998</v>
      </c>
      <c r="FL24">
        <v>29.973500000000001</v>
      </c>
      <c r="FM24">
        <v>21.4665</v>
      </c>
      <c r="FN24">
        <v>24.2423</v>
      </c>
      <c r="FO24">
        <v>426.41699999999997</v>
      </c>
      <c r="FP24">
        <v>13.2669</v>
      </c>
      <c r="FQ24">
        <v>98.037199999999999</v>
      </c>
      <c r="FR24">
        <v>102.06</v>
      </c>
    </row>
    <row r="25" spans="1:174" x14ac:dyDescent="0.25">
      <c r="A25">
        <v>9</v>
      </c>
      <c r="B25">
        <v>1607718514.5999999</v>
      </c>
      <c r="C25">
        <v>809.5</v>
      </c>
      <c r="D25" t="s">
        <v>329</v>
      </c>
      <c r="E25" t="s">
        <v>330</v>
      </c>
      <c r="F25" t="s">
        <v>291</v>
      </c>
      <c r="G25" t="s">
        <v>292</v>
      </c>
      <c r="H25">
        <v>1607718506.5999999</v>
      </c>
      <c r="I25">
        <f t="shared" si="0"/>
        <v>5.3291659002415994E-3</v>
      </c>
      <c r="J25">
        <f t="shared" si="1"/>
        <v>5.3291659002415992</v>
      </c>
      <c r="K25">
        <f t="shared" si="2"/>
        <v>23.94508023023192</v>
      </c>
      <c r="L25">
        <f t="shared" si="3"/>
        <v>499.23700000000002</v>
      </c>
      <c r="M25">
        <f t="shared" si="4"/>
        <v>356.65499235372863</v>
      </c>
      <c r="N25">
        <f t="shared" si="5"/>
        <v>36.392047045371498</v>
      </c>
      <c r="O25">
        <f t="shared" si="6"/>
        <v>50.940703986475938</v>
      </c>
      <c r="P25">
        <f t="shared" si="7"/>
        <v>0.30882685500648593</v>
      </c>
      <c r="Q25">
        <f t="shared" si="8"/>
        <v>2.9636382308025877</v>
      </c>
      <c r="R25">
        <f t="shared" si="9"/>
        <v>0.29199741129431422</v>
      </c>
      <c r="S25">
        <f t="shared" si="10"/>
        <v>0.18393397507254419</v>
      </c>
      <c r="T25">
        <f t="shared" si="11"/>
        <v>231.29054636884155</v>
      </c>
      <c r="U25">
        <f t="shared" si="12"/>
        <v>27.968637349253903</v>
      </c>
      <c r="V25">
        <f t="shared" si="13"/>
        <v>28.108006451612901</v>
      </c>
      <c r="W25">
        <f t="shared" si="14"/>
        <v>3.8187992572269285</v>
      </c>
      <c r="X25">
        <f t="shared" si="15"/>
        <v>52.989456248888253</v>
      </c>
      <c r="Y25">
        <f t="shared" si="16"/>
        <v>2.0097348982793517</v>
      </c>
      <c r="Z25">
        <f t="shared" si="17"/>
        <v>3.7927071544945639</v>
      </c>
      <c r="AA25">
        <f t="shared" si="18"/>
        <v>1.8090643589475768</v>
      </c>
      <c r="AB25">
        <f t="shared" si="19"/>
        <v>-235.01621620065453</v>
      </c>
      <c r="AC25">
        <f t="shared" si="20"/>
        <v>-18.797349202100534</v>
      </c>
      <c r="AD25">
        <f t="shared" si="21"/>
        <v>-1.3832319155746526</v>
      </c>
      <c r="AE25">
        <f t="shared" si="22"/>
        <v>-23.906250949488154</v>
      </c>
      <c r="AF25">
        <v>0</v>
      </c>
      <c r="AG25">
        <v>0</v>
      </c>
      <c r="AH25">
        <f t="shared" si="23"/>
        <v>1</v>
      </c>
      <c r="AI25">
        <f t="shared" si="24"/>
        <v>0</v>
      </c>
      <c r="AJ25">
        <f t="shared" si="25"/>
        <v>53733.780516446939</v>
      </c>
      <c r="AK25" t="s">
        <v>293</v>
      </c>
      <c r="AL25">
        <v>10143.9</v>
      </c>
      <c r="AM25">
        <v>715.47692307692296</v>
      </c>
      <c r="AN25">
        <v>3262.08</v>
      </c>
      <c r="AO25">
        <f t="shared" si="26"/>
        <v>0.78066849277855754</v>
      </c>
      <c r="AP25">
        <v>-0.57774747981622299</v>
      </c>
      <c r="AQ25" t="s">
        <v>331</v>
      </c>
      <c r="AR25">
        <v>15350.2</v>
      </c>
      <c r="AS25">
        <v>1046.10153846154</v>
      </c>
      <c r="AT25">
        <v>1390.5</v>
      </c>
      <c r="AU25">
        <f t="shared" si="27"/>
        <v>0.24767958399026246</v>
      </c>
      <c r="AV25">
        <v>0.5</v>
      </c>
      <c r="AW25">
        <f t="shared" si="28"/>
        <v>1180.1825821995976</v>
      </c>
      <c r="AX25">
        <f t="shared" si="29"/>
        <v>23.94508023023192</v>
      </c>
      <c r="AY25">
        <f t="shared" si="30"/>
        <v>146.15356549587503</v>
      </c>
      <c r="AZ25">
        <f t="shared" si="31"/>
        <v>2.0778842257054033E-2</v>
      </c>
      <c r="BA25">
        <f t="shared" si="32"/>
        <v>1.3459762675296656</v>
      </c>
      <c r="BB25" t="s">
        <v>332</v>
      </c>
      <c r="BC25">
        <v>1046.10153846154</v>
      </c>
      <c r="BD25">
        <v>739.29</v>
      </c>
      <c r="BE25">
        <f t="shared" si="33"/>
        <v>0.46832793959007557</v>
      </c>
      <c r="BF25">
        <f t="shared" si="34"/>
        <v>0.52885929506374285</v>
      </c>
      <c r="BG25">
        <f t="shared" si="35"/>
        <v>0.74186912109212422</v>
      </c>
      <c r="BH25">
        <f t="shared" si="36"/>
        <v>0.51020250019942093</v>
      </c>
      <c r="BI25">
        <f t="shared" si="37"/>
        <v>0.73493196366562508</v>
      </c>
      <c r="BJ25">
        <f t="shared" si="38"/>
        <v>0.37374994096908964</v>
      </c>
      <c r="BK25">
        <f t="shared" si="39"/>
        <v>0.62625005903091036</v>
      </c>
      <c r="BL25">
        <f t="shared" si="40"/>
        <v>1399.9970967741899</v>
      </c>
      <c r="BM25">
        <f t="shared" si="41"/>
        <v>1180.1825821995976</v>
      </c>
      <c r="BN25">
        <f t="shared" si="42"/>
        <v>0.84298930684850781</v>
      </c>
      <c r="BO25">
        <f t="shared" si="43"/>
        <v>0.1959786136970158</v>
      </c>
      <c r="BP25">
        <v>6</v>
      </c>
      <c r="BQ25">
        <v>0.5</v>
      </c>
      <c r="BR25" t="s">
        <v>296</v>
      </c>
      <c r="BS25">
        <v>2</v>
      </c>
      <c r="BT25">
        <v>1607718506.5999999</v>
      </c>
      <c r="BU25">
        <v>499.23700000000002</v>
      </c>
      <c r="BV25">
        <v>531.15374193548405</v>
      </c>
      <c r="BW25">
        <v>19.696116129032301</v>
      </c>
      <c r="BX25">
        <v>13.429032258064501</v>
      </c>
      <c r="BY25">
        <v>498.650225806452</v>
      </c>
      <c r="BZ25">
        <v>19.382232258064501</v>
      </c>
      <c r="CA25">
        <v>500.15625806451601</v>
      </c>
      <c r="CB25">
        <v>101.937129032258</v>
      </c>
      <c r="CC25">
        <v>9.9987580645161306E-2</v>
      </c>
      <c r="CD25">
        <v>27.990358064516101</v>
      </c>
      <c r="CE25">
        <v>28.108006451612901</v>
      </c>
      <c r="CF25">
        <v>999.9</v>
      </c>
      <c r="CG25">
        <v>0</v>
      </c>
      <c r="CH25">
        <v>0</v>
      </c>
      <c r="CI25">
        <v>10001.875483870999</v>
      </c>
      <c r="CJ25">
        <v>0</v>
      </c>
      <c r="CK25">
        <v>225.080096774194</v>
      </c>
      <c r="CL25">
        <v>1399.9970967741899</v>
      </c>
      <c r="CM25">
        <v>0.89999854838709703</v>
      </c>
      <c r="CN25">
        <v>0.100001370967742</v>
      </c>
      <c r="CO25">
        <v>0</v>
      </c>
      <c r="CP25">
        <v>1046.07419354839</v>
      </c>
      <c r="CQ25">
        <v>4.9994800000000001</v>
      </c>
      <c r="CR25">
        <v>14832.864516129001</v>
      </c>
      <c r="CS25">
        <v>11417.5516129032</v>
      </c>
      <c r="CT25">
        <v>48.774000000000001</v>
      </c>
      <c r="CU25">
        <v>50.1991935483871</v>
      </c>
      <c r="CV25">
        <v>49.774000000000001</v>
      </c>
      <c r="CW25">
        <v>49.759935483870997</v>
      </c>
      <c r="CX25">
        <v>50.610709677419301</v>
      </c>
      <c r="CY25">
        <v>1255.4964516129</v>
      </c>
      <c r="CZ25">
        <v>139.50064516129001</v>
      </c>
      <c r="DA25">
        <v>0</v>
      </c>
      <c r="DB25">
        <v>123.10000014305101</v>
      </c>
      <c r="DC25">
        <v>0</v>
      </c>
      <c r="DD25">
        <v>1046.10153846154</v>
      </c>
      <c r="DE25">
        <v>5.0994871843960698</v>
      </c>
      <c r="DF25">
        <v>66.687179524128098</v>
      </c>
      <c r="DG25">
        <v>14833.2692307692</v>
      </c>
      <c r="DH25">
        <v>15</v>
      </c>
      <c r="DI25">
        <v>1607718420.5999999</v>
      </c>
      <c r="DJ25" t="s">
        <v>328</v>
      </c>
      <c r="DK25">
        <v>1607718411.5999999</v>
      </c>
      <c r="DL25">
        <v>1607718420.5999999</v>
      </c>
      <c r="DM25">
        <v>11</v>
      </c>
      <c r="DN25">
        <v>6.8000000000000005E-2</v>
      </c>
      <c r="DO25">
        <v>3.7999999999999999E-2</v>
      </c>
      <c r="DP25">
        <v>0.64800000000000002</v>
      </c>
      <c r="DQ25">
        <v>9.6000000000000002E-2</v>
      </c>
      <c r="DR25">
        <v>427</v>
      </c>
      <c r="DS25">
        <v>13</v>
      </c>
      <c r="DT25">
        <v>0.05</v>
      </c>
      <c r="DU25">
        <v>0.01</v>
      </c>
      <c r="DV25">
        <v>23.947655172275802</v>
      </c>
      <c r="DW25">
        <v>-0.172973905780963</v>
      </c>
      <c r="DX25">
        <v>3.1468198794542199E-2</v>
      </c>
      <c r="DY25">
        <v>1</v>
      </c>
      <c r="DZ25">
        <v>-31.9200451612903</v>
      </c>
      <c r="EA25">
        <v>0.188811290322668</v>
      </c>
      <c r="EB25">
        <v>3.6858813790004802E-2</v>
      </c>
      <c r="EC25">
        <v>1</v>
      </c>
      <c r="ED25">
        <v>6.2678945161290303</v>
      </c>
      <c r="EE25">
        <v>-2.2673225806457E-2</v>
      </c>
      <c r="EF25">
        <v>2.2094301679423001E-2</v>
      </c>
      <c r="EG25">
        <v>1</v>
      </c>
      <c r="EH25">
        <v>3</v>
      </c>
      <c r="EI25">
        <v>3</v>
      </c>
      <c r="EJ25" t="s">
        <v>307</v>
      </c>
      <c r="EK25">
        <v>100</v>
      </c>
      <c r="EL25">
        <v>100</v>
      </c>
      <c r="EM25">
        <v>0.58699999999999997</v>
      </c>
      <c r="EN25">
        <v>0.31369999999999998</v>
      </c>
      <c r="EO25">
        <v>0.83615407557066901</v>
      </c>
      <c r="EP25">
        <v>-1.6043650578588901E-5</v>
      </c>
      <c r="EQ25">
        <v>-1.15305589960158E-6</v>
      </c>
      <c r="ER25">
        <v>3.6581349982770798E-10</v>
      </c>
      <c r="ES25">
        <v>-1.5629664928735298E-2</v>
      </c>
      <c r="ET25">
        <v>-1.48585495900011E-2</v>
      </c>
      <c r="EU25">
        <v>2.0620247853856302E-3</v>
      </c>
      <c r="EV25">
        <v>-2.1578943166311499E-5</v>
      </c>
      <c r="EW25">
        <v>18</v>
      </c>
      <c r="EX25">
        <v>2225</v>
      </c>
      <c r="EY25">
        <v>1</v>
      </c>
      <c r="EZ25">
        <v>25</v>
      </c>
      <c r="FA25">
        <v>1.7</v>
      </c>
      <c r="FB25">
        <v>1.6</v>
      </c>
      <c r="FC25">
        <v>2</v>
      </c>
      <c r="FD25">
        <v>510.33800000000002</v>
      </c>
      <c r="FE25">
        <v>473.83199999999999</v>
      </c>
      <c r="FF25">
        <v>24.1845</v>
      </c>
      <c r="FG25">
        <v>33.109699999999997</v>
      </c>
      <c r="FH25">
        <v>30</v>
      </c>
      <c r="FI25">
        <v>33.119599999999998</v>
      </c>
      <c r="FJ25">
        <v>33.155099999999997</v>
      </c>
      <c r="FK25">
        <v>23.8428</v>
      </c>
      <c r="FL25">
        <v>27.1435</v>
      </c>
      <c r="FM25">
        <v>19.673500000000001</v>
      </c>
      <c r="FN25">
        <v>24.185700000000001</v>
      </c>
      <c r="FO25">
        <v>531.36599999999999</v>
      </c>
      <c r="FP25">
        <v>13.5283</v>
      </c>
      <c r="FQ25">
        <v>98.037800000000004</v>
      </c>
      <c r="FR25">
        <v>102.059</v>
      </c>
    </row>
    <row r="26" spans="1:174" x14ac:dyDescent="0.25">
      <c r="A26">
        <v>10</v>
      </c>
      <c r="B26">
        <v>1607718635.0999999</v>
      </c>
      <c r="C26">
        <v>930</v>
      </c>
      <c r="D26" t="s">
        <v>333</v>
      </c>
      <c r="E26" t="s">
        <v>334</v>
      </c>
      <c r="F26" t="s">
        <v>291</v>
      </c>
      <c r="G26" t="s">
        <v>292</v>
      </c>
      <c r="H26">
        <v>1607718627.0999999</v>
      </c>
      <c r="I26">
        <f t="shared" si="0"/>
        <v>5.1863715795240914E-3</v>
      </c>
      <c r="J26">
        <f t="shared" si="1"/>
        <v>5.1863715795240912</v>
      </c>
      <c r="K26">
        <f t="shared" si="2"/>
        <v>25.512011405638219</v>
      </c>
      <c r="L26">
        <f t="shared" si="3"/>
        <v>599.90416129032303</v>
      </c>
      <c r="M26">
        <f t="shared" si="4"/>
        <v>441.91900335302131</v>
      </c>
      <c r="N26">
        <f t="shared" si="5"/>
        <v>45.091572210089012</v>
      </c>
      <c r="O26">
        <f t="shared" si="6"/>
        <v>61.211718895796032</v>
      </c>
      <c r="P26">
        <f t="shared" si="7"/>
        <v>0.29941487782370196</v>
      </c>
      <c r="Q26">
        <f t="shared" si="8"/>
        <v>2.9638920427461124</v>
      </c>
      <c r="R26">
        <f t="shared" si="9"/>
        <v>0.28356862674074984</v>
      </c>
      <c r="S26">
        <f t="shared" si="10"/>
        <v>0.17858419613590032</v>
      </c>
      <c r="T26">
        <f t="shared" si="11"/>
        <v>231.28927446932622</v>
      </c>
      <c r="U26">
        <f t="shared" si="12"/>
        <v>28.003528803953778</v>
      </c>
      <c r="V26">
        <f t="shared" si="13"/>
        <v>28.0959838709677</v>
      </c>
      <c r="W26">
        <f t="shared" si="14"/>
        <v>3.8161257207196462</v>
      </c>
      <c r="X26">
        <f t="shared" si="15"/>
        <v>52.821209666680367</v>
      </c>
      <c r="Y26">
        <f t="shared" si="16"/>
        <v>2.0031420661867405</v>
      </c>
      <c r="Z26">
        <f t="shared" si="17"/>
        <v>3.7923063080668578</v>
      </c>
      <c r="AA26">
        <f t="shared" si="18"/>
        <v>1.8129836545329057</v>
      </c>
      <c r="AB26">
        <f t="shared" si="19"/>
        <v>-228.71898665701244</v>
      </c>
      <c r="AC26">
        <f t="shared" si="20"/>
        <v>-17.167561348741522</v>
      </c>
      <c r="AD26">
        <f t="shared" si="21"/>
        <v>-1.2631061958754772</v>
      </c>
      <c r="AE26">
        <f t="shared" si="22"/>
        <v>-15.860379732303223</v>
      </c>
      <c r="AF26">
        <v>0</v>
      </c>
      <c r="AG26">
        <v>0</v>
      </c>
      <c r="AH26">
        <f t="shared" si="23"/>
        <v>1</v>
      </c>
      <c r="AI26">
        <f t="shared" si="24"/>
        <v>0</v>
      </c>
      <c r="AJ26">
        <f t="shared" si="25"/>
        <v>53741.487935216857</v>
      </c>
      <c r="AK26" t="s">
        <v>293</v>
      </c>
      <c r="AL26">
        <v>10143.9</v>
      </c>
      <c r="AM26">
        <v>715.47692307692296</v>
      </c>
      <c r="AN26">
        <v>3262.08</v>
      </c>
      <c r="AO26">
        <f t="shared" si="26"/>
        <v>0.78066849277855754</v>
      </c>
      <c r="AP26">
        <v>-0.57774747981622299</v>
      </c>
      <c r="AQ26" t="s">
        <v>335</v>
      </c>
      <c r="AR26">
        <v>15350.4</v>
      </c>
      <c r="AS26">
        <v>1055.18730769231</v>
      </c>
      <c r="AT26">
        <v>1399.88</v>
      </c>
      <c r="AU26">
        <f t="shared" si="27"/>
        <v>0.24623017137732528</v>
      </c>
      <c r="AV26">
        <v>0.5</v>
      </c>
      <c r="AW26">
        <f t="shared" si="28"/>
        <v>1180.1760596189572</v>
      </c>
      <c r="AX26">
        <f t="shared" si="29"/>
        <v>25.512011405638219</v>
      </c>
      <c r="AY26">
        <f t="shared" si="30"/>
        <v>145.29747670769615</v>
      </c>
      <c r="AZ26">
        <f t="shared" si="31"/>
        <v>2.210666677468278E-2</v>
      </c>
      <c r="BA26">
        <f t="shared" si="32"/>
        <v>1.3302568791610707</v>
      </c>
      <c r="BB26" t="s">
        <v>336</v>
      </c>
      <c r="BC26">
        <v>1055.18730769231</v>
      </c>
      <c r="BD26">
        <v>738.59</v>
      </c>
      <c r="BE26">
        <f t="shared" si="33"/>
        <v>0.47239049061348115</v>
      </c>
      <c r="BF26">
        <f t="shared" si="34"/>
        <v>0.52124286214473237</v>
      </c>
      <c r="BG26">
        <f t="shared" si="35"/>
        <v>0.73794625696951444</v>
      </c>
      <c r="BH26">
        <f t="shared" si="36"/>
        <v>0.50363989282069155</v>
      </c>
      <c r="BI26">
        <f t="shared" si="37"/>
        <v>0.73124862562013215</v>
      </c>
      <c r="BJ26">
        <f t="shared" si="38"/>
        <v>0.36484969326767003</v>
      </c>
      <c r="BK26">
        <f t="shared" si="39"/>
        <v>0.63515030673232997</v>
      </c>
      <c r="BL26">
        <f t="shared" si="40"/>
        <v>1399.9893548387099</v>
      </c>
      <c r="BM26">
        <f t="shared" si="41"/>
        <v>1180.1760596189572</v>
      </c>
      <c r="BN26">
        <f t="shared" si="42"/>
        <v>0.84298930955437379</v>
      </c>
      <c r="BO26">
        <f t="shared" si="43"/>
        <v>0.19597861910874761</v>
      </c>
      <c r="BP26">
        <v>6</v>
      </c>
      <c r="BQ26">
        <v>0.5</v>
      </c>
      <c r="BR26" t="s">
        <v>296</v>
      </c>
      <c r="BS26">
        <v>2</v>
      </c>
      <c r="BT26">
        <v>1607718627.0999999</v>
      </c>
      <c r="BU26">
        <v>599.90416129032303</v>
      </c>
      <c r="BV26">
        <v>634.24074193548404</v>
      </c>
      <c r="BW26">
        <v>19.631751612903201</v>
      </c>
      <c r="BX26">
        <v>13.532316129032299</v>
      </c>
      <c r="BY26">
        <v>599.41312903225798</v>
      </c>
      <c r="BZ26">
        <v>19.320367741935499</v>
      </c>
      <c r="CA26">
        <v>500.16635483870999</v>
      </c>
      <c r="CB26">
        <v>101.935806451613</v>
      </c>
      <c r="CC26">
        <v>0.10002334516128999</v>
      </c>
      <c r="CD26">
        <v>27.9885451612903</v>
      </c>
      <c r="CE26">
        <v>28.0959838709677</v>
      </c>
      <c r="CF26">
        <v>999.9</v>
      </c>
      <c r="CG26">
        <v>0</v>
      </c>
      <c r="CH26">
        <v>0</v>
      </c>
      <c r="CI26">
        <v>10003.4438709677</v>
      </c>
      <c r="CJ26">
        <v>0</v>
      </c>
      <c r="CK26">
        <v>232.69703225806501</v>
      </c>
      <c r="CL26">
        <v>1399.9893548387099</v>
      </c>
      <c r="CM26">
        <v>0.90000087096774195</v>
      </c>
      <c r="CN26">
        <v>9.9999038709677399E-2</v>
      </c>
      <c r="CO26">
        <v>0</v>
      </c>
      <c r="CP26">
        <v>1055.21677419355</v>
      </c>
      <c r="CQ26">
        <v>4.9994800000000001</v>
      </c>
      <c r="CR26">
        <v>14967.5967741935</v>
      </c>
      <c r="CS26">
        <v>11417.4806451613</v>
      </c>
      <c r="CT26">
        <v>48.749935483870999</v>
      </c>
      <c r="CU26">
        <v>50.191064516129003</v>
      </c>
      <c r="CV26">
        <v>49.758000000000003</v>
      </c>
      <c r="CW26">
        <v>49.753999999999998</v>
      </c>
      <c r="CX26">
        <v>50.590451612903202</v>
      </c>
      <c r="CY26">
        <v>1255.4893548387099</v>
      </c>
      <c r="CZ26">
        <v>139.5</v>
      </c>
      <c r="DA26">
        <v>0</v>
      </c>
      <c r="DB26">
        <v>119.60000014305101</v>
      </c>
      <c r="DC26">
        <v>0</v>
      </c>
      <c r="DD26">
        <v>1055.18730769231</v>
      </c>
      <c r="DE26">
        <v>-8.4611965852325195</v>
      </c>
      <c r="DF26">
        <v>-127.719658193491</v>
      </c>
      <c r="DG26">
        <v>14967.1615384615</v>
      </c>
      <c r="DH26">
        <v>15</v>
      </c>
      <c r="DI26">
        <v>1607718420.5999999</v>
      </c>
      <c r="DJ26" t="s">
        <v>328</v>
      </c>
      <c r="DK26">
        <v>1607718411.5999999</v>
      </c>
      <c r="DL26">
        <v>1607718420.5999999</v>
      </c>
      <c r="DM26">
        <v>11</v>
      </c>
      <c r="DN26">
        <v>6.8000000000000005E-2</v>
      </c>
      <c r="DO26">
        <v>3.7999999999999999E-2</v>
      </c>
      <c r="DP26">
        <v>0.64800000000000002</v>
      </c>
      <c r="DQ26">
        <v>9.6000000000000002E-2</v>
      </c>
      <c r="DR26">
        <v>427</v>
      </c>
      <c r="DS26">
        <v>13</v>
      </c>
      <c r="DT26">
        <v>0.05</v>
      </c>
      <c r="DU26">
        <v>0.01</v>
      </c>
      <c r="DV26">
        <v>25.515809298155499</v>
      </c>
      <c r="DW26">
        <v>-0.71619664792408799</v>
      </c>
      <c r="DX26">
        <v>7.9977147199138496E-2</v>
      </c>
      <c r="DY26">
        <v>0</v>
      </c>
      <c r="DZ26">
        <v>-34.336535483871003</v>
      </c>
      <c r="EA26">
        <v>1.01306129032259</v>
      </c>
      <c r="EB26">
        <v>0.10405901101371701</v>
      </c>
      <c r="EC26">
        <v>0</v>
      </c>
      <c r="ED26">
        <v>6.0994390322580596</v>
      </c>
      <c r="EE26">
        <v>-0.231766451612923</v>
      </c>
      <c r="EF26">
        <v>1.7706131862015799E-2</v>
      </c>
      <c r="EG26">
        <v>0</v>
      </c>
      <c r="EH26">
        <v>0</v>
      </c>
      <c r="EI26">
        <v>3</v>
      </c>
      <c r="EJ26" t="s">
        <v>337</v>
      </c>
      <c r="EK26">
        <v>100</v>
      </c>
      <c r="EL26">
        <v>100</v>
      </c>
      <c r="EM26">
        <v>0.49099999999999999</v>
      </c>
      <c r="EN26">
        <v>0.31159999999999999</v>
      </c>
      <c r="EO26">
        <v>0.83615407557066901</v>
      </c>
      <c r="EP26">
        <v>-1.6043650578588901E-5</v>
      </c>
      <c r="EQ26">
        <v>-1.15305589960158E-6</v>
      </c>
      <c r="ER26">
        <v>3.6581349982770798E-10</v>
      </c>
      <c r="ES26">
        <v>-1.5629664928735298E-2</v>
      </c>
      <c r="ET26">
        <v>-1.48585495900011E-2</v>
      </c>
      <c r="EU26">
        <v>2.0620247853856302E-3</v>
      </c>
      <c r="EV26">
        <v>-2.1578943166311499E-5</v>
      </c>
      <c r="EW26">
        <v>18</v>
      </c>
      <c r="EX26">
        <v>2225</v>
      </c>
      <c r="EY26">
        <v>1</v>
      </c>
      <c r="EZ26">
        <v>25</v>
      </c>
      <c r="FA26">
        <v>3.7</v>
      </c>
      <c r="FB26">
        <v>3.6</v>
      </c>
      <c r="FC26">
        <v>2</v>
      </c>
      <c r="FD26">
        <v>510.43200000000002</v>
      </c>
      <c r="FE26">
        <v>474.22</v>
      </c>
      <c r="FF26">
        <v>24.151499999999999</v>
      </c>
      <c r="FG26">
        <v>33.1038</v>
      </c>
      <c r="FH26">
        <v>29.9999</v>
      </c>
      <c r="FI26">
        <v>33.116700000000002</v>
      </c>
      <c r="FJ26">
        <v>33.1554</v>
      </c>
      <c r="FK26">
        <v>27.503699999999998</v>
      </c>
      <c r="FL26">
        <v>24.358499999999999</v>
      </c>
      <c r="FM26">
        <v>17.4178</v>
      </c>
      <c r="FN26">
        <v>24.162600000000001</v>
      </c>
      <c r="FO26">
        <v>634.25</v>
      </c>
      <c r="FP26">
        <v>13.641</v>
      </c>
      <c r="FQ26">
        <v>98.039400000000001</v>
      </c>
      <c r="FR26">
        <v>102.057</v>
      </c>
    </row>
    <row r="27" spans="1:174" x14ac:dyDescent="0.25">
      <c r="A27">
        <v>11</v>
      </c>
      <c r="B27">
        <v>1607718756</v>
      </c>
      <c r="C27">
        <v>1050.9000000953699</v>
      </c>
      <c r="D27" t="s">
        <v>338</v>
      </c>
      <c r="E27" t="s">
        <v>339</v>
      </c>
      <c r="F27" t="s">
        <v>291</v>
      </c>
      <c r="G27" t="s">
        <v>292</v>
      </c>
      <c r="H27">
        <v>1607718748.25</v>
      </c>
      <c r="I27">
        <f t="shared" si="0"/>
        <v>5.1133816689486822E-3</v>
      </c>
      <c r="J27">
        <f t="shared" si="1"/>
        <v>5.1133816689486826</v>
      </c>
      <c r="K27">
        <f t="shared" si="2"/>
        <v>26.200768775023661</v>
      </c>
      <c r="L27">
        <f t="shared" si="3"/>
        <v>699.92543333333299</v>
      </c>
      <c r="M27">
        <f t="shared" si="4"/>
        <v>533.22584123047557</v>
      </c>
      <c r="N27">
        <f t="shared" si="5"/>
        <v>54.407964663449384</v>
      </c>
      <c r="O27">
        <f t="shared" si="6"/>
        <v>71.41724068730862</v>
      </c>
      <c r="P27">
        <f t="shared" si="7"/>
        <v>0.29503328082976171</v>
      </c>
      <c r="Q27">
        <f t="shared" si="8"/>
        <v>2.9632947352712291</v>
      </c>
      <c r="R27">
        <f t="shared" si="9"/>
        <v>0.27963168228448798</v>
      </c>
      <c r="S27">
        <f t="shared" si="10"/>
        <v>0.17608654565938897</v>
      </c>
      <c r="T27">
        <f t="shared" si="11"/>
        <v>231.2908292195564</v>
      </c>
      <c r="U27">
        <f t="shared" si="12"/>
        <v>28.029093391181728</v>
      </c>
      <c r="V27">
        <f t="shared" si="13"/>
        <v>28.095696666666701</v>
      </c>
      <c r="W27">
        <f t="shared" si="14"/>
        <v>3.8160618732767921</v>
      </c>
      <c r="X27">
        <f t="shared" si="15"/>
        <v>52.808051600631281</v>
      </c>
      <c r="Y27">
        <f t="shared" si="16"/>
        <v>2.0034353872134267</v>
      </c>
      <c r="Z27">
        <f t="shared" si="17"/>
        <v>3.7938066762332077</v>
      </c>
      <c r="AA27">
        <f t="shared" si="18"/>
        <v>1.8126264860633654</v>
      </c>
      <c r="AB27">
        <f t="shared" si="19"/>
        <v>-225.50013160063688</v>
      </c>
      <c r="AC27">
        <f t="shared" si="20"/>
        <v>-16.034292196914741</v>
      </c>
      <c r="AD27">
        <f t="shared" si="21"/>
        <v>-1.1800017221459855</v>
      </c>
      <c r="AE27">
        <f t="shared" si="22"/>
        <v>-11.423596300141206</v>
      </c>
      <c r="AF27">
        <v>0</v>
      </c>
      <c r="AG27">
        <v>0</v>
      </c>
      <c r="AH27">
        <f t="shared" si="23"/>
        <v>1</v>
      </c>
      <c r="AI27">
        <f t="shared" si="24"/>
        <v>0</v>
      </c>
      <c r="AJ27">
        <f t="shared" si="25"/>
        <v>53722.828028811309</v>
      </c>
      <c r="AK27" t="s">
        <v>293</v>
      </c>
      <c r="AL27">
        <v>10143.9</v>
      </c>
      <c r="AM27">
        <v>715.47692307692296</v>
      </c>
      <c r="AN27">
        <v>3262.08</v>
      </c>
      <c r="AO27">
        <f t="shared" si="26"/>
        <v>0.78066849277855754</v>
      </c>
      <c r="AP27">
        <v>-0.57774747981622299</v>
      </c>
      <c r="AQ27" t="s">
        <v>340</v>
      </c>
      <c r="AR27">
        <v>15350.4</v>
      </c>
      <c r="AS27">
        <v>1047.0296000000001</v>
      </c>
      <c r="AT27">
        <v>1379.51</v>
      </c>
      <c r="AU27">
        <f t="shared" si="27"/>
        <v>0.24101340330987087</v>
      </c>
      <c r="AV27">
        <v>0.5</v>
      </c>
      <c r="AW27">
        <f t="shared" si="28"/>
        <v>1180.1844215544195</v>
      </c>
      <c r="AX27">
        <f t="shared" si="29"/>
        <v>26.200768775023661</v>
      </c>
      <c r="AY27">
        <f t="shared" si="30"/>
        <v>142.22013198606098</v>
      </c>
      <c r="AZ27">
        <f t="shared" si="31"/>
        <v>2.2690111617953687E-2</v>
      </c>
      <c r="BA27">
        <f t="shared" si="32"/>
        <v>1.3646657146378061</v>
      </c>
      <c r="BB27" t="s">
        <v>341</v>
      </c>
      <c r="BC27">
        <v>1047.0296000000001</v>
      </c>
      <c r="BD27">
        <v>734.24</v>
      </c>
      <c r="BE27">
        <f t="shared" si="33"/>
        <v>0.46775304274706231</v>
      </c>
      <c r="BF27">
        <f t="shared" si="34"/>
        <v>0.51525779906085811</v>
      </c>
      <c r="BG27">
        <f t="shared" si="35"/>
        <v>0.74473463510348747</v>
      </c>
      <c r="BH27">
        <f t="shared" si="36"/>
        <v>0.50069855185619783</v>
      </c>
      <c r="BI27">
        <f t="shared" si="37"/>
        <v>0.73924751645026976</v>
      </c>
      <c r="BJ27">
        <f t="shared" si="38"/>
        <v>0.36132969534237086</v>
      </c>
      <c r="BK27">
        <f t="shared" si="39"/>
        <v>0.6386703046576292</v>
      </c>
      <c r="BL27">
        <f t="shared" si="40"/>
        <v>1399.99933333333</v>
      </c>
      <c r="BM27">
        <f t="shared" si="41"/>
        <v>1180.1844215544195</v>
      </c>
      <c r="BN27">
        <f t="shared" si="42"/>
        <v>0.84298927396233692</v>
      </c>
      <c r="BO27">
        <f t="shared" si="43"/>
        <v>0.19597854792467395</v>
      </c>
      <c r="BP27">
        <v>6</v>
      </c>
      <c r="BQ27">
        <v>0.5</v>
      </c>
      <c r="BR27" t="s">
        <v>296</v>
      </c>
      <c r="BS27">
        <v>2</v>
      </c>
      <c r="BT27">
        <v>1607718748.25</v>
      </c>
      <c r="BU27">
        <v>699.92543333333299</v>
      </c>
      <c r="BV27">
        <v>735.65</v>
      </c>
      <c r="BW27">
        <v>19.634689999999999</v>
      </c>
      <c r="BX27">
        <v>13.620986666666701</v>
      </c>
      <c r="BY27">
        <v>699.53946666666695</v>
      </c>
      <c r="BZ27">
        <v>19.323176666666701</v>
      </c>
      <c r="CA27">
        <v>500.15589999999997</v>
      </c>
      <c r="CB27">
        <v>101.935533333333</v>
      </c>
      <c r="CC27">
        <v>9.9965429999999994E-2</v>
      </c>
      <c r="CD27">
        <v>27.995329999999999</v>
      </c>
      <c r="CE27">
        <v>28.095696666666701</v>
      </c>
      <c r="CF27">
        <v>999.9</v>
      </c>
      <c r="CG27">
        <v>0</v>
      </c>
      <c r="CH27">
        <v>0</v>
      </c>
      <c r="CI27">
        <v>10000.0853333333</v>
      </c>
      <c r="CJ27">
        <v>0</v>
      </c>
      <c r="CK27">
        <v>230.45216666666701</v>
      </c>
      <c r="CL27">
        <v>1399.99933333333</v>
      </c>
      <c r="CM27">
        <v>0.90000226666666705</v>
      </c>
      <c r="CN27">
        <v>9.9997636666666598E-2</v>
      </c>
      <c r="CO27">
        <v>0</v>
      </c>
      <c r="CP27">
        <v>1047.1466666666699</v>
      </c>
      <c r="CQ27">
        <v>4.9994800000000001</v>
      </c>
      <c r="CR27">
        <v>14861.88</v>
      </c>
      <c r="CS27">
        <v>11417.5933333333</v>
      </c>
      <c r="CT27">
        <v>48.703800000000001</v>
      </c>
      <c r="CU27">
        <v>50.149799999999999</v>
      </c>
      <c r="CV27">
        <v>49.703800000000001</v>
      </c>
      <c r="CW27">
        <v>49.707999999999998</v>
      </c>
      <c r="CX27">
        <v>50.549599999999998</v>
      </c>
      <c r="CY27">
        <v>1255.5</v>
      </c>
      <c r="CZ27">
        <v>139.499333333333</v>
      </c>
      <c r="DA27">
        <v>0</v>
      </c>
      <c r="DB27">
        <v>120.200000047684</v>
      </c>
      <c r="DC27">
        <v>0</v>
      </c>
      <c r="DD27">
        <v>1047.0296000000001</v>
      </c>
      <c r="DE27">
        <v>-13.411538469093699</v>
      </c>
      <c r="DF27">
        <v>-178.861538762468</v>
      </c>
      <c r="DG27">
        <v>14860.544</v>
      </c>
      <c r="DH27">
        <v>15</v>
      </c>
      <c r="DI27">
        <v>1607718420.5999999</v>
      </c>
      <c r="DJ27" t="s">
        <v>328</v>
      </c>
      <c r="DK27">
        <v>1607718411.5999999</v>
      </c>
      <c r="DL27">
        <v>1607718420.5999999</v>
      </c>
      <c r="DM27">
        <v>11</v>
      </c>
      <c r="DN27">
        <v>6.8000000000000005E-2</v>
      </c>
      <c r="DO27">
        <v>3.7999999999999999E-2</v>
      </c>
      <c r="DP27">
        <v>0.64800000000000002</v>
      </c>
      <c r="DQ27">
        <v>9.6000000000000002E-2</v>
      </c>
      <c r="DR27">
        <v>427</v>
      </c>
      <c r="DS27">
        <v>13</v>
      </c>
      <c r="DT27">
        <v>0.05</v>
      </c>
      <c r="DU27">
        <v>0.01</v>
      </c>
      <c r="DV27">
        <v>26.211387621945299</v>
      </c>
      <c r="DW27">
        <v>-0.877335065674127</v>
      </c>
      <c r="DX27">
        <v>7.9884891033253594E-2</v>
      </c>
      <c r="DY27">
        <v>0</v>
      </c>
      <c r="DZ27">
        <v>-35.7317161290323</v>
      </c>
      <c r="EA27">
        <v>1.24768064516135</v>
      </c>
      <c r="EB27">
        <v>0.111965421208095</v>
      </c>
      <c r="EC27">
        <v>0</v>
      </c>
      <c r="ED27">
        <v>6.0149206451612898</v>
      </c>
      <c r="EE27">
        <v>-0.21869951612902899</v>
      </c>
      <c r="EF27">
        <v>1.8516775991844699E-2</v>
      </c>
      <c r="EG27">
        <v>0</v>
      </c>
      <c r="EH27">
        <v>0</v>
      </c>
      <c r="EI27">
        <v>3</v>
      </c>
      <c r="EJ27" t="s">
        <v>337</v>
      </c>
      <c r="EK27">
        <v>100</v>
      </c>
      <c r="EL27">
        <v>100</v>
      </c>
      <c r="EM27">
        <v>0.38600000000000001</v>
      </c>
      <c r="EN27">
        <v>0.31130000000000002</v>
      </c>
      <c r="EO27">
        <v>0.83615407557066901</v>
      </c>
      <c r="EP27">
        <v>-1.6043650578588901E-5</v>
      </c>
      <c r="EQ27">
        <v>-1.15305589960158E-6</v>
      </c>
      <c r="ER27">
        <v>3.6581349982770798E-10</v>
      </c>
      <c r="ES27">
        <v>-1.5629664928735298E-2</v>
      </c>
      <c r="ET27">
        <v>-1.48585495900011E-2</v>
      </c>
      <c r="EU27">
        <v>2.0620247853856302E-3</v>
      </c>
      <c r="EV27">
        <v>-2.1578943166311499E-5</v>
      </c>
      <c r="EW27">
        <v>18</v>
      </c>
      <c r="EX27">
        <v>2225</v>
      </c>
      <c r="EY27">
        <v>1</v>
      </c>
      <c r="EZ27">
        <v>25</v>
      </c>
      <c r="FA27">
        <v>5.7</v>
      </c>
      <c r="FB27">
        <v>5.6</v>
      </c>
      <c r="FC27">
        <v>2</v>
      </c>
      <c r="FD27">
        <v>510.09699999999998</v>
      </c>
      <c r="FE27">
        <v>474.54199999999997</v>
      </c>
      <c r="FF27">
        <v>24.241900000000001</v>
      </c>
      <c r="FG27">
        <v>33.074300000000001</v>
      </c>
      <c r="FH27">
        <v>30</v>
      </c>
      <c r="FI27">
        <v>33.0989</v>
      </c>
      <c r="FJ27">
        <v>33.1404</v>
      </c>
      <c r="FK27">
        <v>31.013300000000001</v>
      </c>
      <c r="FL27">
        <v>22.702500000000001</v>
      </c>
      <c r="FM27">
        <v>15.927899999999999</v>
      </c>
      <c r="FN27">
        <v>24.244</v>
      </c>
      <c r="FO27">
        <v>735.46100000000001</v>
      </c>
      <c r="FP27">
        <v>13.706799999999999</v>
      </c>
      <c r="FQ27">
        <v>98.045900000000003</v>
      </c>
      <c r="FR27">
        <v>102.063</v>
      </c>
    </row>
    <row r="28" spans="1:174" x14ac:dyDescent="0.25">
      <c r="A28">
        <v>12</v>
      </c>
      <c r="B28">
        <v>1607718859</v>
      </c>
      <c r="C28">
        <v>1153.9000000953699</v>
      </c>
      <c r="D28" t="s">
        <v>342</v>
      </c>
      <c r="E28" t="s">
        <v>343</v>
      </c>
      <c r="F28" t="s">
        <v>291</v>
      </c>
      <c r="G28" t="s">
        <v>292</v>
      </c>
      <c r="H28">
        <v>1607718851.25</v>
      </c>
      <c r="I28">
        <f t="shared" si="0"/>
        <v>5.0087322031207755E-3</v>
      </c>
      <c r="J28">
        <f t="shared" si="1"/>
        <v>5.0087322031207755</v>
      </c>
      <c r="K28">
        <f t="shared" si="2"/>
        <v>26.698365575309509</v>
      </c>
      <c r="L28">
        <f t="shared" si="3"/>
        <v>799.62793333333298</v>
      </c>
      <c r="M28">
        <f t="shared" si="4"/>
        <v>624.07489542117935</v>
      </c>
      <c r="N28">
        <f t="shared" si="5"/>
        <v>63.681701957064071</v>
      </c>
      <c r="O28">
        <f t="shared" si="6"/>
        <v>81.595443272413789</v>
      </c>
      <c r="P28">
        <f t="shared" si="7"/>
        <v>0.28855176583943665</v>
      </c>
      <c r="Q28">
        <f t="shared" si="8"/>
        <v>2.9645528592668136</v>
      </c>
      <c r="R28">
        <f t="shared" si="9"/>
        <v>0.27380718940937976</v>
      </c>
      <c r="S28">
        <f t="shared" si="10"/>
        <v>0.17239142676347122</v>
      </c>
      <c r="T28">
        <f t="shared" si="11"/>
        <v>231.29276628934343</v>
      </c>
      <c r="U28">
        <f t="shared" si="12"/>
        <v>28.048029605502961</v>
      </c>
      <c r="V28">
        <f t="shared" si="13"/>
        <v>28.111043333333299</v>
      </c>
      <c r="W28">
        <f t="shared" si="14"/>
        <v>3.8194748460759285</v>
      </c>
      <c r="X28">
        <f t="shared" si="15"/>
        <v>52.903277850654419</v>
      </c>
      <c r="Y28">
        <f t="shared" si="16"/>
        <v>2.0061168912984595</v>
      </c>
      <c r="Z28">
        <f t="shared" si="17"/>
        <v>3.7920464908842009</v>
      </c>
      <c r="AA28">
        <f t="shared" si="18"/>
        <v>1.813357954777469</v>
      </c>
      <c r="AB28">
        <f t="shared" si="19"/>
        <v>-220.88509015762619</v>
      </c>
      <c r="AC28">
        <f t="shared" si="20"/>
        <v>-19.766087253420441</v>
      </c>
      <c r="AD28">
        <f t="shared" si="21"/>
        <v>-1.4540696076651962</v>
      </c>
      <c r="AE28">
        <f t="shared" si="22"/>
        <v>-10.812480729368392</v>
      </c>
      <c r="AF28">
        <v>0</v>
      </c>
      <c r="AG28">
        <v>0</v>
      </c>
      <c r="AH28">
        <f t="shared" si="23"/>
        <v>1</v>
      </c>
      <c r="AI28">
        <f t="shared" si="24"/>
        <v>0</v>
      </c>
      <c r="AJ28">
        <f t="shared" si="25"/>
        <v>53761.127316710619</v>
      </c>
      <c r="AK28" t="s">
        <v>293</v>
      </c>
      <c r="AL28">
        <v>10143.9</v>
      </c>
      <c r="AM28">
        <v>715.47692307692296</v>
      </c>
      <c r="AN28">
        <v>3262.08</v>
      </c>
      <c r="AO28">
        <f t="shared" si="26"/>
        <v>0.78066849277855754</v>
      </c>
      <c r="AP28">
        <v>-0.57774747981622299</v>
      </c>
      <c r="AQ28" t="s">
        <v>344</v>
      </c>
      <c r="AR28">
        <v>15350.2</v>
      </c>
      <c r="AS28">
        <v>1037.5355999999999</v>
      </c>
      <c r="AT28">
        <v>1353.3</v>
      </c>
      <c r="AU28">
        <f t="shared" si="27"/>
        <v>0.23332919530037688</v>
      </c>
      <c r="AV28">
        <v>0.5</v>
      </c>
      <c r="AW28">
        <f t="shared" si="28"/>
        <v>1180.1942615544244</v>
      </c>
      <c r="AX28">
        <f t="shared" si="29"/>
        <v>26.698365575309509</v>
      </c>
      <c r="AY28">
        <f t="shared" si="30"/>
        <v>137.68688867330818</v>
      </c>
      <c r="AZ28">
        <f t="shared" si="31"/>
        <v>2.3111545229173192E-2</v>
      </c>
      <c r="BA28">
        <f t="shared" si="32"/>
        <v>1.410463311904234</v>
      </c>
      <c r="BB28" t="s">
        <v>345</v>
      </c>
      <c r="BC28">
        <v>1037.5355999999999</v>
      </c>
      <c r="BD28">
        <v>728.23</v>
      </c>
      <c r="BE28">
        <f t="shared" si="33"/>
        <v>0.4618857607330229</v>
      </c>
      <c r="BF28">
        <f t="shared" si="34"/>
        <v>0.50516646135632814</v>
      </c>
      <c r="BG28">
        <f t="shared" si="35"/>
        <v>0.75331215344239011</v>
      </c>
      <c r="BH28">
        <f t="shared" si="36"/>
        <v>0.49506581280075251</v>
      </c>
      <c r="BI28">
        <f t="shared" si="37"/>
        <v>0.74953965825969071</v>
      </c>
      <c r="BJ28">
        <f t="shared" si="38"/>
        <v>0.35456843326968146</v>
      </c>
      <c r="BK28">
        <f t="shared" si="39"/>
        <v>0.64543156673031854</v>
      </c>
      <c r="BL28">
        <f t="shared" si="40"/>
        <v>1400.011</v>
      </c>
      <c r="BM28">
        <f t="shared" si="41"/>
        <v>1180.1942615544244</v>
      </c>
      <c r="BN28">
        <f t="shared" si="42"/>
        <v>0.84298927762312181</v>
      </c>
      <c r="BO28">
        <f t="shared" si="43"/>
        <v>0.19597855524624361</v>
      </c>
      <c r="BP28">
        <v>6</v>
      </c>
      <c r="BQ28">
        <v>0.5</v>
      </c>
      <c r="BR28" t="s">
        <v>296</v>
      </c>
      <c r="BS28">
        <v>2</v>
      </c>
      <c r="BT28">
        <v>1607718851.25</v>
      </c>
      <c r="BU28">
        <v>799.62793333333298</v>
      </c>
      <c r="BV28">
        <v>836.45973333333302</v>
      </c>
      <c r="BW28">
        <v>19.659763333333299</v>
      </c>
      <c r="BX28">
        <v>13.76943</v>
      </c>
      <c r="BY28">
        <v>799.35433333333299</v>
      </c>
      <c r="BZ28">
        <v>19.347300000000001</v>
      </c>
      <c r="CA28">
        <v>500.168133333333</v>
      </c>
      <c r="CB28">
        <v>101.94176666666699</v>
      </c>
      <c r="CC28">
        <v>9.9995346666666596E-2</v>
      </c>
      <c r="CD28">
        <v>27.987369999999999</v>
      </c>
      <c r="CE28">
        <v>28.111043333333299</v>
      </c>
      <c r="CF28">
        <v>999.9</v>
      </c>
      <c r="CG28">
        <v>0</v>
      </c>
      <c r="CH28">
        <v>0</v>
      </c>
      <c r="CI28">
        <v>10006.605</v>
      </c>
      <c r="CJ28">
        <v>0</v>
      </c>
      <c r="CK28">
        <v>223.83349999999999</v>
      </c>
      <c r="CL28">
        <v>1400.011</v>
      </c>
      <c r="CM28">
        <v>0.90000226666666705</v>
      </c>
      <c r="CN28">
        <v>9.9997636666666598E-2</v>
      </c>
      <c r="CO28">
        <v>0</v>
      </c>
      <c r="CP28">
        <v>1037.7153333333299</v>
      </c>
      <c r="CQ28">
        <v>4.9994800000000001</v>
      </c>
      <c r="CR28">
        <v>14732.3733333333</v>
      </c>
      <c r="CS28">
        <v>11417.676666666701</v>
      </c>
      <c r="CT28">
        <v>48.7059</v>
      </c>
      <c r="CU28">
        <v>50.125</v>
      </c>
      <c r="CV28">
        <v>49.7059</v>
      </c>
      <c r="CW28">
        <v>49.695466666666697</v>
      </c>
      <c r="CX28">
        <v>50.5559333333333</v>
      </c>
      <c r="CY28">
        <v>1255.51033333333</v>
      </c>
      <c r="CZ28">
        <v>139.500666666667</v>
      </c>
      <c r="DA28">
        <v>0</v>
      </c>
      <c r="DB28">
        <v>102.30000019073501</v>
      </c>
      <c r="DC28">
        <v>0</v>
      </c>
      <c r="DD28">
        <v>1037.5355999999999</v>
      </c>
      <c r="DE28">
        <v>-17.0453845946382</v>
      </c>
      <c r="DF28">
        <v>-240.59230731999401</v>
      </c>
      <c r="DG28">
        <v>14730.368</v>
      </c>
      <c r="DH28">
        <v>15</v>
      </c>
      <c r="DI28">
        <v>1607718420.5999999</v>
      </c>
      <c r="DJ28" t="s">
        <v>328</v>
      </c>
      <c r="DK28">
        <v>1607718411.5999999</v>
      </c>
      <c r="DL28">
        <v>1607718420.5999999</v>
      </c>
      <c r="DM28">
        <v>11</v>
      </c>
      <c r="DN28">
        <v>6.8000000000000005E-2</v>
      </c>
      <c r="DO28">
        <v>3.7999999999999999E-2</v>
      </c>
      <c r="DP28">
        <v>0.64800000000000002</v>
      </c>
      <c r="DQ28">
        <v>9.6000000000000002E-2</v>
      </c>
      <c r="DR28">
        <v>427</v>
      </c>
      <c r="DS28">
        <v>13</v>
      </c>
      <c r="DT28">
        <v>0.05</v>
      </c>
      <c r="DU28">
        <v>0.01</v>
      </c>
      <c r="DV28">
        <v>26.701602512702099</v>
      </c>
      <c r="DW28">
        <v>5.1656281794099902E-2</v>
      </c>
      <c r="DX28">
        <v>3.5632458147402499E-2</v>
      </c>
      <c r="DY28">
        <v>1</v>
      </c>
      <c r="DZ28">
        <v>-36.838641935483899</v>
      </c>
      <c r="EA28">
        <v>4.9166129032323702E-2</v>
      </c>
      <c r="EB28">
        <v>4.9051682909497601E-2</v>
      </c>
      <c r="EC28">
        <v>1</v>
      </c>
      <c r="ED28">
        <v>5.8930329032258104</v>
      </c>
      <c r="EE28">
        <v>-0.13861016129033699</v>
      </c>
      <c r="EF28">
        <v>1.6237127346747801E-2</v>
      </c>
      <c r="EG28">
        <v>1</v>
      </c>
      <c r="EH28">
        <v>3</v>
      </c>
      <c r="EI28">
        <v>3</v>
      </c>
      <c r="EJ28" t="s">
        <v>307</v>
      </c>
      <c r="EK28">
        <v>100</v>
      </c>
      <c r="EL28">
        <v>100</v>
      </c>
      <c r="EM28">
        <v>0.27400000000000002</v>
      </c>
      <c r="EN28">
        <v>0.31309999999999999</v>
      </c>
      <c r="EO28">
        <v>0.83615407557066901</v>
      </c>
      <c r="EP28">
        <v>-1.6043650578588901E-5</v>
      </c>
      <c r="EQ28">
        <v>-1.15305589960158E-6</v>
      </c>
      <c r="ER28">
        <v>3.6581349982770798E-10</v>
      </c>
      <c r="ES28">
        <v>-1.5629664928735298E-2</v>
      </c>
      <c r="ET28">
        <v>-1.48585495900011E-2</v>
      </c>
      <c r="EU28">
        <v>2.0620247853856302E-3</v>
      </c>
      <c r="EV28">
        <v>-2.1578943166311499E-5</v>
      </c>
      <c r="EW28">
        <v>18</v>
      </c>
      <c r="EX28">
        <v>2225</v>
      </c>
      <c r="EY28">
        <v>1</v>
      </c>
      <c r="EZ28">
        <v>25</v>
      </c>
      <c r="FA28">
        <v>7.5</v>
      </c>
      <c r="FB28">
        <v>7.3</v>
      </c>
      <c r="FC28">
        <v>2</v>
      </c>
      <c r="FD28">
        <v>510.42599999999999</v>
      </c>
      <c r="FE28">
        <v>474.916</v>
      </c>
      <c r="FF28">
        <v>24.160499999999999</v>
      </c>
      <c r="FG28">
        <v>33.050699999999999</v>
      </c>
      <c r="FH28">
        <v>30</v>
      </c>
      <c r="FI28">
        <v>33.081200000000003</v>
      </c>
      <c r="FJ28">
        <v>33.122700000000002</v>
      </c>
      <c r="FK28">
        <v>34.442500000000003</v>
      </c>
      <c r="FL28">
        <v>21.037299999999998</v>
      </c>
      <c r="FM28">
        <v>14.7973</v>
      </c>
      <c r="FN28">
        <v>24.161999999999999</v>
      </c>
      <c r="FO28">
        <v>836.46699999999998</v>
      </c>
      <c r="FP28">
        <v>13.8277</v>
      </c>
      <c r="FQ28">
        <v>98.051199999999994</v>
      </c>
      <c r="FR28">
        <v>102.068</v>
      </c>
    </row>
    <row r="29" spans="1:174" x14ac:dyDescent="0.25">
      <c r="A29">
        <v>13</v>
      </c>
      <c r="B29">
        <v>1607718972</v>
      </c>
      <c r="C29">
        <v>1266.9000000953699</v>
      </c>
      <c r="D29" t="s">
        <v>346</v>
      </c>
      <c r="E29" t="s">
        <v>347</v>
      </c>
      <c r="F29" t="s">
        <v>291</v>
      </c>
      <c r="G29" t="s">
        <v>292</v>
      </c>
      <c r="H29">
        <v>1607718964.25</v>
      </c>
      <c r="I29">
        <f t="shared" si="0"/>
        <v>4.9008568062447657E-3</v>
      </c>
      <c r="J29">
        <f t="shared" si="1"/>
        <v>4.9008568062447653</v>
      </c>
      <c r="K29">
        <f t="shared" si="2"/>
        <v>26.390647364349153</v>
      </c>
      <c r="L29">
        <f t="shared" si="3"/>
        <v>899.78639999999996</v>
      </c>
      <c r="M29">
        <f t="shared" si="4"/>
        <v>719.57660731802696</v>
      </c>
      <c r="N29">
        <f t="shared" si="5"/>
        <v>73.427149809078045</v>
      </c>
      <c r="O29">
        <f t="shared" si="6"/>
        <v>91.816145935065137</v>
      </c>
      <c r="P29">
        <f t="shared" si="7"/>
        <v>0.28169059986911649</v>
      </c>
      <c r="Q29">
        <f t="shared" si="8"/>
        <v>2.9625735261037525</v>
      </c>
      <c r="R29">
        <f t="shared" si="9"/>
        <v>0.2676116189701786</v>
      </c>
      <c r="S29">
        <f t="shared" si="10"/>
        <v>0.16846354474211547</v>
      </c>
      <c r="T29">
        <f t="shared" si="11"/>
        <v>231.29005915401007</v>
      </c>
      <c r="U29">
        <f t="shared" si="12"/>
        <v>28.075169445109932</v>
      </c>
      <c r="V29">
        <f t="shared" si="13"/>
        <v>28.139700000000001</v>
      </c>
      <c r="W29">
        <f t="shared" si="14"/>
        <v>3.8258549830677384</v>
      </c>
      <c r="X29">
        <f t="shared" si="15"/>
        <v>53.022557461368876</v>
      </c>
      <c r="Y29">
        <f t="shared" si="16"/>
        <v>2.0105665701267839</v>
      </c>
      <c r="Z29">
        <f t="shared" si="17"/>
        <v>3.7919079470876906</v>
      </c>
      <c r="AA29">
        <f t="shared" si="18"/>
        <v>1.8152884129409546</v>
      </c>
      <c r="AB29">
        <f t="shared" si="19"/>
        <v>-216.12778515539418</v>
      </c>
      <c r="AC29">
        <f t="shared" si="20"/>
        <v>-24.429973257948394</v>
      </c>
      <c r="AD29">
        <f t="shared" si="21"/>
        <v>-1.7986149704676275</v>
      </c>
      <c r="AE29">
        <f t="shared" si="22"/>
        <v>-11.066314229800145</v>
      </c>
      <c r="AF29">
        <v>0</v>
      </c>
      <c r="AG29">
        <v>0</v>
      </c>
      <c r="AH29">
        <f t="shared" si="23"/>
        <v>1</v>
      </c>
      <c r="AI29">
        <f t="shared" si="24"/>
        <v>0</v>
      </c>
      <c r="AJ29">
        <f t="shared" si="25"/>
        <v>53703.444256539377</v>
      </c>
      <c r="AK29" t="s">
        <v>293</v>
      </c>
      <c r="AL29">
        <v>10143.9</v>
      </c>
      <c r="AM29">
        <v>715.47692307692296</v>
      </c>
      <c r="AN29">
        <v>3262.08</v>
      </c>
      <c r="AO29">
        <f t="shared" si="26"/>
        <v>0.78066849277855754</v>
      </c>
      <c r="AP29">
        <v>-0.57774747981622299</v>
      </c>
      <c r="AQ29" t="s">
        <v>348</v>
      </c>
      <c r="AR29">
        <v>15350</v>
      </c>
      <c r="AS29">
        <v>1021.40730769231</v>
      </c>
      <c r="AT29">
        <v>1320</v>
      </c>
      <c r="AU29">
        <f t="shared" si="27"/>
        <v>0.22620658508158331</v>
      </c>
      <c r="AV29">
        <v>0.5</v>
      </c>
      <c r="AW29">
        <f t="shared" si="28"/>
        <v>1180.1809915543981</v>
      </c>
      <c r="AX29">
        <f t="shared" si="29"/>
        <v>26.390647364349153</v>
      </c>
      <c r="AY29">
        <f t="shared" si="30"/>
        <v>133.48235593885866</v>
      </c>
      <c r="AZ29">
        <f t="shared" si="31"/>
        <v>2.285106694410128E-2</v>
      </c>
      <c r="BA29">
        <f t="shared" si="32"/>
        <v>1.4712727272727273</v>
      </c>
      <c r="BB29" t="s">
        <v>349</v>
      </c>
      <c r="BC29">
        <v>1021.40730769231</v>
      </c>
      <c r="BD29">
        <v>722.71</v>
      </c>
      <c r="BE29">
        <f t="shared" si="33"/>
        <v>0.4524924242424242</v>
      </c>
      <c r="BF29">
        <f t="shared" si="34"/>
        <v>0.49991242496557781</v>
      </c>
      <c r="BG29">
        <f t="shared" si="35"/>
        <v>0.76478811673761604</v>
      </c>
      <c r="BH29">
        <f t="shared" si="36"/>
        <v>0.4939310072784609</v>
      </c>
      <c r="BI29">
        <f t="shared" si="37"/>
        <v>0.76261590100115262</v>
      </c>
      <c r="BJ29">
        <f t="shared" si="38"/>
        <v>0.353719525918752</v>
      </c>
      <c r="BK29">
        <f t="shared" si="39"/>
        <v>0.646280474081248</v>
      </c>
      <c r="BL29">
        <f t="shared" si="40"/>
        <v>1399.9953333333301</v>
      </c>
      <c r="BM29">
        <f t="shared" si="41"/>
        <v>1180.1809915543981</v>
      </c>
      <c r="BN29">
        <f t="shared" si="42"/>
        <v>0.84298923250296609</v>
      </c>
      <c r="BO29">
        <f t="shared" si="43"/>
        <v>0.19597846500593227</v>
      </c>
      <c r="BP29">
        <v>6</v>
      </c>
      <c r="BQ29">
        <v>0.5</v>
      </c>
      <c r="BR29" t="s">
        <v>296</v>
      </c>
      <c r="BS29">
        <v>2</v>
      </c>
      <c r="BT29">
        <v>1607718964.25</v>
      </c>
      <c r="BU29">
        <v>899.78639999999996</v>
      </c>
      <c r="BV29">
        <v>936.73419999999999</v>
      </c>
      <c r="BW29">
        <v>19.703293333333299</v>
      </c>
      <c r="BX29">
        <v>13.940113333333301</v>
      </c>
      <c r="BY29">
        <v>899.63146666666705</v>
      </c>
      <c r="BZ29">
        <v>19.389106666666699</v>
      </c>
      <c r="CA29">
        <v>500.17113333333299</v>
      </c>
      <c r="CB29">
        <v>101.942133333333</v>
      </c>
      <c r="CC29">
        <v>0.10002460000000001</v>
      </c>
      <c r="CD29">
        <v>27.986743333333301</v>
      </c>
      <c r="CE29">
        <v>28.139700000000001</v>
      </c>
      <c r="CF29">
        <v>999.9</v>
      </c>
      <c r="CG29">
        <v>0</v>
      </c>
      <c r="CH29">
        <v>0</v>
      </c>
      <c r="CI29">
        <v>9995.3516666666692</v>
      </c>
      <c r="CJ29">
        <v>0</v>
      </c>
      <c r="CK29">
        <v>204.98736666666699</v>
      </c>
      <c r="CL29">
        <v>1399.9953333333301</v>
      </c>
      <c r="CM29">
        <v>0.900000033333334</v>
      </c>
      <c r="CN29">
        <v>9.9999879999999999E-2</v>
      </c>
      <c r="CO29">
        <v>0</v>
      </c>
      <c r="CP29">
        <v>1021.528</v>
      </c>
      <c r="CQ29">
        <v>4.9994800000000001</v>
      </c>
      <c r="CR29">
        <v>14498.33</v>
      </c>
      <c r="CS29">
        <v>11417.5466666667</v>
      </c>
      <c r="CT29">
        <v>48.705966666666697</v>
      </c>
      <c r="CU29">
        <v>50.116599999999998</v>
      </c>
      <c r="CV29">
        <v>49.7017666666667</v>
      </c>
      <c r="CW29">
        <v>49.668466666666703</v>
      </c>
      <c r="CX29">
        <v>50.524833333333298</v>
      </c>
      <c r="CY29">
        <v>1255.49833333333</v>
      </c>
      <c r="CZ29">
        <v>139.49700000000001</v>
      </c>
      <c r="DA29">
        <v>0</v>
      </c>
      <c r="DB29">
        <v>112.5</v>
      </c>
      <c r="DC29">
        <v>0</v>
      </c>
      <c r="DD29">
        <v>1021.40730769231</v>
      </c>
      <c r="DE29">
        <v>-15.996239310673801</v>
      </c>
      <c r="DF29">
        <v>-223.87692309359699</v>
      </c>
      <c r="DG29">
        <v>14496.8692307692</v>
      </c>
      <c r="DH29">
        <v>15</v>
      </c>
      <c r="DI29">
        <v>1607718420.5999999</v>
      </c>
      <c r="DJ29" t="s">
        <v>328</v>
      </c>
      <c r="DK29">
        <v>1607718411.5999999</v>
      </c>
      <c r="DL29">
        <v>1607718420.5999999</v>
      </c>
      <c r="DM29">
        <v>11</v>
      </c>
      <c r="DN29">
        <v>6.8000000000000005E-2</v>
      </c>
      <c r="DO29">
        <v>3.7999999999999999E-2</v>
      </c>
      <c r="DP29">
        <v>0.64800000000000002</v>
      </c>
      <c r="DQ29">
        <v>9.6000000000000002E-2</v>
      </c>
      <c r="DR29">
        <v>427</v>
      </c>
      <c r="DS29">
        <v>13</v>
      </c>
      <c r="DT29">
        <v>0.05</v>
      </c>
      <c r="DU29">
        <v>0.01</v>
      </c>
      <c r="DV29">
        <v>26.393989447744602</v>
      </c>
      <c r="DW29">
        <v>-2.9960636105309801E-2</v>
      </c>
      <c r="DX29">
        <v>3.8021986964672502E-2</v>
      </c>
      <c r="DY29">
        <v>1</v>
      </c>
      <c r="DZ29">
        <v>-36.953722580645199</v>
      </c>
      <c r="EA29">
        <v>-7.5740322580534605E-2</v>
      </c>
      <c r="EB29">
        <v>5.0595273970787502E-2</v>
      </c>
      <c r="EC29">
        <v>1</v>
      </c>
      <c r="ED29">
        <v>5.7628577419354796</v>
      </c>
      <c r="EE29">
        <v>6.4806774193528802E-2</v>
      </c>
      <c r="EF29">
        <v>9.8052700476629305E-3</v>
      </c>
      <c r="EG29">
        <v>1</v>
      </c>
      <c r="EH29">
        <v>3</v>
      </c>
      <c r="EI29">
        <v>3</v>
      </c>
      <c r="EJ29" t="s">
        <v>307</v>
      </c>
      <c r="EK29">
        <v>100</v>
      </c>
      <c r="EL29">
        <v>100</v>
      </c>
      <c r="EM29">
        <v>0.155</v>
      </c>
      <c r="EN29">
        <v>0.31369999999999998</v>
      </c>
      <c r="EO29">
        <v>0.83615407557066901</v>
      </c>
      <c r="EP29">
        <v>-1.6043650578588901E-5</v>
      </c>
      <c r="EQ29">
        <v>-1.15305589960158E-6</v>
      </c>
      <c r="ER29">
        <v>3.6581349982770798E-10</v>
      </c>
      <c r="ES29">
        <v>-1.5629664928735298E-2</v>
      </c>
      <c r="ET29">
        <v>-1.48585495900011E-2</v>
      </c>
      <c r="EU29">
        <v>2.0620247853856302E-3</v>
      </c>
      <c r="EV29">
        <v>-2.1578943166311499E-5</v>
      </c>
      <c r="EW29">
        <v>18</v>
      </c>
      <c r="EX29">
        <v>2225</v>
      </c>
      <c r="EY29">
        <v>1</v>
      </c>
      <c r="EZ29">
        <v>25</v>
      </c>
      <c r="FA29">
        <v>9.3000000000000007</v>
      </c>
      <c r="FB29">
        <v>9.1999999999999993</v>
      </c>
      <c r="FC29">
        <v>2</v>
      </c>
      <c r="FD29">
        <v>510.13200000000001</v>
      </c>
      <c r="FE29">
        <v>475.50700000000001</v>
      </c>
      <c r="FF29">
        <v>24.180199999999999</v>
      </c>
      <c r="FG29">
        <v>33.030099999999997</v>
      </c>
      <c r="FH29">
        <v>29.9999</v>
      </c>
      <c r="FI29">
        <v>33.06</v>
      </c>
      <c r="FJ29">
        <v>33.101999999999997</v>
      </c>
      <c r="FK29">
        <v>37.770899999999997</v>
      </c>
      <c r="FL29">
        <v>19.077100000000002</v>
      </c>
      <c r="FM29">
        <v>13.6761</v>
      </c>
      <c r="FN29">
        <v>24.189299999999999</v>
      </c>
      <c r="FO29">
        <v>936.66499999999996</v>
      </c>
      <c r="FP29">
        <v>14.033899999999999</v>
      </c>
      <c r="FQ29">
        <v>98.056299999999993</v>
      </c>
      <c r="FR29">
        <v>102.072</v>
      </c>
    </row>
    <row r="30" spans="1:174" x14ac:dyDescent="0.25">
      <c r="A30">
        <v>14</v>
      </c>
      <c r="B30">
        <v>1607719079</v>
      </c>
      <c r="C30">
        <v>1373.9000000953699</v>
      </c>
      <c r="D30" t="s">
        <v>350</v>
      </c>
      <c r="E30" t="s">
        <v>351</v>
      </c>
      <c r="F30" t="s">
        <v>291</v>
      </c>
      <c r="G30" t="s">
        <v>292</v>
      </c>
      <c r="H30">
        <v>1607719071.25</v>
      </c>
      <c r="I30">
        <f t="shared" si="0"/>
        <v>4.4848860070132758E-3</v>
      </c>
      <c r="J30">
        <f t="shared" si="1"/>
        <v>4.4848860070132757</v>
      </c>
      <c r="K30">
        <f t="shared" si="2"/>
        <v>26.082168994654928</v>
      </c>
      <c r="L30">
        <f t="shared" si="3"/>
        <v>1199.471</v>
      </c>
      <c r="M30">
        <f t="shared" si="4"/>
        <v>996.10774618071582</v>
      </c>
      <c r="N30">
        <f t="shared" si="5"/>
        <v>101.64942004054863</v>
      </c>
      <c r="O30">
        <f t="shared" si="6"/>
        <v>122.40195096659448</v>
      </c>
      <c r="P30">
        <f t="shared" si="7"/>
        <v>0.25385398657967678</v>
      </c>
      <c r="Q30">
        <f t="shared" si="8"/>
        <v>2.9627980624826229</v>
      </c>
      <c r="R30">
        <f t="shared" si="9"/>
        <v>0.24235990843060021</v>
      </c>
      <c r="S30">
        <f t="shared" si="10"/>
        <v>0.15246426584140158</v>
      </c>
      <c r="T30">
        <f t="shared" si="11"/>
        <v>231.29168852561736</v>
      </c>
      <c r="U30">
        <f t="shared" si="12"/>
        <v>28.188811298661975</v>
      </c>
      <c r="V30">
        <f t="shared" si="13"/>
        <v>28.18515</v>
      </c>
      <c r="W30">
        <f t="shared" si="14"/>
        <v>3.8359930647072176</v>
      </c>
      <c r="X30">
        <f t="shared" si="15"/>
        <v>52.766290332481447</v>
      </c>
      <c r="Y30">
        <f t="shared" si="16"/>
        <v>2.0016265936163422</v>
      </c>
      <c r="Z30">
        <f t="shared" si="17"/>
        <v>3.7933813065198505</v>
      </c>
      <c r="AA30">
        <f t="shared" si="18"/>
        <v>1.8343664710908754</v>
      </c>
      <c r="AB30">
        <f t="shared" si="19"/>
        <v>-197.78347290928545</v>
      </c>
      <c r="AC30">
        <f t="shared" si="20"/>
        <v>-30.627233414336942</v>
      </c>
      <c r="AD30">
        <f t="shared" si="21"/>
        <v>-2.255292317159403</v>
      </c>
      <c r="AE30">
        <f t="shared" si="22"/>
        <v>0.62568988483555188</v>
      </c>
      <c r="AF30">
        <v>0</v>
      </c>
      <c r="AG30">
        <v>0</v>
      </c>
      <c r="AH30">
        <f t="shared" si="23"/>
        <v>1</v>
      </c>
      <c r="AI30">
        <f t="shared" si="24"/>
        <v>0</v>
      </c>
      <c r="AJ30">
        <f t="shared" si="25"/>
        <v>53708.906344794283</v>
      </c>
      <c r="AK30" t="s">
        <v>293</v>
      </c>
      <c r="AL30">
        <v>10143.9</v>
      </c>
      <c r="AM30">
        <v>715.47692307692296</v>
      </c>
      <c r="AN30">
        <v>3262.08</v>
      </c>
      <c r="AO30">
        <f t="shared" si="26"/>
        <v>0.78066849277855754</v>
      </c>
      <c r="AP30">
        <v>-0.57774747981622299</v>
      </c>
      <c r="AQ30" t="s">
        <v>352</v>
      </c>
      <c r="AR30">
        <v>15349.6</v>
      </c>
      <c r="AS30">
        <v>1010.426</v>
      </c>
      <c r="AT30">
        <v>1276.19</v>
      </c>
      <c r="AU30">
        <f t="shared" si="27"/>
        <v>0.20824798815223433</v>
      </c>
      <c r="AV30">
        <v>0.5</v>
      </c>
      <c r="AW30">
        <f t="shared" si="28"/>
        <v>1180.1863885650494</v>
      </c>
      <c r="AX30">
        <f t="shared" si="29"/>
        <v>26.082168994654928</v>
      </c>
      <c r="AY30">
        <f t="shared" si="30"/>
        <v>122.88572053166131</v>
      </c>
      <c r="AZ30">
        <f t="shared" si="31"/>
        <v>2.2589581385433606E-2</v>
      </c>
      <c r="BA30">
        <f t="shared" si="32"/>
        <v>1.5561084164583643</v>
      </c>
      <c r="BB30" t="s">
        <v>353</v>
      </c>
      <c r="BC30">
        <v>1010.426</v>
      </c>
      <c r="BD30">
        <v>718.49</v>
      </c>
      <c r="BE30">
        <f t="shared" si="33"/>
        <v>0.43700389440443821</v>
      </c>
      <c r="BF30">
        <f t="shared" si="34"/>
        <v>0.47653577192038726</v>
      </c>
      <c r="BG30">
        <f t="shared" si="35"/>
        <v>0.78074296565091061</v>
      </c>
      <c r="BH30">
        <f t="shared" si="36"/>
        <v>0.47397503453706602</v>
      </c>
      <c r="BI30">
        <f t="shared" si="37"/>
        <v>0.77981921014540023</v>
      </c>
      <c r="BJ30">
        <f t="shared" si="38"/>
        <v>0.33885330223794619</v>
      </c>
      <c r="BK30">
        <f t="shared" si="39"/>
        <v>0.66114669776205381</v>
      </c>
      <c r="BL30">
        <f t="shared" si="40"/>
        <v>1400.00133333333</v>
      </c>
      <c r="BM30">
        <f t="shared" si="41"/>
        <v>1180.1863885650494</v>
      </c>
      <c r="BN30">
        <f t="shared" si="42"/>
        <v>0.84298947469934704</v>
      </c>
      <c r="BO30">
        <f t="shared" si="43"/>
        <v>0.19597894939869412</v>
      </c>
      <c r="BP30">
        <v>6</v>
      </c>
      <c r="BQ30">
        <v>0.5</v>
      </c>
      <c r="BR30" t="s">
        <v>296</v>
      </c>
      <c r="BS30">
        <v>2</v>
      </c>
      <c r="BT30">
        <v>1607719071.25</v>
      </c>
      <c r="BU30">
        <v>1199.471</v>
      </c>
      <c r="BV30">
        <v>1237.21166666667</v>
      </c>
      <c r="BW30">
        <v>19.614826666666701</v>
      </c>
      <c r="BX30">
        <v>14.340389999999999</v>
      </c>
      <c r="BY30">
        <v>1199.2470000000001</v>
      </c>
      <c r="BZ30">
        <v>19.4918266666667</v>
      </c>
      <c r="CA30">
        <v>500.176533333333</v>
      </c>
      <c r="CB30">
        <v>101.946566666667</v>
      </c>
      <c r="CC30">
        <v>0.10004468666666699</v>
      </c>
      <c r="CD30">
        <v>27.993406666666701</v>
      </c>
      <c r="CE30">
        <v>28.18515</v>
      </c>
      <c r="CF30">
        <v>999.9</v>
      </c>
      <c r="CG30">
        <v>0</v>
      </c>
      <c r="CH30">
        <v>0</v>
      </c>
      <c r="CI30">
        <v>9996.1890000000003</v>
      </c>
      <c r="CJ30">
        <v>0</v>
      </c>
      <c r="CK30">
        <v>194.52959999999999</v>
      </c>
      <c r="CL30">
        <v>1400.00133333333</v>
      </c>
      <c r="CM30">
        <v>0.89999316666666695</v>
      </c>
      <c r="CN30">
        <v>0.100006836666667</v>
      </c>
      <c r="CO30">
        <v>0</v>
      </c>
      <c r="CP30">
        <v>1010.66366666667</v>
      </c>
      <c r="CQ30">
        <v>4.9994800000000001</v>
      </c>
      <c r="CR30">
        <v>14334.83</v>
      </c>
      <c r="CS30">
        <v>11417.563333333301</v>
      </c>
      <c r="CT30">
        <v>48.682866666666598</v>
      </c>
      <c r="CU30">
        <v>50.095599999999997</v>
      </c>
      <c r="CV30">
        <v>49.670533333333303</v>
      </c>
      <c r="CW30">
        <v>49.6374</v>
      </c>
      <c r="CX30">
        <v>50.5165333333333</v>
      </c>
      <c r="CY30">
        <v>1255.4933333333299</v>
      </c>
      <c r="CZ30">
        <v>139.50899999999999</v>
      </c>
      <c r="DA30">
        <v>0</v>
      </c>
      <c r="DB30">
        <v>106.30000019073501</v>
      </c>
      <c r="DC30">
        <v>0</v>
      </c>
      <c r="DD30">
        <v>1010.426</v>
      </c>
      <c r="DE30">
        <v>-22.81307686777</v>
      </c>
      <c r="DF30">
        <v>-323.93076878159098</v>
      </c>
      <c r="DG30">
        <v>14332.092000000001</v>
      </c>
      <c r="DH30">
        <v>15</v>
      </c>
      <c r="DI30">
        <v>1607719113</v>
      </c>
      <c r="DJ30" t="s">
        <v>354</v>
      </c>
      <c r="DK30">
        <v>1607719113</v>
      </c>
      <c r="DL30">
        <v>1607719108</v>
      </c>
      <c r="DM30">
        <v>12</v>
      </c>
      <c r="DN30">
        <v>0.47899999999999998</v>
      </c>
      <c r="DO30">
        <v>-7.0000000000000001E-3</v>
      </c>
      <c r="DP30">
        <v>0.224</v>
      </c>
      <c r="DQ30">
        <v>0.123</v>
      </c>
      <c r="DR30">
        <v>1238</v>
      </c>
      <c r="DS30">
        <v>14</v>
      </c>
      <c r="DT30">
        <v>0.11</v>
      </c>
      <c r="DU30">
        <v>0.02</v>
      </c>
      <c r="DV30">
        <v>26.251176402802798</v>
      </c>
      <c r="DW30">
        <v>0.35239279769274301</v>
      </c>
      <c r="DX30">
        <v>5.1918845772092798E-2</v>
      </c>
      <c r="DY30">
        <v>1</v>
      </c>
      <c r="DZ30">
        <v>-38.179661290322599</v>
      </c>
      <c r="EA30">
        <v>-0.16541129032243199</v>
      </c>
      <c r="EB30">
        <v>5.9879490147048797E-2</v>
      </c>
      <c r="EC30">
        <v>1</v>
      </c>
      <c r="ED30">
        <v>5.4708361290322598</v>
      </c>
      <c r="EE30">
        <v>-0.108585483870989</v>
      </c>
      <c r="EF30">
        <v>9.0229405397215696E-3</v>
      </c>
      <c r="EG30">
        <v>1</v>
      </c>
      <c r="EH30">
        <v>3</v>
      </c>
      <c r="EI30">
        <v>3</v>
      </c>
      <c r="EJ30" t="s">
        <v>307</v>
      </c>
      <c r="EK30">
        <v>100</v>
      </c>
      <c r="EL30">
        <v>100</v>
      </c>
      <c r="EM30">
        <v>0.224</v>
      </c>
      <c r="EN30">
        <v>0.123</v>
      </c>
      <c r="EO30">
        <v>0.83615407557066901</v>
      </c>
      <c r="EP30">
        <v>-1.6043650578588901E-5</v>
      </c>
      <c r="EQ30">
        <v>-1.15305589960158E-6</v>
      </c>
      <c r="ER30">
        <v>3.6581349982770798E-10</v>
      </c>
      <c r="ES30">
        <v>-1.5629664928735298E-2</v>
      </c>
      <c r="ET30">
        <v>-1.48585495900011E-2</v>
      </c>
      <c r="EU30">
        <v>2.0620247853856302E-3</v>
      </c>
      <c r="EV30">
        <v>-2.1578943166311499E-5</v>
      </c>
      <c r="EW30">
        <v>18</v>
      </c>
      <c r="EX30">
        <v>2225</v>
      </c>
      <c r="EY30">
        <v>1</v>
      </c>
      <c r="EZ30">
        <v>25</v>
      </c>
      <c r="FA30">
        <v>11.1</v>
      </c>
      <c r="FB30">
        <v>11</v>
      </c>
      <c r="FC30">
        <v>2</v>
      </c>
      <c r="FD30">
        <v>510.16</v>
      </c>
      <c r="FE30">
        <v>476.48500000000001</v>
      </c>
      <c r="FF30">
        <v>24.1891</v>
      </c>
      <c r="FG30">
        <v>33.009500000000003</v>
      </c>
      <c r="FH30">
        <v>29.9999</v>
      </c>
      <c r="FI30">
        <v>33.039900000000003</v>
      </c>
      <c r="FJ30">
        <v>33.0839</v>
      </c>
      <c r="FK30">
        <v>47.393599999999999</v>
      </c>
      <c r="FL30">
        <v>15.9537</v>
      </c>
      <c r="FM30">
        <v>13.3041</v>
      </c>
      <c r="FN30">
        <v>24.189399999999999</v>
      </c>
      <c r="FO30">
        <v>1237.45</v>
      </c>
      <c r="FP30">
        <v>14.439500000000001</v>
      </c>
      <c r="FQ30">
        <v>98.060400000000001</v>
      </c>
      <c r="FR30">
        <v>102.074</v>
      </c>
    </row>
    <row r="31" spans="1:174" x14ac:dyDescent="0.25">
      <c r="A31">
        <v>15</v>
      </c>
      <c r="B31">
        <v>1607719234</v>
      </c>
      <c r="C31">
        <v>1528.9000000953699</v>
      </c>
      <c r="D31" t="s">
        <v>355</v>
      </c>
      <c r="E31" t="s">
        <v>356</v>
      </c>
      <c r="F31" t="s">
        <v>291</v>
      </c>
      <c r="G31" t="s">
        <v>292</v>
      </c>
      <c r="H31">
        <v>1607719226</v>
      </c>
      <c r="I31">
        <f t="shared" si="0"/>
        <v>4.3612003282390626E-3</v>
      </c>
      <c r="J31">
        <f t="shared" si="1"/>
        <v>4.3612003282390628</v>
      </c>
      <c r="K31">
        <f t="shared" si="2"/>
        <v>24.960411959970905</v>
      </c>
      <c r="L31">
        <f t="shared" si="3"/>
        <v>1399.6838709677399</v>
      </c>
      <c r="M31">
        <f t="shared" si="4"/>
        <v>1195.9101294754828</v>
      </c>
      <c r="N31">
        <f t="shared" si="5"/>
        <v>122.0390153553878</v>
      </c>
      <c r="O31">
        <f t="shared" si="6"/>
        <v>142.83350998677409</v>
      </c>
      <c r="P31">
        <f t="shared" si="7"/>
        <v>0.25004173243673256</v>
      </c>
      <c r="Q31">
        <f t="shared" si="8"/>
        <v>2.9648655387688807</v>
      </c>
      <c r="R31">
        <f t="shared" si="9"/>
        <v>0.23888953976323762</v>
      </c>
      <c r="S31">
        <f t="shared" si="10"/>
        <v>0.15026648889640451</v>
      </c>
      <c r="T31">
        <f t="shared" si="11"/>
        <v>231.2921483253559</v>
      </c>
      <c r="U31">
        <f t="shared" si="12"/>
        <v>28.224677126975568</v>
      </c>
      <c r="V31">
        <f t="shared" si="13"/>
        <v>28.253958064516102</v>
      </c>
      <c r="W31">
        <f t="shared" si="14"/>
        <v>3.851385995631758</v>
      </c>
      <c r="X31">
        <f t="shared" si="15"/>
        <v>53.822667839627499</v>
      </c>
      <c r="Y31">
        <f t="shared" si="16"/>
        <v>2.0421993578290003</v>
      </c>
      <c r="Z31">
        <f t="shared" si="17"/>
        <v>3.7943109098828609</v>
      </c>
      <c r="AA31">
        <f t="shared" si="18"/>
        <v>1.8091866378027577</v>
      </c>
      <c r="AB31">
        <f t="shared" si="19"/>
        <v>-192.32893447534266</v>
      </c>
      <c r="AC31">
        <f t="shared" si="20"/>
        <v>-40.975195548491264</v>
      </c>
      <c r="AD31">
        <f t="shared" si="21"/>
        <v>-3.0162764946933827</v>
      </c>
      <c r="AE31">
        <f t="shared" si="22"/>
        <v>-5.0282581931714176</v>
      </c>
      <c r="AF31">
        <v>0</v>
      </c>
      <c r="AG31">
        <v>0</v>
      </c>
      <c r="AH31">
        <f t="shared" si="23"/>
        <v>1</v>
      </c>
      <c r="AI31">
        <f t="shared" si="24"/>
        <v>0</v>
      </c>
      <c r="AJ31">
        <f t="shared" si="25"/>
        <v>53768.546519814525</v>
      </c>
      <c r="AK31" t="s">
        <v>293</v>
      </c>
      <c r="AL31">
        <v>10143.9</v>
      </c>
      <c r="AM31">
        <v>715.47692307692296</v>
      </c>
      <c r="AN31">
        <v>3262.08</v>
      </c>
      <c r="AO31">
        <f t="shared" si="26"/>
        <v>0.78066849277855754</v>
      </c>
      <c r="AP31">
        <v>-0.57774747981622299</v>
      </c>
      <c r="AQ31" t="s">
        <v>357</v>
      </c>
      <c r="AR31">
        <v>15349.4</v>
      </c>
      <c r="AS31">
        <v>984.28700000000003</v>
      </c>
      <c r="AT31">
        <v>1228.18</v>
      </c>
      <c r="AU31">
        <f t="shared" si="27"/>
        <v>0.19858082691462164</v>
      </c>
      <c r="AV31">
        <v>0.5</v>
      </c>
      <c r="AW31">
        <f t="shared" si="28"/>
        <v>1180.1848951030759</v>
      </c>
      <c r="AX31">
        <f t="shared" si="29"/>
        <v>24.960411959970905</v>
      </c>
      <c r="AY31">
        <f t="shared" si="30"/>
        <v>117.1810461908574</v>
      </c>
      <c r="AZ31">
        <f t="shared" si="31"/>
        <v>2.1639117349961219E-2</v>
      </c>
      <c r="BA31">
        <f t="shared" si="32"/>
        <v>1.6560276181015809</v>
      </c>
      <c r="BB31" t="s">
        <v>358</v>
      </c>
      <c r="BC31">
        <v>984.28700000000003</v>
      </c>
      <c r="BD31">
        <v>708.63</v>
      </c>
      <c r="BE31">
        <f t="shared" si="33"/>
        <v>0.42302431239720562</v>
      </c>
      <c r="BF31">
        <f t="shared" si="34"/>
        <v>0.46943123857184099</v>
      </c>
      <c r="BG31">
        <f t="shared" si="35"/>
        <v>0.79653018465213732</v>
      </c>
      <c r="BH31">
        <f t="shared" si="36"/>
        <v>0.47570028536534853</v>
      </c>
      <c r="BI31">
        <f t="shared" si="37"/>
        <v>0.79867177513091336</v>
      </c>
      <c r="BJ31">
        <f t="shared" si="38"/>
        <v>0.33796347873045529</v>
      </c>
      <c r="BK31">
        <f t="shared" si="39"/>
        <v>0.66203652126954471</v>
      </c>
      <c r="BL31">
        <f t="shared" si="40"/>
        <v>1399.99903225806</v>
      </c>
      <c r="BM31">
        <f t="shared" si="41"/>
        <v>1180.1848951030759</v>
      </c>
      <c r="BN31">
        <f t="shared" si="42"/>
        <v>0.84298979349975289</v>
      </c>
      <c r="BO31">
        <f t="shared" si="43"/>
        <v>0.19597958699950582</v>
      </c>
      <c r="BP31">
        <v>6</v>
      </c>
      <c r="BQ31">
        <v>0.5</v>
      </c>
      <c r="BR31" t="s">
        <v>296</v>
      </c>
      <c r="BS31">
        <v>2</v>
      </c>
      <c r="BT31">
        <v>1607719226</v>
      </c>
      <c r="BU31">
        <v>1399.6838709677399</v>
      </c>
      <c r="BV31">
        <v>1436.94935483871</v>
      </c>
      <c r="BW31">
        <v>20.012345161290298</v>
      </c>
      <c r="BX31">
        <v>14.885312903225801</v>
      </c>
      <c r="BY31">
        <v>1399.6451612903199</v>
      </c>
      <c r="BZ31">
        <v>19.692325806451599</v>
      </c>
      <c r="CA31">
        <v>500.163322580645</v>
      </c>
      <c r="CB31">
        <v>101.947064516129</v>
      </c>
      <c r="CC31">
        <v>9.9914054838709701E-2</v>
      </c>
      <c r="CD31">
        <v>27.997609677419401</v>
      </c>
      <c r="CE31">
        <v>28.253958064516102</v>
      </c>
      <c r="CF31">
        <v>999.9</v>
      </c>
      <c r="CG31">
        <v>0</v>
      </c>
      <c r="CH31">
        <v>0</v>
      </c>
      <c r="CI31">
        <v>10007.857741935501</v>
      </c>
      <c r="CJ31">
        <v>0</v>
      </c>
      <c r="CK31">
        <v>196.83561290322601</v>
      </c>
      <c r="CL31">
        <v>1399.99903225806</v>
      </c>
      <c r="CM31">
        <v>0.89998367741935503</v>
      </c>
      <c r="CN31">
        <v>0.10001628064516099</v>
      </c>
      <c r="CO31">
        <v>0</v>
      </c>
      <c r="CP31">
        <v>984.39054838709706</v>
      </c>
      <c r="CQ31">
        <v>4.9994800000000001</v>
      </c>
      <c r="CR31">
        <v>13964.9516129032</v>
      </c>
      <c r="CS31">
        <v>11417.5193548387</v>
      </c>
      <c r="CT31">
        <v>48.616870967741903</v>
      </c>
      <c r="CU31">
        <v>50.061999999999998</v>
      </c>
      <c r="CV31">
        <v>49.616806451612902</v>
      </c>
      <c r="CW31">
        <v>49.616870967741903</v>
      </c>
      <c r="CX31">
        <v>50.445129032258002</v>
      </c>
      <c r="CY31">
        <v>1255.47548387097</v>
      </c>
      <c r="CZ31">
        <v>139.52354838709701</v>
      </c>
      <c r="DA31">
        <v>0</v>
      </c>
      <c r="DB31">
        <v>154.40000009536701</v>
      </c>
      <c r="DC31">
        <v>0</v>
      </c>
      <c r="DD31">
        <v>984.28700000000003</v>
      </c>
      <c r="DE31">
        <v>-9.8990768918944703</v>
      </c>
      <c r="DF31">
        <v>-147.98290580631999</v>
      </c>
      <c r="DG31">
        <v>13963.603846153799</v>
      </c>
      <c r="DH31">
        <v>15</v>
      </c>
      <c r="DI31">
        <v>1607719113</v>
      </c>
      <c r="DJ31" t="s">
        <v>354</v>
      </c>
      <c r="DK31">
        <v>1607719113</v>
      </c>
      <c r="DL31">
        <v>1607719108</v>
      </c>
      <c r="DM31">
        <v>12</v>
      </c>
      <c r="DN31">
        <v>0.47899999999999998</v>
      </c>
      <c r="DO31">
        <v>-7.0000000000000001E-3</v>
      </c>
      <c r="DP31">
        <v>0.224</v>
      </c>
      <c r="DQ31">
        <v>0.123</v>
      </c>
      <c r="DR31">
        <v>1238</v>
      </c>
      <c r="DS31">
        <v>14</v>
      </c>
      <c r="DT31">
        <v>0.11</v>
      </c>
      <c r="DU31">
        <v>0.02</v>
      </c>
      <c r="DV31">
        <v>24.973408241567501</v>
      </c>
      <c r="DW31">
        <v>-1.0864119182091201</v>
      </c>
      <c r="DX31">
        <v>8.4271004533998203E-2</v>
      </c>
      <c r="DY31">
        <v>0</v>
      </c>
      <c r="DZ31">
        <v>-37.275780645161298</v>
      </c>
      <c r="EA31">
        <v>1.40200645161291</v>
      </c>
      <c r="EB31">
        <v>0.11048204180261199</v>
      </c>
      <c r="EC31">
        <v>0</v>
      </c>
      <c r="ED31">
        <v>5.1274535483871002</v>
      </c>
      <c r="EE31">
        <v>-5.4268548387103897E-2</v>
      </c>
      <c r="EF31">
        <v>4.1748892574743597E-3</v>
      </c>
      <c r="EG31">
        <v>1</v>
      </c>
      <c r="EH31">
        <v>1</v>
      </c>
      <c r="EI31">
        <v>3</v>
      </c>
      <c r="EJ31" t="s">
        <v>298</v>
      </c>
      <c r="EK31">
        <v>100</v>
      </c>
      <c r="EL31">
        <v>100</v>
      </c>
      <c r="EM31">
        <v>0.03</v>
      </c>
      <c r="EN31">
        <v>0.31979999999999997</v>
      </c>
      <c r="EO31">
        <v>1.3161258946268399</v>
      </c>
      <c r="EP31">
        <v>-1.6043650578588901E-5</v>
      </c>
      <c r="EQ31">
        <v>-1.15305589960158E-6</v>
      </c>
      <c r="ER31">
        <v>3.6581349982770798E-10</v>
      </c>
      <c r="ES31">
        <v>-2.2206377913906599E-2</v>
      </c>
      <c r="ET31">
        <v>-1.48585495900011E-2</v>
      </c>
      <c r="EU31">
        <v>2.0620247853856302E-3</v>
      </c>
      <c r="EV31">
        <v>-2.1578943166311499E-5</v>
      </c>
      <c r="EW31">
        <v>18</v>
      </c>
      <c r="EX31">
        <v>2225</v>
      </c>
      <c r="EY31">
        <v>1</v>
      </c>
      <c r="EZ31">
        <v>25</v>
      </c>
      <c r="FA31">
        <v>2</v>
      </c>
      <c r="FB31">
        <v>2.1</v>
      </c>
      <c r="FC31">
        <v>2</v>
      </c>
      <c r="FD31">
        <v>509.89299999999997</v>
      </c>
      <c r="FE31">
        <v>477.41199999999998</v>
      </c>
      <c r="FF31">
        <v>24.204499999999999</v>
      </c>
      <c r="FG31">
        <v>32.994799999999998</v>
      </c>
      <c r="FH31">
        <v>30.0001</v>
      </c>
      <c r="FI31">
        <v>33.022300000000001</v>
      </c>
      <c r="FJ31">
        <v>33.063699999999997</v>
      </c>
      <c r="FK31">
        <v>53.529800000000002</v>
      </c>
      <c r="FL31">
        <v>12.5091</v>
      </c>
      <c r="FM31">
        <v>13.331</v>
      </c>
      <c r="FN31">
        <v>24.202999999999999</v>
      </c>
      <c r="FO31">
        <v>1436.96</v>
      </c>
      <c r="FP31">
        <v>14.9412</v>
      </c>
      <c r="FQ31">
        <v>98.062399999999997</v>
      </c>
      <c r="FR31">
        <v>102.074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2020-12-11T14:43:28Z</dcterms:created>
  <dcterms:modified xsi:type="dcterms:W3CDTF">2021-05-04T23:18:00Z</dcterms:modified>
</cp:coreProperties>
</file>