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355DA7C0-5BE2-41B2-8AA5-0A6A34D1F8F6}" xr6:coauthVersionLast="46" xr6:coauthVersionMax="46" xr10:uidLastSave="{00000000-0000-0000-0000-000000000000}"/>
  <bookViews>
    <workbookView xWindow="3810" yWindow="381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A31" i="1"/>
  <c r="AU31" i="1"/>
  <c r="AO31" i="1"/>
  <c r="AJ31" i="1"/>
  <c r="AH31" i="1"/>
  <c r="L31" i="1" s="1"/>
  <c r="Z31" i="1"/>
  <c r="Y31" i="1"/>
  <c r="X31" i="1"/>
  <c r="Q31" i="1"/>
  <c r="BO30" i="1"/>
  <c r="BN30" i="1"/>
  <c r="BL30" i="1"/>
  <c r="BM30" i="1" s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Z30" i="1"/>
  <c r="Y30" i="1"/>
  <c r="X30" i="1" s="1"/>
  <c r="Q30" i="1"/>
  <c r="BO29" i="1"/>
  <c r="BN29" i="1"/>
  <c r="BL29" i="1"/>
  <c r="BM29" i="1" s="1"/>
  <c r="BK29" i="1"/>
  <c r="BJ29" i="1"/>
  <c r="BI29" i="1"/>
  <c r="BH29" i="1"/>
  <c r="BG29" i="1"/>
  <c r="BF29" i="1"/>
  <c r="BE29" i="1"/>
  <c r="BA29" i="1"/>
  <c r="AU29" i="1"/>
  <c r="AO29" i="1"/>
  <c r="AJ29" i="1"/>
  <c r="AH29" i="1"/>
  <c r="L29" i="1" s="1"/>
  <c r="Z29" i="1"/>
  <c r="Y29" i="1"/>
  <c r="X29" i="1"/>
  <c r="Q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BA28" i="1"/>
  <c r="AU28" i="1"/>
  <c r="AO28" i="1"/>
  <c r="AJ28" i="1"/>
  <c r="AI28" i="1"/>
  <c r="AH28" i="1"/>
  <c r="O28" i="1" s="1"/>
  <c r="Z28" i="1"/>
  <c r="Y28" i="1"/>
  <c r="X28" i="1" s="1"/>
  <c r="Q28" i="1"/>
  <c r="L28" i="1"/>
  <c r="K28" i="1"/>
  <c r="AX28" i="1" s="1"/>
  <c r="BO27" i="1"/>
  <c r="BN27" i="1"/>
  <c r="BL27" i="1"/>
  <c r="BM27" i="1" s="1"/>
  <c r="BK27" i="1"/>
  <c r="BJ27" i="1"/>
  <c r="BI27" i="1"/>
  <c r="BH27" i="1"/>
  <c r="BG27" i="1"/>
  <c r="BF27" i="1"/>
  <c r="BE27" i="1"/>
  <c r="BA27" i="1"/>
  <c r="AU27" i="1"/>
  <c r="AO27" i="1"/>
  <c r="AJ27" i="1"/>
  <c r="AH27" i="1"/>
  <c r="L27" i="1" s="1"/>
  <c r="Z27" i="1"/>
  <c r="Y27" i="1"/>
  <c r="X27" i="1"/>
  <c r="Q27" i="1"/>
  <c r="BO26" i="1"/>
  <c r="BN26" i="1"/>
  <c r="BL26" i="1"/>
  <c r="BM26" i="1" s="1"/>
  <c r="BI26" i="1"/>
  <c r="BH26" i="1"/>
  <c r="BG26" i="1"/>
  <c r="BF26" i="1"/>
  <c r="BJ26" i="1" s="1"/>
  <c r="BK26" i="1" s="1"/>
  <c r="BE26" i="1"/>
  <c r="BA26" i="1"/>
  <c r="AU26" i="1"/>
  <c r="AO26" i="1"/>
  <c r="AJ26" i="1"/>
  <c r="AI26" i="1"/>
  <c r="AH26" i="1"/>
  <c r="O26" i="1" s="1"/>
  <c r="Z26" i="1"/>
  <c r="Y26" i="1"/>
  <c r="X26" i="1" s="1"/>
  <c r="Q26" i="1"/>
  <c r="L26" i="1"/>
  <c r="K26" i="1"/>
  <c r="AX26" i="1" s="1"/>
  <c r="BO25" i="1"/>
  <c r="BN25" i="1"/>
  <c r="BL25" i="1"/>
  <c r="BM25" i="1" s="1"/>
  <c r="BK25" i="1"/>
  <c r="BJ25" i="1"/>
  <c r="BI25" i="1"/>
  <c r="BH25" i="1"/>
  <c r="BG25" i="1"/>
  <c r="BF25" i="1"/>
  <c r="BE25" i="1"/>
  <c r="BA25" i="1"/>
  <c r="AU25" i="1"/>
  <c r="AO25" i="1"/>
  <c r="AJ25" i="1"/>
  <c r="AH25" i="1"/>
  <c r="L25" i="1" s="1"/>
  <c r="Z25" i="1"/>
  <c r="Y25" i="1"/>
  <c r="X25" i="1"/>
  <c r="Q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BA24" i="1"/>
  <c r="AU24" i="1"/>
  <c r="AO24" i="1"/>
  <c r="AJ24" i="1"/>
  <c r="AI24" i="1"/>
  <c r="AH24" i="1"/>
  <c r="J24" i="1" s="1"/>
  <c r="I24" i="1" s="1"/>
  <c r="Z24" i="1"/>
  <c r="Y24" i="1"/>
  <c r="X24" i="1" s="1"/>
  <c r="Q24" i="1"/>
  <c r="O24" i="1"/>
  <c r="L24" i="1"/>
  <c r="K24" i="1"/>
  <c r="AX24" i="1" s="1"/>
  <c r="BO23" i="1"/>
  <c r="BN23" i="1"/>
  <c r="BL23" i="1"/>
  <c r="BM23" i="1" s="1"/>
  <c r="BK23" i="1"/>
  <c r="BJ23" i="1"/>
  <c r="BI23" i="1"/>
  <c r="BH23" i="1"/>
  <c r="BG23" i="1"/>
  <c r="BF23" i="1"/>
  <c r="BE23" i="1"/>
  <c r="BA23" i="1"/>
  <c r="AU23" i="1"/>
  <c r="AO23" i="1"/>
  <c r="AJ23" i="1"/>
  <c r="AH23" i="1"/>
  <c r="L23" i="1" s="1"/>
  <c r="Z23" i="1"/>
  <c r="Y23" i="1"/>
  <c r="X23" i="1"/>
  <c r="Q23" i="1"/>
  <c r="BO22" i="1"/>
  <c r="BN22" i="1"/>
  <c r="BL22" i="1"/>
  <c r="BM22" i="1" s="1"/>
  <c r="BI22" i="1"/>
  <c r="BH22" i="1"/>
  <c r="BG22" i="1"/>
  <c r="BF22" i="1"/>
  <c r="BJ22" i="1" s="1"/>
  <c r="BK22" i="1" s="1"/>
  <c r="BE22" i="1"/>
  <c r="BA22" i="1"/>
  <c r="AU22" i="1"/>
  <c r="AO22" i="1"/>
  <c r="AJ22" i="1"/>
  <c r="AI22" i="1"/>
  <c r="AH22" i="1"/>
  <c r="J22" i="1" s="1"/>
  <c r="I22" i="1" s="1"/>
  <c r="Z22" i="1"/>
  <c r="Y22" i="1"/>
  <c r="X22" i="1" s="1"/>
  <c r="Q22" i="1"/>
  <c r="O22" i="1"/>
  <c r="L22" i="1"/>
  <c r="K22" i="1"/>
  <c r="AX22" i="1" s="1"/>
  <c r="BO21" i="1"/>
  <c r="BN21" i="1"/>
  <c r="BL21" i="1"/>
  <c r="BM21" i="1" s="1"/>
  <c r="BK21" i="1"/>
  <c r="BJ21" i="1"/>
  <c r="BI21" i="1"/>
  <c r="BH21" i="1"/>
  <c r="BG21" i="1"/>
  <c r="BF21" i="1"/>
  <c r="BE21" i="1"/>
  <c r="BA21" i="1"/>
  <c r="AU21" i="1"/>
  <c r="AO21" i="1"/>
  <c r="AJ21" i="1"/>
  <c r="AH21" i="1"/>
  <c r="L21" i="1" s="1"/>
  <c r="Z21" i="1"/>
  <c r="Y21" i="1"/>
  <c r="X21" i="1"/>
  <c r="Q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BA20" i="1"/>
  <c r="AU20" i="1"/>
  <c r="AO20" i="1"/>
  <c r="AJ20" i="1"/>
  <c r="AI20" i="1"/>
  <c r="AH20" i="1"/>
  <c r="O20" i="1" s="1"/>
  <c r="Z20" i="1"/>
  <c r="Y20" i="1"/>
  <c r="X20" i="1" s="1"/>
  <c r="Q20" i="1"/>
  <c r="L20" i="1"/>
  <c r="BO19" i="1"/>
  <c r="BN19" i="1"/>
  <c r="BL19" i="1"/>
  <c r="BM19" i="1" s="1"/>
  <c r="BK19" i="1"/>
  <c r="BJ19" i="1"/>
  <c r="BI19" i="1"/>
  <c r="BH19" i="1"/>
  <c r="BG19" i="1"/>
  <c r="BF19" i="1"/>
  <c r="BE19" i="1"/>
  <c r="BA19" i="1"/>
  <c r="AU19" i="1"/>
  <c r="AO19" i="1"/>
  <c r="AJ19" i="1"/>
  <c r="AH19" i="1"/>
  <c r="L19" i="1" s="1"/>
  <c r="Z19" i="1"/>
  <c r="Y19" i="1"/>
  <c r="X19" i="1"/>
  <c r="Q19" i="1"/>
  <c r="BO18" i="1"/>
  <c r="BN18" i="1"/>
  <c r="BL18" i="1"/>
  <c r="BM18" i="1" s="1"/>
  <c r="BI18" i="1"/>
  <c r="BH18" i="1"/>
  <c r="BG18" i="1"/>
  <c r="BF18" i="1"/>
  <c r="BJ18" i="1" s="1"/>
  <c r="BK18" i="1" s="1"/>
  <c r="BE18" i="1"/>
  <c r="BA18" i="1"/>
  <c r="AU18" i="1"/>
  <c r="AO18" i="1"/>
  <c r="AJ18" i="1"/>
  <c r="AI18" i="1"/>
  <c r="AH18" i="1"/>
  <c r="O18" i="1" s="1"/>
  <c r="Z18" i="1"/>
  <c r="Y18" i="1"/>
  <c r="X18" i="1" s="1"/>
  <c r="Q18" i="1"/>
  <c r="L18" i="1"/>
  <c r="BO17" i="1"/>
  <c r="BN17" i="1"/>
  <c r="BL17" i="1"/>
  <c r="BM17" i="1" s="1"/>
  <c r="BK17" i="1"/>
  <c r="BJ17" i="1"/>
  <c r="BI17" i="1"/>
  <c r="BH17" i="1"/>
  <c r="BG17" i="1"/>
  <c r="BF17" i="1"/>
  <c r="BE17" i="1"/>
  <c r="BA17" i="1"/>
  <c r="AU17" i="1"/>
  <c r="AO17" i="1"/>
  <c r="AJ17" i="1"/>
  <c r="AH17" i="1"/>
  <c r="L17" i="1" s="1"/>
  <c r="Z17" i="1"/>
  <c r="Y17" i="1"/>
  <c r="X17" i="1"/>
  <c r="Q17" i="1"/>
  <c r="AW20" i="1" l="1"/>
  <c r="T20" i="1"/>
  <c r="T17" i="1"/>
  <c r="AW17" i="1"/>
  <c r="AY20" i="1"/>
  <c r="T25" i="1"/>
  <c r="AW25" i="1"/>
  <c r="AY25" i="1" s="1"/>
  <c r="T23" i="1"/>
  <c r="AW23" i="1"/>
  <c r="AY23" i="1" s="1"/>
  <c r="AZ28" i="1"/>
  <c r="T28" i="1"/>
  <c r="AW28" i="1"/>
  <c r="T18" i="1"/>
  <c r="AW18" i="1"/>
  <c r="T21" i="1"/>
  <c r="AW21" i="1"/>
  <c r="AY21" i="1" s="1"/>
  <c r="AB24" i="1"/>
  <c r="AY28" i="1"/>
  <c r="O30" i="1"/>
  <c r="L30" i="1"/>
  <c r="K30" i="1"/>
  <c r="AX30" i="1" s="1"/>
  <c r="AI30" i="1"/>
  <c r="J30" i="1"/>
  <c r="I30" i="1" s="1"/>
  <c r="AY18" i="1"/>
  <c r="AB22" i="1"/>
  <c r="AZ26" i="1"/>
  <c r="AW26" i="1"/>
  <c r="T26" i="1"/>
  <c r="T30" i="1"/>
  <c r="AW30" i="1"/>
  <c r="AY30" i="1" s="1"/>
  <c r="AY19" i="1"/>
  <c r="AZ24" i="1"/>
  <c r="AY26" i="1"/>
  <c r="T29" i="1"/>
  <c r="AW29" i="1"/>
  <c r="AY29" i="1" s="1"/>
  <c r="T31" i="1"/>
  <c r="AW31" i="1"/>
  <c r="AY31" i="1" s="1"/>
  <c r="AY17" i="1"/>
  <c r="AY22" i="1"/>
  <c r="T19" i="1"/>
  <c r="AW19" i="1"/>
  <c r="AZ22" i="1"/>
  <c r="T24" i="1"/>
  <c r="AW24" i="1"/>
  <c r="AY24" i="1" s="1"/>
  <c r="T22" i="1"/>
  <c r="AW22" i="1"/>
  <c r="T27" i="1"/>
  <c r="AW27" i="1"/>
  <c r="AY27" i="1" s="1"/>
  <c r="J18" i="1"/>
  <c r="I18" i="1" s="1"/>
  <c r="J20" i="1"/>
  <c r="I20" i="1" s="1"/>
  <c r="J26" i="1"/>
  <c r="I26" i="1" s="1"/>
  <c r="J28" i="1"/>
  <c r="I28" i="1" s="1"/>
  <c r="O17" i="1"/>
  <c r="K18" i="1"/>
  <c r="AX18" i="1" s="1"/>
  <c r="AZ18" i="1" s="1"/>
  <c r="O19" i="1"/>
  <c r="K20" i="1"/>
  <c r="AX20" i="1" s="1"/>
  <c r="AZ20" i="1" s="1"/>
  <c r="O21" i="1"/>
  <c r="O23" i="1"/>
  <c r="O25" i="1"/>
  <c r="O27" i="1"/>
  <c r="O29" i="1"/>
  <c r="O31" i="1"/>
  <c r="AI17" i="1"/>
  <c r="AI19" i="1"/>
  <c r="AI21" i="1"/>
  <c r="AI23" i="1"/>
  <c r="AI25" i="1"/>
  <c r="AI27" i="1"/>
  <c r="AI29" i="1"/>
  <c r="AI31" i="1"/>
  <c r="J17" i="1"/>
  <c r="I17" i="1" s="1"/>
  <c r="J19" i="1"/>
  <c r="I19" i="1" s="1"/>
  <c r="J21" i="1"/>
  <c r="I21" i="1" s="1"/>
  <c r="J23" i="1"/>
  <c r="I23" i="1" s="1"/>
  <c r="J25" i="1"/>
  <c r="I25" i="1" s="1"/>
  <c r="J27" i="1"/>
  <c r="I27" i="1" s="1"/>
  <c r="J29" i="1"/>
  <c r="I29" i="1" s="1"/>
  <c r="J31" i="1"/>
  <c r="I31" i="1" s="1"/>
  <c r="K17" i="1"/>
  <c r="AX17" i="1" s="1"/>
  <c r="AZ17" i="1" s="1"/>
  <c r="K19" i="1"/>
  <c r="AX19" i="1" s="1"/>
  <c r="AZ19" i="1" s="1"/>
  <c r="K21" i="1"/>
  <c r="AX21" i="1" s="1"/>
  <c r="AZ21" i="1" s="1"/>
  <c r="K23" i="1"/>
  <c r="AX23" i="1" s="1"/>
  <c r="AZ23" i="1" s="1"/>
  <c r="K25" i="1"/>
  <c r="AX25" i="1" s="1"/>
  <c r="AZ25" i="1" s="1"/>
  <c r="K27" i="1"/>
  <c r="AX27" i="1" s="1"/>
  <c r="K29" i="1"/>
  <c r="AX29" i="1" s="1"/>
  <c r="AZ29" i="1" s="1"/>
  <c r="K31" i="1"/>
  <c r="AX31" i="1" s="1"/>
  <c r="AZ31" i="1" s="1"/>
  <c r="AB26" i="1" l="1"/>
  <c r="U18" i="1"/>
  <c r="V18" i="1" s="1"/>
  <c r="R18" i="1" s="1"/>
  <c r="P18" i="1" s="1"/>
  <c r="S18" i="1" s="1"/>
  <c r="M18" i="1" s="1"/>
  <c r="N18" i="1" s="1"/>
  <c r="AB23" i="1"/>
  <c r="AB20" i="1"/>
  <c r="U25" i="1"/>
  <c r="V25" i="1" s="1"/>
  <c r="AB21" i="1"/>
  <c r="AB18" i="1"/>
  <c r="U28" i="1"/>
  <c r="V28" i="1" s="1"/>
  <c r="U31" i="1"/>
  <c r="V31" i="1" s="1"/>
  <c r="AB17" i="1"/>
  <c r="U27" i="1"/>
  <c r="V27" i="1" s="1"/>
  <c r="U24" i="1"/>
  <c r="V24" i="1" s="1"/>
  <c r="U30" i="1"/>
  <c r="V30" i="1" s="1"/>
  <c r="AB25" i="1"/>
  <c r="R25" i="1"/>
  <c r="P25" i="1" s="1"/>
  <c r="S25" i="1" s="1"/>
  <c r="M25" i="1" s="1"/>
  <c r="N25" i="1" s="1"/>
  <c r="AB31" i="1"/>
  <c r="R31" i="1"/>
  <c r="P31" i="1" s="1"/>
  <c r="S31" i="1" s="1"/>
  <c r="M31" i="1" s="1"/>
  <c r="N31" i="1" s="1"/>
  <c r="AB30" i="1"/>
  <c r="R30" i="1"/>
  <c r="P30" i="1" s="1"/>
  <c r="S30" i="1" s="1"/>
  <c r="M30" i="1" s="1"/>
  <c r="N30" i="1" s="1"/>
  <c r="U23" i="1"/>
  <c r="V23" i="1" s="1"/>
  <c r="R23" i="1" s="1"/>
  <c r="P23" i="1" s="1"/>
  <c r="S23" i="1" s="1"/>
  <c r="M23" i="1" s="1"/>
  <c r="N23" i="1" s="1"/>
  <c r="U17" i="1"/>
  <c r="V17" i="1" s="1"/>
  <c r="R17" i="1" s="1"/>
  <c r="P17" i="1" s="1"/>
  <c r="S17" i="1" s="1"/>
  <c r="M17" i="1" s="1"/>
  <c r="N17" i="1" s="1"/>
  <c r="AB29" i="1"/>
  <c r="U29" i="1"/>
  <c r="V29" i="1" s="1"/>
  <c r="U26" i="1"/>
  <c r="V26" i="1" s="1"/>
  <c r="U21" i="1"/>
  <c r="V21" i="1" s="1"/>
  <c r="R21" i="1" s="1"/>
  <c r="P21" i="1" s="1"/>
  <c r="S21" i="1" s="1"/>
  <c r="M21" i="1" s="1"/>
  <c r="N21" i="1" s="1"/>
  <c r="U20" i="1"/>
  <c r="V20" i="1" s="1"/>
  <c r="R20" i="1" s="1"/>
  <c r="P20" i="1" s="1"/>
  <c r="S20" i="1" s="1"/>
  <c r="M20" i="1" s="1"/>
  <c r="N20" i="1" s="1"/>
  <c r="AB19" i="1"/>
  <c r="R19" i="1"/>
  <c r="P19" i="1" s="1"/>
  <c r="S19" i="1" s="1"/>
  <c r="M19" i="1" s="1"/>
  <c r="N19" i="1" s="1"/>
  <c r="AZ27" i="1"/>
  <c r="AB27" i="1"/>
  <c r="AB28" i="1"/>
  <c r="U22" i="1"/>
  <c r="V22" i="1" s="1"/>
  <c r="U19" i="1"/>
  <c r="V19" i="1" s="1"/>
  <c r="AZ30" i="1"/>
  <c r="W28" i="1" l="1"/>
  <c r="AA28" i="1" s="1"/>
  <c r="AD28" i="1"/>
  <c r="AE28" i="1" s="1"/>
  <c r="AC28" i="1"/>
  <c r="W22" i="1"/>
  <c r="AA22" i="1" s="1"/>
  <c r="AD22" i="1"/>
  <c r="AE22" i="1" s="1"/>
  <c r="AC22" i="1"/>
  <c r="R22" i="1"/>
  <c r="P22" i="1" s="1"/>
  <c r="S22" i="1" s="1"/>
  <c r="M22" i="1" s="1"/>
  <c r="N22" i="1" s="1"/>
  <c r="W29" i="1"/>
  <c r="AA29" i="1" s="1"/>
  <c r="AD29" i="1"/>
  <c r="AC29" i="1"/>
  <c r="W20" i="1"/>
  <c r="AA20" i="1" s="1"/>
  <c r="AD20" i="1"/>
  <c r="AC20" i="1"/>
  <c r="R29" i="1"/>
  <c r="P29" i="1" s="1"/>
  <c r="S29" i="1" s="1"/>
  <c r="M29" i="1" s="1"/>
  <c r="N29" i="1" s="1"/>
  <c r="W27" i="1"/>
  <c r="AA27" i="1" s="1"/>
  <c r="AC27" i="1"/>
  <c r="AD27" i="1"/>
  <c r="R28" i="1"/>
  <c r="P28" i="1" s="1"/>
  <c r="S28" i="1" s="1"/>
  <c r="M28" i="1" s="1"/>
  <c r="N28" i="1" s="1"/>
  <c r="W18" i="1"/>
  <c r="AA18" i="1" s="1"/>
  <c r="AD18" i="1"/>
  <c r="AC18" i="1"/>
  <c r="W17" i="1"/>
  <c r="AA17" i="1" s="1"/>
  <c r="AD17" i="1"/>
  <c r="AC17" i="1"/>
  <c r="R27" i="1"/>
  <c r="P27" i="1" s="1"/>
  <c r="S27" i="1" s="1"/>
  <c r="M27" i="1" s="1"/>
  <c r="N27" i="1" s="1"/>
  <c r="W26" i="1"/>
  <c r="AA26" i="1" s="1"/>
  <c r="AD26" i="1"/>
  <c r="AE26" i="1" s="1"/>
  <c r="AC26" i="1"/>
  <c r="W23" i="1"/>
  <c r="AA23" i="1" s="1"/>
  <c r="AC23" i="1"/>
  <c r="AD23" i="1"/>
  <c r="W31" i="1"/>
  <c r="AA31" i="1" s="1"/>
  <c r="AC31" i="1"/>
  <c r="AD31" i="1"/>
  <c r="AE31" i="1" s="1"/>
  <c r="W25" i="1"/>
  <c r="AA25" i="1" s="1"/>
  <c r="AD25" i="1"/>
  <c r="AC25" i="1"/>
  <c r="R26" i="1"/>
  <c r="P26" i="1" s="1"/>
  <c r="S26" i="1" s="1"/>
  <c r="M26" i="1" s="1"/>
  <c r="N26" i="1" s="1"/>
  <c r="W24" i="1"/>
  <c r="AA24" i="1" s="1"/>
  <c r="AD24" i="1"/>
  <c r="AE24" i="1" s="1"/>
  <c r="R24" i="1"/>
  <c r="P24" i="1" s="1"/>
  <c r="S24" i="1" s="1"/>
  <c r="M24" i="1" s="1"/>
  <c r="N24" i="1" s="1"/>
  <c r="AC24" i="1"/>
  <c r="W21" i="1"/>
  <c r="AA21" i="1" s="1"/>
  <c r="AD21" i="1"/>
  <c r="AC21" i="1"/>
  <c r="W30" i="1"/>
  <c r="AA30" i="1" s="1"/>
  <c r="AD30" i="1"/>
  <c r="AC30" i="1"/>
  <c r="W19" i="1"/>
  <c r="AA19" i="1" s="1"/>
  <c r="AC19" i="1"/>
  <c r="AD19" i="1"/>
  <c r="AE30" i="1" l="1"/>
  <c r="AE23" i="1"/>
  <c r="AE17" i="1"/>
  <c r="AE21" i="1"/>
  <c r="AE25" i="1"/>
  <c r="AE18" i="1"/>
  <c r="AE20" i="1"/>
  <c r="AE19" i="1"/>
  <c r="AE27" i="1"/>
  <c r="AE29" i="1"/>
</calcChain>
</file>

<file path=xl/sharedStrings.xml><?xml version="1.0" encoding="utf-8"?>
<sst xmlns="http://schemas.openxmlformats.org/spreadsheetml/2006/main" count="702" uniqueCount="361">
  <si>
    <t>File opened</t>
  </si>
  <si>
    <t>2020-12-11 14:43:45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</si>
  <si>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</si>
  <si>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</si>
  <si>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</si>
  <si>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</si>
  <si>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</si>
  <si>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</si>
  <si>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</si>
  <si>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</si>
  <si>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</si>
  <si>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</si>
  <si>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</si>
  <si>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"h2oazero": "1.16161", "h2obspanconc2": "0", "h2obspan2a": "0.0678114", "h2oaspan2a": "0.0668561", "h2obspanconc1": "12.17", "co2aspanconc1": "400", "tbzero": "0.0513058", "h2obspan2b": "0.0677395", "flowazero": "0.317", "co2aspan2a": "0.0865215", "co2azero": "0.892502", "h2oaspanconc2": "0", "co2bzero": "0.898612", "chamberpressurezero": "2.57375", "co2bspan1": "0.999577", "tazero": "0.00104713", "h2oaspan1": "1.00398", "co2aspan1": "1.00054", "co2bspan2a": "0.0873229", "co2aspan2b": "0.086568", "h2obzero": "1.16501", "co2aspanconc2": "0", "ssa_ref": "37127.4", "ssb_ref": "34919.1", "h2obspan1": "0.998939", "co2bspan2b": "0.087286", "h2oaspan2b": "0.0671222", "h2oaspanconc1": "12.17", "h2obspan2": "0", "flowmeterzero": "0.990581", "oxygen": "21", "co2bspanconc1": "400", "flowbzero": "0.26", "co2bspan2": "0", "h2oaspan2": "0", "co2aspan2": "0"}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</si>
  <si>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</si>
  <si>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</si>
  <si>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</si>
  <si>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</si>
  <si>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</si>
  <si>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</si>
  <si>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</si>
  <si>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</si>
  <si>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</si>
  <si>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</si>
  <si>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14:43:45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</si>
  <si>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</si>
  <si>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</si>
  <si>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</si>
  <si>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</si>
  <si>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</si>
  <si>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</si>
  <si>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</si>
  <si>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</si>
  <si>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</si>
  <si>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</si>
  <si>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</si>
  <si>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</si>
  <si>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</si>
  <si>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</si>
  <si>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</si>
  <si>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</si>
  <si>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</si>
  <si>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</si>
  <si>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</si>
  <si>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</si>
  <si>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</si>
  <si>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</si>
  <si>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</si>
  <si>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</si>
  <si>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</si>
  <si>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</si>
  <si>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</si>
  <si>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</si>
  <si>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</si>
  <si>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</si>
  <si>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</si>
  <si>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</si>
  <si>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</si>
  <si>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</si>
  <si>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</si>
  <si>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</si>
  <si>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</si>
  <si>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</si>
  <si>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</si>
  <si>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</si>
  <si>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</si>
  <si>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</si>
  <si>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</si>
  <si>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</si>
  <si>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</si>
  <si>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</si>
  <si>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</si>
  <si>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</si>
  <si>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</si>
  <si>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</si>
  <si>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</si>
  <si>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</si>
  <si>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</si>
  <si>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1.84443 90.2235 373.67 601.075 833.266 1032.8 1221.31 1382.26</t>
  </si>
  <si>
    <t>Fs_true</t>
  </si>
  <si>
    <t>0.788865 103.6 401.89 601.475 801.735 1001.3 1201.27 1401.46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</si>
  <si>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</si>
  <si>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</si>
  <si>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</si>
  <si>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</si>
  <si>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</si>
  <si>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</si>
  <si>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</si>
  <si>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</si>
  <si>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</si>
  <si>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</si>
  <si>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</si>
  <si>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</si>
  <si>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</si>
  <si>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</si>
  <si>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</si>
  <si>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</si>
  <si>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</si>
  <si>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</si>
  <si>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</si>
  <si>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</si>
  <si>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</si>
  <si>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</si>
  <si>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</si>
  <si>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</si>
  <si>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</si>
  <si>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</si>
  <si>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</si>
  <si>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</si>
  <si>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</si>
  <si>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</si>
  <si>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</si>
  <si>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</si>
  <si>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</si>
  <si>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</si>
  <si>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</si>
  <si>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</si>
  <si>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</si>
  <si>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</si>
  <si>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</si>
  <si>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</si>
  <si>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</si>
  <si>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</si>
  <si>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</si>
  <si>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</si>
  <si>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</si>
  <si>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</si>
  <si>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</si>
  <si>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</si>
  <si>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</si>
  <si>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</si>
  <si>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</si>
  <si>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</si>
  <si>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</si>
  <si>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</si>
  <si>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</si>
  <si>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</si>
  <si>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</si>
  <si>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</si>
  <si>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</si>
  <si>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</si>
  <si>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</si>
  <si>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</si>
  <si>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</si>
  <si>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</si>
  <si>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</si>
  <si>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</si>
  <si>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</si>
  <si>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</si>
  <si>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</si>
  <si>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</si>
  <si>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</si>
  <si>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</si>
  <si>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</si>
  <si>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</si>
  <si>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</si>
  <si>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</si>
  <si>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</si>
  <si>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</si>
  <si>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</si>
  <si>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</si>
  <si>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</si>
  <si>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</si>
  <si>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</si>
  <si>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</si>
  <si>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</si>
  <si>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</si>
  <si>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</si>
  <si>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</si>
  <si>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</si>
  <si>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</si>
  <si>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</si>
  <si>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</si>
  <si>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</si>
  <si>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</si>
  <si>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</si>
  <si>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</si>
  <si>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</si>
  <si>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</si>
  <si>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</si>
  <si>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</si>
  <si>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</si>
  <si>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</si>
  <si>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</si>
  <si>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</si>
  <si>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</si>
  <si>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</si>
  <si>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</si>
  <si>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</si>
  <si>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</si>
  <si>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</si>
  <si>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</si>
  <si>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</si>
  <si>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</si>
  <si>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</si>
  <si>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</si>
  <si>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</si>
  <si>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</si>
  <si>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</si>
  <si>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</si>
  <si>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</si>
  <si>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</si>
  <si>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</si>
  <si>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</si>
  <si>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</si>
  <si>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</si>
  <si>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</si>
  <si>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</si>
  <si>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</si>
  <si>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</si>
  <si>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</si>
  <si>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</si>
  <si>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</si>
  <si>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</si>
  <si>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</si>
  <si>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</si>
  <si>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</si>
  <si>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</si>
  <si>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</si>
  <si>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</si>
  <si>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</si>
  <si>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</si>
  <si>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</si>
  <si>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</si>
  <si>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</si>
  <si>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</si>
  <si>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</si>
  <si>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</si>
  <si>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</si>
  <si>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</si>
  <si>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</si>
  <si>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</si>
  <si>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</si>
  <si>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</si>
  <si>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</si>
  <si>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</si>
  <si>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</si>
  <si>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</si>
  <si>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</si>
  <si>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</si>
  <si>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</si>
  <si>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</si>
  <si>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</si>
  <si>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</si>
  <si>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</si>
  <si>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</si>
  <si>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</si>
  <si>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</si>
  <si>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</si>
  <si>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</si>
  <si>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</si>
  <si>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</si>
  <si>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</si>
  <si>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</si>
  <si>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</si>
  <si>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</si>
  <si>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</si>
  <si>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</si>
  <si>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</si>
  <si>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</si>
  <si>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</si>
  <si>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</si>
  <si>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</si>
  <si>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</si>
  <si>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</si>
  <si>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</si>
  <si>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</si>
  <si>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</si>
  <si>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</si>
  <si>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</si>
  <si>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</si>
  <si>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</si>
  <si>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</si>
  <si>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</si>
  <si>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</si>
  <si>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</si>
  <si>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</si>
  <si>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</si>
  <si>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</si>
  <si>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</si>
  <si>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</si>
  <si>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</si>
  <si>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</si>
  <si>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</si>
  <si>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</si>
  <si>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</si>
  <si>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</si>
  <si>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</si>
  <si>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</si>
  <si>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20201211 14:47:02</t>
  </si>
  <si>
    <t>14:47:02</t>
  </si>
  <si>
    <t>1149</t>
  </si>
  <si>
    <t>_1</t>
  </si>
  <si>
    <t>RECT-4143-20200907-06_33_50</t>
  </si>
  <si>
    <t>RECT-2056-20201211-14_47_03</t>
  </si>
  <si>
    <t>DARK-2057-20201211-14_47_11</t>
  </si>
  <si>
    <t>0: Broadleaf</t>
  </si>
  <si>
    <t>14:38:33</t>
  </si>
  <si>
    <t>0/3</t>
  </si>
  <si>
    <t>20201211 14:49:02</t>
  </si>
  <si>
    <t>14:49:02</t>
  </si>
  <si>
    <t>RECT-2058-20201211-14_49_03</t>
  </si>
  <si>
    <t>DARK-2059-20201211-14_49_11</t>
  </si>
  <si>
    <t>14:49:23</t>
  </si>
  <si>
    <t>2/3</t>
  </si>
  <si>
    <t>20201211 14:50:36</t>
  </si>
  <si>
    <t>14:50:36</t>
  </si>
  <si>
    <t>RECT-2060-20201211-14_50_37</t>
  </si>
  <si>
    <t>DARK-2061-20201211-14_50_45</t>
  </si>
  <si>
    <t>3/3</t>
  </si>
  <si>
    <t>20201211 14:51:52</t>
  </si>
  <si>
    <t>14:51:52</t>
  </si>
  <si>
    <t>RECT-2062-20201211-14_51_53</t>
  </si>
  <si>
    <t>DARK-2063-20201211-14_52_01</t>
  </si>
  <si>
    <t>20201211 14:53:36</t>
  </si>
  <si>
    <t>14:53:36</t>
  </si>
  <si>
    <t>RECT-2064-20201211-14_53_37</t>
  </si>
  <si>
    <t>DARK-2065-20201211-14_53_45</t>
  </si>
  <si>
    <t>20201211 14:55:00</t>
  </si>
  <si>
    <t>14:55:00</t>
  </si>
  <si>
    <t>RECT-2066-20201211-14_55_01</t>
  </si>
  <si>
    <t>DARK-2067-20201211-14_55_09</t>
  </si>
  <si>
    <t>20201211 14:56:28</t>
  </si>
  <si>
    <t>14:56:28</t>
  </si>
  <si>
    <t>RECT-2068-20201211-14_56_29</t>
  </si>
  <si>
    <t>DARK-2069-20201211-14_56_37</t>
  </si>
  <si>
    <t>20201211 14:58:24</t>
  </si>
  <si>
    <t>14:58:24</t>
  </si>
  <si>
    <t>RECT-2070-20201211-14_58_25</t>
  </si>
  <si>
    <t>DARK-2071-20201211-14_58_33</t>
  </si>
  <si>
    <t>20201211 15:00:01</t>
  </si>
  <si>
    <t>15:00:01</t>
  </si>
  <si>
    <t>RECT-2072-20201211-15_00_02</t>
  </si>
  <si>
    <t>DARK-2073-20201211-15_00_10</t>
  </si>
  <si>
    <t>15:00:23</t>
  </si>
  <si>
    <t>20201211 15:02:24</t>
  </si>
  <si>
    <t>15:02:24</t>
  </si>
  <si>
    <t>RECT-2074-20201211-15_02_25</t>
  </si>
  <si>
    <t>DARK-2075-20201211-15_02_33</t>
  </si>
  <si>
    <t>20201211 15:04:19</t>
  </si>
  <si>
    <t>15:04:19</t>
  </si>
  <si>
    <t>RECT-2076-20201211-15_04_20</t>
  </si>
  <si>
    <t>DARK-2077-20201211-15_04_28</t>
  </si>
  <si>
    <t>20201211 15:06:10</t>
  </si>
  <si>
    <t>15:06:10</t>
  </si>
  <si>
    <t>RECT-2078-20201211-15_06_11</t>
  </si>
  <si>
    <t>DARK-2079-20201211-15_06_19</t>
  </si>
  <si>
    <t>20201211 15:08:10</t>
  </si>
  <si>
    <t>15:08:10</t>
  </si>
  <si>
    <t>RECT-2080-20201211-15_08_12</t>
  </si>
  <si>
    <t>DARK-2081-20201211-15_08_19</t>
  </si>
  <si>
    <t>20201211 15:10:11</t>
  </si>
  <si>
    <t>15:10:11</t>
  </si>
  <si>
    <t>RECT-2082-20201211-15_10_12</t>
  </si>
  <si>
    <t>DARK-2083-20201211-15_10_20</t>
  </si>
  <si>
    <t>20201211 15:12:11</t>
  </si>
  <si>
    <t>15:12:11</t>
  </si>
  <si>
    <t>RECT-2084-20201211-15_12_13</t>
  </si>
  <si>
    <t>DARK-2085-20201211-15_12_20</t>
  </si>
  <si>
    <t>15:12:33</t>
  </si>
  <si>
    <t>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</si>
</sst>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1607719622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1607719614</v>
      </c>
      <c r="I17">
        <f t="shared" ref="I17:I31" si="0">(J17)/1000</f>
        <v>6.7063643502866268E-4</v>
      </c>
      <c r="J17">
        <f t="shared" ref="J17:J31" si="1">1000*CA17*AH17*(BW17-BX17)/(100*BP17*(1000-AH17*BW17))</f>
        <v>0.67063643502866266</v>
      </c>
      <c r="K17">
        <f t="shared" ref="K17:K31" si="2">CA17*AH17*(BV17-BU17*(1000-AH17*BX17)/(1000-AH17*BW17))/(100*BP17)</f>
        <v>6.4547392566258317</v>
      </c>
      <c r="L17">
        <f t="shared" ref="L17:L31" si="3">BU17 - IF(AH17&gt;1, K17*BP17*100/(AJ17*CI17), 0)</f>
        <v>402.10141935483898</v>
      </c>
      <c r="M17">
        <f t="shared" ref="M17:M31" si="4">((S17-I17/2)*L17-K17)/(S17+I17/2)</f>
        <v>125.73637301703576</v>
      </c>
      <c r="N17">
        <f t="shared" ref="N17:N31" si="5">M17*(CB17+CC17)/1000</f>
        <v>12.831683114976084</v>
      </c>
      <c r="O17">
        <f t="shared" ref="O17:O31" si="6">(BU17 - IF(AH17&gt;1, K17*BP17*100/(AJ17*CI17), 0))*(CB17+CC17)/1000</f>
        <v>41.03536526017286</v>
      </c>
      <c r="P17">
        <f t="shared" ref="P17:P31" si="7">2/((1/R17-1/Q17)+SIGN(R17)*SQRT((1/R17-1/Q17)*(1/R17-1/Q17) + 4*BQ17/((BQ17+1)*(BQ17+1))*(2*1/R17*1/Q17-1/Q17*1/Q17)))</f>
        <v>3.8631986791858863E-2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2.9638605702658865</v>
      </c>
      <c r="R17">
        <f t="shared" ref="R17:R31" si="9">I17*(1000-(1000*0.61365*EXP(17.502*V17/(240.97+V17))/(CB17+CC17)+BW17)/2)/(1000*0.61365*EXP(17.502*V17/(240.97+V17))/(CB17+CC17)-BW17)</f>
        <v>3.8354410817033807E-2</v>
      </c>
      <c r="S17">
        <f t="shared" ref="S17:S31" si="10">1/((BQ17+1)/(P17/1.6)+1/(Q17/1.37)) + BQ17/((BQ17+1)/(P17/1.6) + BQ17/(Q17/1.37))</f>
        <v>2.3996279457839421E-2</v>
      </c>
      <c r="T17">
        <f t="shared" ref="T17:T31" si="11">(BM17*BO17)</f>
        <v>231.28607994096828</v>
      </c>
      <c r="U17">
        <f t="shared" ref="U17:U31" si="12">(CD17+(T17+2*0.95*0.0000000567*(((CD17+$B$7)+273)^4-(CD17+273)^4)-44100*I17)/(1.84*29.3*Q17+8*0.95*0.0000000567*(CD17+273)^3))</f>
        <v>29.195624300299912</v>
      </c>
      <c r="V17">
        <f t="shared" ref="V17:V31" si="13">($C$7*CE17+$D$7*CF17+$E$7*U17)</f>
        <v>28.059538709677401</v>
      </c>
      <c r="W17">
        <f t="shared" ref="W17:W31" si="14">0.61365*EXP(17.502*V17/(240.97+V17))</f>
        <v>3.8080311571993866</v>
      </c>
      <c r="X17">
        <f t="shared" ref="X17:X31" si="15">(Y17/Z17*100)</f>
        <v>54.618051780229571</v>
      </c>
      <c r="Y17">
        <f t="shared" ref="Y17:Y31" si="16">BW17*(CB17+CC17)/1000</f>
        <v>2.0750552757200369</v>
      </c>
      <c r="Z17">
        <f t="shared" ref="Z17:Z31" si="17">0.61365*EXP(17.502*CD17/(240.97+CD17))</f>
        <v>3.7992114476539376</v>
      </c>
      <c r="AA17">
        <f t="shared" ref="AA17:AA31" si="18">(W17-BW17*(CB17+CC17)/1000)</f>
        <v>1.7329758814793497</v>
      </c>
      <c r="AB17">
        <f t="shared" ref="AB17:AB31" si="19">(-I17*44100)</f>
        <v>-29.575066784764026</v>
      </c>
      <c r="AC17">
        <f t="shared" ref="AC17:AC31" si="20">2*29.3*Q17*0.92*(CD17-V17)</f>
        <v>-6.3574867362126604</v>
      </c>
      <c r="AD17">
        <f t="shared" ref="AD17:AD31" si="21">2*0.95*0.0000000567*(((CD17+$B$7)+273)^4-(V17+273)^4)</f>
        <v>-0.46774589368260211</v>
      </c>
      <c r="AE17">
        <f t="shared" ref="AE17:AE31" si="22">T17+AD17+AB17+AC17</f>
        <v>194.88578052630899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53735.352504898168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1" si="26">1-AM17/AN17</f>
        <v>0.78066849277855754</v>
      </c>
      <c r="AP17">
        <v>-0.57774747981622299</v>
      </c>
      <c r="AQ17" t="s">
        <v>294</v>
      </c>
      <c r="AR17">
        <v>15379.6</v>
      </c>
      <c r="AS17">
        <v>1136.5971999999999</v>
      </c>
      <c r="AT17">
        <v>1368</v>
      </c>
      <c r="AU17">
        <f t="shared" ref="AU17:AU31" si="27">1-AS17/AT17</f>
        <v>0.16915409356725153</v>
      </c>
      <c r="AV17">
        <v>0.5</v>
      </c>
      <c r="AW17">
        <f t="shared" ref="AW17:AW31" si="28">BM17</f>
        <v>1180.1577964000285</v>
      </c>
      <c r="AX17">
        <f t="shared" ref="AX17:AX31" si="29">K17</f>
        <v>6.4547392566258317</v>
      </c>
      <c r="AY17">
        <f t="shared" ref="AY17:AY31" si="30">AU17*AV17*AW17</f>
        <v>99.8142611581859</v>
      </c>
      <c r="AZ17">
        <f t="shared" ref="AZ17:AZ31" si="31">(AX17-AP17)/AW17</f>
        <v>5.958937658924985E-3</v>
      </c>
      <c r="BA17">
        <f t="shared" ref="BA17:BA31" si="32">(AN17-AT17)/AT17</f>
        <v>1.3845614035087719</v>
      </c>
      <c r="BB17" t="s">
        <v>295</v>
      </c>
      <c r="BC17">
        <v>1136.5971999999999</v>
      </c>
      <c r="BD17">
        <v>885.26</v>
      </c>
      <c r="BE17">
        <f t="shared" ref="BE17:BE31" si="33">1-BD17/AT17</f>
        <v>0.35288011695906429</v>
      </c>
      <c r="BF17">
        <f t="shared" ref="BF17:BF31" si="34">(AT17-BC17)/(AT17-BD17)</f>
        <v>0.4793528607532006</v>
      </c>
      <c r="BG17">
        <f t="shared" ref="BG17:BG31" si="35">(AN17-AT17)/(AN17-BD17)</f>
        <v>0.79689669390193629</v>
      </c>
      <c r="BH17">
        <f t="shared" ref="BH17:BH31" si="36">(AT17-BC17)/(AT17-AM17)</f>
        <v>0.3546277644174094</v>
      </c>
      <c r="BI17">
        <f t="shared" ref="BI17:BI31" si="37">(AN17-AT17)/(AN17-AM17)</f>
        <v>0.74376726281526151</v>
      </c>
      <c r="BJ17">
        <f t="shared" ref="BJ17:BJ31" si="38">(BF17*BD17/BC17)</f>
        <v>0.37335294641793804</v>
      </c>
      <c r="BK17">
        <f t="shared" ref="BK17:BK31" si="39">(1-BJ17)</f>
        <v>0.62664705358206196</v>
      </c>
      <c r="BL17">
        <f t="shared" ref="BL17:BL31" si="40">$B$11*CJ17+$C$11*CK17+$F$11*CL17*(1-CO17)</f>
        <v>1399.9674193548401</v>
      </c>
      <c r="BM17">
        <f t="shared" ref="BM17:BM31" si="41">BL17*BN17</f>
        <v>1180.1577964000285</v>
      </c>
      <c r="BN17">
        <f t="shared" ref="BN17:BN31" si="42">($B$11*$D$9+$C$11*$D$9+$F$11*((CY17+CQ17)/MAX(CY17+CQ17+CZ17, 0.1)*$I$9+CZ17/MAX(CY17+CQ17+CZ17, 0.1)*$J$9))/($B$11+$C$11+$F$11)</f>
        <v>0.84298947252921885</v>
      </c>
      <c r="BO17">
        <f t="shared" ref="BO17:BO31" si="43">($B$11*$K$9+$C$11*$K$9+$F$11*((CY17+CQ17)/MAX(CY17+CQ17+CZ17, 0.1)*$P$9+CZ17/MAX(CY17+CQ17+CZ17, 0.1)*$Q$9))/($B$11+$C$11+$F$11)</f>
        <v>0.19597894505843785</v>
      </c>
      <c r="BP17">
        <v>6</v>
      </c>
      <c r="BQ17">
        <v>0.5</v>
      </c>
      <c r="BR17" t="s">
        <v>296</v>
      </c>
      <c r="BS17">
        <v>2</v>
      </c>
      <c r="BT17">
        <v>1607719614</v>
      </c>
      <c r="BU17">
        <v>402.10141935483898</v>
      </c>
      <c r="BV17">
        <v>410.16829032258102</v>
      </c>
      <c r="BW17">
        <v>20.333258064516102</v>
      </c>
      <c r="BX17">
        <v>19.545093548387101</v>
      </c>
      <c r="BY17">
        <v>400.95351612903198</v>
      </c>
      <c r="BZ17">
        <v>20.0004322580645</v>
      </c>
      <c r="CA17">
        <v>500.14954838709701</v>
      </c>
      <c r="CB17">
        <v>101.952258064516</v>
      </c>
      <c r="CC17">
        <v>0.100018512903226</v>
      </c>
      <c r="CD17">
        <v>28.0197516129032</v>
      </c>
      <c r="CE17">
        <v>28.059538709677401</v>
      </c>
      <c r="CF17">
        <v>999.9</v>
      </c>
      <c r="CG17">
        <v>0</v>
      </c>
      <c r="CH17">
        <v>0</v>
      </c>
      <c r="CI17">
        <v>10001.651290322599</v>
      </c>
      <c r="CJ17">
        <v>0</v>
      </c>
      <c r="CK17">
        <v>152.387</v>
      </c>
      <c r="CL17">
        <v>1399.9674193548401</v>
      </c>
      <c r="CM17">
        <v>0.899993516129032</v>
      </c>
      <c r="CN17">
        <v>0.100006419354839</v>
      </c>
      <c r="CO17">
        <v>0</v>
      </c>
      <c r="CP17">
        <v>1138.20451612903</v>
      </c>
      <c r="CQ17">
        <v>4.9994800000000001</v>
      </c>
      <c r="CR17">
        <v>16082.990322580699</v>
      </c>
      <c r="CS17">
        <v>11417.2903225806</v>
      </c>
      <c r="CT17">
        <v>48.358677419354798</v>
      </c>
      <c r="CU17">
        <v>49.887</v>
      </c>
      <c r="CV17">
        <v>49.402999999999999</v>
      </c>
      <c r="CW17">
        <v>49.471548387096803</v>
      </c>
      <c r="CX17">
        <v>50.237741935483903</v>
      </c>
      <c r="CY17">
        <v>1255.46258064516</v>
      </c>
      <c r="CZ17">
        <v>139.50548387096799</v>
      </c>
      <c r="DA17">
        <v>0</v>
      </c>
      <c r="DB17">
        <v>387.10000014305098</v>
      </c>
      <c r="DC17">
        <v>0</v>
      </c>
      <c r="DD17">
        <v>1136.5971999999999</v>
      </c>
      <c r="DE17">
        <v>-190.42076922685399</v>
      </c>
      <c r="DF17">
        <v>-2656.3384614449401</v>
      </c>
      <c r="DG17">
        <v>16060.436</v>
      </c>
      <c r="DH17">
        <v>15</v>
      </c>
      <c r="DI17">
        <v>1607719113</v>
      </c>
      <c r="DJ17" t="s">
        <v>297</v>
      </c>
      <c r="DK17">
        <v>1607719113</v>
      </c>
      <c r="DL17">
        <v>1607719108</v>
      </c>
      <c r="DM17">
        <v>12</v>
      </c>
      <c r="DN17">
        <v>0.47899999999999998</v>
      </c>
      <c r="DO17">
        <v>-7.0000000000000001E-3</v>
      </c>
      <c r="DP17">
        <v>0.224</v>
      </c>
      <c r="DQ17">
        <v>0.123</v>
      </c>
      <c r="DR17">
        <v>1238</v>
      </c>
      <c r="DS17">
        <v>14</v>
      </c>
      <c r="DT17">
        <v>0.11</v>
      </c>
      <c r="DU17">
        <v>0.02</v>
      </c>
      <c r="DV17">
        <v>6.4149281019714604</v>
      </c>
      <c r="DW17">
        <v>2.2372203433052702</v>
      </c>
      <c r="DX17">
        <v>0.16970958460570201</v>
      </c>
      <c r="DY17">
        <v>0</v>
      </c>
      <c r="DZ17">
        <v>-8.0396570967741905</v>
      </c>
      <c r="EA17">
        <v>-3.0090053225806499</v>
      </c>
      <c r="EB17">
        <v>0.228015245672988</v>
      </c>
      <c r="EC17">
        <v>0</v>
      </c>
      <c r="ED17">
        <v>0.77886306451612897</v>
      </c>
      <c r="EE17">
        <v>0.90104187096773902</v>
      </c>
      <c r="EF17">
        <v>7.1853283753248703E-2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1.149</v>
      </c>
      <c r="EN17">
        <v>0.33579999999999999</v>
      </c>
      <c r="EO17">
        <v>1.3161258946268399</v>
      </c>
      <c r="EP17">
        <v>-1.6043650578588901E-5</v>
      </c>
      <c r="EQ17">
        <v>-1.15305589960158E-6</v>
      </c>
      <c r="ER17">
        <v>3.6581349982770798E-10</v>
      </c>
      <c r="ES17">
        <v>-2.2206377913906599E-2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8.5</v>
      </c>
      <c r="FB17">
        <v>8.6</v>
      </c>
      <c r="FC17">
        <v>2</v>
      </c>
      <c r="FD17">
        <v>504.024</v>
      </c>
      <c r="FE17">
        <v>480.26600000000002</v>
      </c>
      <c r="FF17">
        <v>23.954999999999998</v>
      </c>
      <c r="FG17">
        <v>33.027099999999997</v>
      </c>
      <c r="FH17">
        <v>30.0001</v>
      </c>
      <c r="FI17">
        <v>33.039900000000003</v>
      </c>
      <c r="FJ17">
        <v>33.081200000000003</v>
      </c>
      <c r="FK17">
        <v>19.434000000000001</v>
      </c>
      <c r="FL17">
        <v>8.6139500000000009</v>
      </c>
      <c r="FM17">
        <v>32.3872</v>
      </c>
      <c r="FN17">
        <v>23.938700000000001</v>
      </c>
      <c r="FO17">
        <v>409.50599999999997</v>
      </c>
      <c r="FP17">
        <v>18.635400000000001</v>
      </c>
      <c r="FQ17">
        <v>98.062899999999999</v>
      </c>
      <c r="FR17">
        <v>102.069</v>
      </c>
    </row>
    <row r="18" spans="1:174" x14ac:dyDescent="0.25">
      <c r="A18">
        <v>2</v>
      </c>
      <c r="B18">
        <v>1607719742.5</v>
      </c>
      <c r="C18">
        <v>120.5</v>
      </c>
      <c r="D18" t="s">
        <v>299</v>
      </c>
      <c r="E18" t="s">
        <v>300</v>
      </c>
      <c r="F18" t="s">
        <v>291</v>
      </c>
      <c r="G18" t="s">
        <v>292</v>
      </c>
      <c r="H18">
        <v>1607719734.75</v>
      </c>
      <c r="I18">
        <f t="shared" si="0"/>
        <v>1.1571893813919491E-3</v>
      </c>
      <c r="J18">
        <f t="shared" si="1"/>
        <v>1.1571893813919492</v>
      </c>
      <c r="K18">
        <f t="shared" si="2"/>
        <v>-0.29034895144436357</v>
      </c>
      <c r="L18">
        <f t="shared" si="3"/>
        <v>48.750279999999997</v>
      </c>
      <c r="M18">
        <f t="shared" si="4"/>
        <v>54.537534332211216</v>
      </c>
      <c r="N18">
        <f t="shared" si="5"/>
        <v>5.5652728523593176</v>
      </c>
      <c r="O18">
        <f t="shared" si="6"/>
        <v>4.9747135280495032</v>
      </c>
      <c r="P18">
        <f t="shared" si="7"/>
        <v>6.4409033296536009E-2</v>
      </c>
      <c r="Q18">
        <f t="shared" si="8"/>
        <v>2.9629369685247084</v>
      </c>
      <c r="R18">
        <f t="shared" si="9"/>
        <v>6.3641186885394413E-2</v>
      </c>
      <c r="S18">
        <f t="shared" si="10"/>
        <v>3.9843966969747895E-2</v>
      </c>
      <c r="T18">
        <f t="shared" si="11"/>
        <v>231.29385114776591</v>
      </c>
      <c r="U18">
        <f t="shared" si="12"/>
        <v>29.033579925962258</v>
      </c>
      <c r="V18">
        <f t="shared" si="13"/>
        <v>28.013673333333301</v>
      </c>
      <c r="W18">
        <f t="shared" si="14"/>
        <v>3.7978656300428781</v>
      </c>
      <c r="X18">
        <f t="shared" si="15"/>
        <v>52.626595433534838</v>
      </c>
      <c r="Y18">
        <f t="shared" si="16"/>
        <v>1.995048334852527</v>
      </c>
      <c r="Z18">
        <f t="shared" si="17"/>
        <v>3.7909507890780971</v>
      </c>
      <c r="AA18">
        <f t="shared" si="18"/>
        <v>1.8028172951903512</v>
      </c>
      <c r="AB18">
        <f t="shared" si="19"/>
        <v>-51.03205171938496</v>
      </c>
      <c r="AC18">
        <f t="shared" si="20"/>
        <v>-4.9934054363004137</v>
      </c>
      <c r="AD18">
        <f t="shared" si="21"/>
        <v>-0.36734712337655301</v>
      </c>
      <c r="AE18">
        <f t="shared" si="22"/>
        <v>174.90104686870399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53714.887463536419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15374.4</v>
      </c>
      <c r="AS18">
        <v>824.76275999999996</v>
      </c>
      <c r="AT18">
        <v>939.39</v>
      </c>
      <c r="AU18">
        <f t="shared" si="27"/>
        <v>0.12202305751604769</v>
      </c>
      <c r="AV18">
        <v>0.5</v>
      </c>
      <c r="AW18">
        <f t="shared" si="28"/>
        <v>1180.1981105580217</v>
      </c>
      <c r="AX18">
        <f t="shared" si="29"/>
        <v>-0.29034895144436357</v>
      </c>
      <c r="AY18">
        <f t="shared" si="30"/>
        <v>72.005690962476152</v>
      </c>
      <c r="AZ18">
        <f t="shared" si="31"/>
        <v>2.4351719071637182E-4</v>
      </c>
      <c r="BA18">
        <f t="shared" si="32"/>
        <v>2.4725513365056049</v>
      </c>
      <c r="BB18" t="s">
        <v>302</v>
      </c>
      <c r="BC18">
        <v>824.76275999999996</v>
      </c>
      <c r="BD18">
        <v>707.17</v>
      </c>
      <c r="BE18">
        <f t="shared" si="33"/>
        <v>0.24720297214149611</v>
      </c>
      <c r="BF18">
        <f t="shared" si="34"/>
        <v>0.49361484798897604</v>
      </c>
      <c r="BG18">
        <f t="shared" si="35"/>
        <v>0.90910834432524046</v>
      </c>
      <c r="BH18">
        <f t="shared" si="36"/>
        <v>0.51192740314751251</v>
      </c>
      <c r="BI18">
        <f t="shared" si="37"/>
        <v>0.9120738214164027</v>
      </c>
      <c r="BJ18">
        <f t="shared" si="38"/>
        <v>0.42323638867056046</v>
      </c>
      <c r="BK18">
        <f t="shared" si="39"/>
        <v>0.57676361132943954</v>
      </c>
      <c r="BL18">
        <f t="shared" si="40"/>
        <v>1400.0153333333301</v>
      </c>
      <c r="BM18">
        <f t="shared" si="41"/>
        <v>1180.1981105580217</v>
      </c>
      <c r="BN18">
        <f t="shared" si="42"/>
        <v>0.84298941765734792</v>
      </c>
      <c r="BO18">
        <f t="shared" si="43"/>
        <v>0.19597883531469601</v>
      </c>
      <c r="BP18">
        <v>6</v>
      </c>
      <c r="BQ18">
        <v>0.5</v>
      </c>
      <c r="BR18" t="s">
        <v>296</v>
      </c>
      <c r="BS18">
        <v>2</v>
      </c>
      <c r="BT18">
        <v>1607719734.75</v>
      </c>
      <c r="BU18">
        <v>48.750279999999997</v>
      </c>
      <c r="BV18">
        <v>48.469636666666702</v>
      </c>
      <c r="BW18">
        <v>19.550706666666699</v>
      </c>
      <c r="BX18">
        <v>18.189613333333298</v>
      </c>
      <c r="BY18">
        <v>48.281280000000002</v>
      </c>
      <c r="BZ18">
        <v>19.3307066666667</v>
      </c>
      <c r="CA18">
        <v>500.14153333333297</v>
      </c>
      <c r="CB18">
        <v>101.944866666667</v>
      </c>
      <c r="CC18">
        <v>9.9952933333333299E-2</v>
      </c>
      <c r="CD18">
        <v>27.982413333333302</v>
      </c>
      <c r="CE18">
        <v>28.013673333333301</v>
      </c>
      <c r="CF18">
        <v>999.9</v>
      </c>
      <c r="CG18">
        <v>0</v>
      </c>
      <c r="CH18">
        <v>0</v>
      </c>
      <c r="CI18">
        <v>9997.1426666666594</v>
      </c>
      <c r="CJ18">
        <v>0</v>
      </c>
      <c r="CK18">
        <v>152.83893333333299</v>
      </c>
      <c r="CL18">
        <v>1400.0153333333301</v>
      </c>
      <c r="CM18">
        <v>0.89999513333333303</v>
      </c>
      <c r="CN18">
        <v>0.100004723333333</v>
      </c>
      <c r="CO18">
        <v>0</v>
      </c>
      <c r="CP18">
        <v>825.07429999999999</v>
      </c>
      <c r="CQ18">
        <v>4.9994800000000001</v>
      </c>
      <c r="CR18">
        <v>11687.606666666699</v>
      </c>
      <c r="CS18">
        <v>11417.7</v>
      </c>
      <c r="CT18">
        <v>48.356099999999998</v>
      </c>
      <c r="CU18">
        <v>49.832999999999998</v>
      </c>
      <c r="CV18">
        <v>49.360300000000002</v>
      </c>
      <c r="CW18">
        <v>49.389466666666699</v>
      </c>
      <c r="CX18">
        <v>50.241599999999998</v>
      </c>
      <c r="CY18">
        <v>1255.508</v>
      </c>
      <c r="CZ18">
        <v>139.50766666666701</v>
      </c>
      <c r="DA18">
        <v>0</v>
      </c>
      <c r="DB18">
        <v>119.5</v>
      </c>
      <c r="DC18">
        <v>0</v>
      </c>
      <c r="DD18">
        <v>824.76275999999996</v>
      </c>
      <c r="DE18">
        <v>-69.891000004303905</v>
      </c>
      <c r="DF18">
        <v>-990.115384615376</v>
      </c>
      <c r="DG18">
        <v>11682.772000000001</v>
      </c>
      <c r="DH18">
        <v>15</v>
      </c>
      <c r="DI18">
        <v>1607719763.5</v>
      </c>
      <c r="DJ18" t="s">
        <v>303</v>
      </c>
      <c r="DK18">
        <v>1607719763.5</v>
      </c>
      <c r="DL18">
        <v>1607719763.5</v>
      </c>
      <c r="DM18">
        <v>13</v>
      </c>
      <c r="DN18">
        <v>-0.84399999999999997</v>
      </c>
      <c r="DO18">
        <v>-0.03</v>
      </c>
      <c r="DP18">
        <v>0.46899999999999997</v>
      </c>
      <c r="DQ18">
        <v>0.22</v>
      </c>
      <c r="DR18">
        <v>49</v>
      </c>
      <c r="DS18">
        <v>18</v>
      </c>
      <c r="DT18">
        <v>0.34</v>
      </c>
      <c r="DU18">
        <v>7.0000000000000007E-2</v>
      </c>
      <c r="DV18">
        <v>-0.99516103908572695</v>
      </c>
      <c r="DW18">
        <v>-0.132181546536842</v>
      </c>
      <c r="DX18">
        <v>1.8008419497576599E-2</v>
      </c>
      <c r="DY18">
        <v>1</v>
      </c>
      <c r="DZ18">
        <v>1.12258193548387</v>
      </c>
      <c r="EA18">
        <v>0.105878225806447</v>
      </c>
      <c r="EB18">
        <v>1.9051654981765399E-2</v>
      </c>
      <c r="EC18">
        <v>1</v>
      </c>
      <c r="ED18">
        <v>1.4456422580645201</v>
      </c>
      <c r="EE18">
        <v>0.27593467741935201</v>
      </c>
      <c r="EF18">
        <v>2.2396290693698102E-2</v>
      </c>
      <c r="EG18">
        <v>0</v>
      </c>
      <c r="EH18">
        <v>2</v>
      </c>
      <c r="EI18">
        <v>3</v>
      </c>
      <c r="EJ18" t="s">
        <v>304</v>
      </c>
      <c r="EK18">
        <v>100</v>
      </c>
      <c r="EL18">
        <v>100</v>
      </c>
      <c r="EM18">
        <v>0.46899999999999997</v>
      </c>
      <c r="EN18">
        <v>0.22</v>
      </c>
      <c r="EO18">
        <v>1.3161258946268399</v>
      </c>
      <c r="EP18">
        <v>-1.6043650578588901E-5</v>
      </c>
      <c r="EQ18">
        <v>-1.15305589960158E-6</v>
      </c>
      <c r="ER18">
        <v>3.6581349982770798E-10</v>
      </c>
      <c r="ES18">
        <v>-2.2206377913906599E-2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10.5</v>
      </c>
      <c r="FB18">
        <v>10.6</v>
      </c>
      <c r="FC18">
        <v>2</v>
      </c>
      <c r="FD18">
        <v>504.23</v>
      </c>
      <c r="FE18">
        <v>478.60599999999999</v>
      </c>
      <c r="FF18">
        <v>24.0684</v>
      </c>
      <c r="FG18">
        <v>32.997700000000002</v>
      </c>
      <c r="FH18">
        <v>29.9999</v>
      </c>
      <c r="FI18">
        <v>33.019300000000001</v>
      </c>
      <c r="FJ18">
        <v>33.0608</v>
      </c>
      <c r="FK18">
        <v>5.0339600000000004</v>
      </c>
      <c r="FL18">
        <v>18.812000000000001</v>
      </c>
      <c r="FM18">
        <v>33.808700000000002</v>
      </c>
      <c r="FN18">
        <v>24.075299999999999</v>
      </c>
      <c r="FO18">
        <v>48.662500000000001</v>
      </c>
      <c r="FP18">
        <v>18.060400000000001</v>
      </c>
      <c r="FQ18">
        <v>98.064599999999999</v>
      </c>
      <c r="FR18">
        <v>102.07</v>
      </c>
    </row>
    <row r="19" spans="1:174" x14ac:dyDescent="0.25">
      <c r="A19">
        <v>3</v>
      </c>
      <c r="B19">
        <v>1607719836</v>
      </c>
      <c r="C19">
        <v>214</v>
      </c>
      <c r="D19" t="s">
        <v>305</v>
      </c>
      <c r="E19" t="s">
        <v>306</v>
      </c>
      <c r="F19" t="s">
        <v>291</v>
      </c>
      <c r="G19" t="s">
        <v>292</v>
      </c>
      <c r="H19">
        <v>1607719828.25</v>
      </c>
      <c r="I19">
        <f t="shared" si="0"/>
        <v>1.6221497939844136E-3</v>
      </c>
      <c r="J19">
        <f t="shared" si="1"/>
        <v>1.6221497939844136</v>
      </c>
      <c r="K19">
        <f t="shared" si="2"/>
        <v>0.91423751950835275</v>
      </c>
      <c r="L19">
        <f t="shared" si="3"/>
        <v>79.299706666666694</v>
      </c>
      <c r="M19">
        <f t="shared" si="4"/>
        <v>60.997217930281778</v>
      </c>
      <c r="N19">
        <f t="shared" si="5"/>
        <v>6.2238362557181359</v>
      </c>
      <c r="O19">
        <f t="shared" si="6"/>
        <v>8.0913262303852331</v>
      </c>
      <c r="P19">
        <f t="shared" si="7"/>
        <v>9.1183990354009051E-2</v>
      </c>
      <c r="Q19">
        <f t="shared" si="8"/>
        <v>2.9634201571311571</v>
      </c>
      <c r="R19">
        <f t="shared" si="9"/>
        <v>8.9653488884513424E-2</v>
      </c>
      <c r="S19">
        <f t="shared" si="10"/>
        <v>5.6168800209692185E-2</v>
      </c>
      <c r="T19">
        <f t="shared" si="11"/>
        <v>231.29336073203004</v>
      </c>
      <c r="U19">
        <f t="shared" si="12"/>
        <v>28.902629340653391</v>
      </c>
      <c r="V19">
        <f t="shared" si="13"/>
        <v>27.9733566666667</v>
      </c>
      <c r="W19">
        <f t="shared" si="14"/>
        <v>3.7889494703498228</v>
      </c>
      <c r="X19">
        <f t="shared" si="15"/>
        <v>52.662619652621537</v>
      </c>
      <c r="Y19">
        <f t="shared" si="16"/>
        <v>1.9951056533149174</v>
      </c>
      <c r="Z19">
        <f t="shared" si="17"/>
        <v>3.7884664045868468</v>
      </c>
      <c r="AA19">
        <f t="shared" si="18"/>
        <v>1.7938438170349054</v>
      </c>
      <c r="AB19">
        <f t="shared" si="19"/>
        <v>-71.536805914712644</v>
      </c>
      <c r="AC19">
        <f t="shared" si="20"/>
        <v>-0.34935041109640413</v>
      </c>
      <c r="AD19">
        <f t="shared" si="21"/>
        <v>-2.5689677864364449E-2</v>
      </c>
      <c r="AE19">
        <f t="shared" si="22"/>
        <v>159.38151472835665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53730.786689261142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307</v>
      </c>
      <c r="AR19">
        <v>15373.6</v>
      </c>
      <c r="AS19">
        <v>766.97763999999995</v>
      </c>
      <c r="AT19">
        <v>876.97</v>
      </c>
      <c r="AU19">
        <f t="shared" si="27"/>
        <v>0.12542317297056915</v>
      </c>
      <c r="AV19">
        <v>0.5</v>
      </c>
      <c r="AW19">
        <f t="shared" si="28"/>
        <v>1180.1963395615583</v>
      </c>
      <c r="AX19">
        <f t="shared" si="29"/>
        <v>0.91423751950835275</v>
      </c>
      <c r="AY19">
        <f t="shared" si="30"/>
        <v>74.011984818030939</v>
      </c>
      <c r="AZ19">
        <f t="shared" si="31"/>
        <v>1.2641837203789725E-3</v>
      </c>
      <c r="BA19">
        <f t="shared" si="32"/>
        <v>2.7197167519983574</v>
      </c>
      <c r="BB19" t="s">
        <v>308</v>
      </c>
      <c r="BC19">
        <v>766.97763999999995</v>
      </c>
      <c r="BD19">
        <v>651.96</v>
      </c>
      <c r="BE19">
        <f t="shared" si="33"/>
        <v>0.25657662177725571</v>
      </c>
      <c r="BF19">
        <f t="shared" si="34"/>
        <v>0.48883320741300423</v>
      </c>
      <c r="BG19">
        <f t="shared" si="35"/>
        <v>0.91379323556005077</v>
      </c>
      <c r="BH19">
        <f t="shared" si="36"/>
        <v>0.68109644138114978</v>
      </c>
      <c r="BI19">
        <f t="shared" si="37"/>
        <v>0.93658490465730504</v>
      </c>
      <c r="BJ19">
        <f t="shared" si="38"/>
        <v>0.41552671327547736</v>
      </c>
      <c r="BK19">
        <f t="shared" si="39"/>
        <v>0.58447328672452259</v>
      </c>
      <c r="BL19">
        <f t="shared" si="40"/>
        <v>1400.0133333333299</v>
      </c>
      <c r="BM19">
        <f t="shared" si="41"/>
        <v>1180.1963395615583</v>
      </c>
      <c r="BN19">
        <f t="shared" si="42"/>
        <v>0.84298935693104904</v>
      </c>
      <c r="BO19">
        <f t="shared" si="43"/>
        <v>0.19597871386209798</v>
      </c>
      <c r="BP19">
        <v>6</v>
      </c>
      <c r="BQ19">
        <v>0.5</v>
      </c>
      <c r="BR19" t="s">
        <v>296</v>
      </c>
      <c r="BS19">
        <v>2</v>
      </c>
      <c r="BT19">
        <v>1607719828.25</v>
      </c>
      <c r="BU19">
        <v>79.299706666666694</v>
      </c>
      <c r="BV19">
        <v>80.550799999999995</v>
      </c>
      <c r="BW19">
        <v>19.5531966666667</v>
      </c>
      <c r="BX19">
        <v>17.645219999999998</v>
      </c>
      <c r="BY19">
        <v>78.835390000000004</v>
      </c>
      <c r="BZ19">
        <v>19.2796566666667</v>
      </c>
      <c r="CA19">
        <v>500.14183333333301</v>
      </c>
      <c r="CB19">
        <v>101.934766666667</v>
      </c>
      <c r="CC19">
        <v>9.9989456666666601E-2</v>
      </c>
      <c r="CD19">
        <v>27.971170000000001</v>
      </c>
      <c r="CE19">
        <v>27.9733566666667</v>
      </c>
      <c r="CF19">
        <v>999.9</v>
      </c>
      <c r="CG19">
        <v>0</v>
      </c>
      <c r="CH19">
        <v>0</v>
      </c>
      <c r="CI19">
        <v>10000.8713333333</v>
      </c>
      <c r="CJ19">
        <v>0</v>
      </c>
      <c r="CK19">
        <v>150.811266666667</v>
      </c>
      <c r="CL19">
        <v>1400.0133333333299</v>
      </c>
      <c r="CM19">
        <v>0.89999573333333405</v>
      </c>
      <c r="CN19">
        <v>0.100004053333333</v>
      </c>
      <c r="CO19">
        <v>0</v>
      </c>
      <c r="CP19">
        <v>767.15803333333304</v>
      </c>
      <c r="CQ19">
        <v>4.9994800000000001</v>
      </c>
      <c r="CR19">
        <v>10869.166666666701</v>
      </c>
      <c r="CS19">
        <v>11417.6833333333</v>
      </c>
      <c r="CT19">
        <v>48.375</v>
      </c>
      <c r="CU19">
        <v>49.816200000000002</v>
      </c>
      <c r="CV19">
        <v>49.3791333333333</v>
      </c>
      <c r="CW19">
        <v>49.374866666666698</v>
      </c>
      <c r="CX19">
        <v>50.2541333333333</v>
      </c>
      <c r="CY19">
        <v>1255.50933333333</v>
      </c>
      <c r="CZ19">
        <v>139.50466666666699</v>
      </c>
      <c r="DA19">
        <v>0</v>
      </c>
      <c r="DB19">
        <v>92.700000047683702</v>
      </c>
      <c r="DC19">
        <v>0</v>
      </c>
      <c r="DD19">
        <v>766.97763999999995</v>
      </c>
      <c r="DE19">
        <v>-25.999384650703998</v>
      </c>
      <c r="DF19">
        <v>-357.60769288539097</v>
      </c>
      <c r="DG19">
        <v>10866.58</v>
      </c>
      <c r="DH19">
        <v>15</v>
      </c>
      <c r="DI19">
        <v>1607719763.5</v>
      </c>
      <c r="DJ19" t="s">
        <v>303</v>
      </c>
      <c r="DK19">
        <v>1607719763.5</v>
      </c>
      <c r="DL19">
        <v>1607719763.5</v>
      </c>
      <c r="DM19">
        <v>13</v>
      </c>
      <c r="DN19">
        <v>-0.84399999999999997</v>
      </c>
      <c r="DO19">
        <v>-0.03</v>
      </c>
      <c r="DP19">
        <v>0.46899999999999997</v>
      </c>
      <c r="DQ19">
        <v>0.22</v>
      </c>
      <c r="DR19">
        <v>49</v>
      </c>
      <c r="DS19">
        <v>18</v>
      </c>
      <c r="DT19">
        <v>0.34</v>
      </c>
      <c r="DU19">
        <v>7.0000000000000007E-2</v>
      </c>
      <c r="DV19">
        <v>0.92056415899128397</v>
      </c>
      <c r="DW19">
        <v>-0.204266568265071</v>
      </c>
      <c r="DX19">
        <v>2.9596021696287299E-2</v>
      </c>
      <c r="DY19">
        <v>1</v>
      </c>
      <c r="DZ19">
        <v>-1.25558967741935</v>
      </c>
      <c r="EA19">
        <v>0.151550806451616</v>
      </c>
      <c r="EB19">
        <v>2.97847830258328E-2</v>
      </c>
      <c r="EC19">
        <v>1</v>
      </c>
      <c r="ED19">
        <v>1.90834967741935</v>
      </c>
      <c r="EE19">
        <v>-9.1475806451619592E-3</v>
      </c>
      <c r="EF19">
        <v>3.2343404212385801E-3</v>
      </c>
      <c r="EG19">
        <v>1</v>
      </c>
      <c r="EH19">
        <v>3</v>
      </c>
      <c r="EI19">
        <v>3</v>
      </c>
      <c r="EJ19" t="s">
        <v>309</v>
      </c>
      <c r="EK19">
        <v>100</v>
      </c>
      <c r="EL19">
        <v>100</v>
      </c>
      <c r="EM19">
        <v>0.46400000000000002</v>
      </c>
      <c r="EN19">
        <v>0.2737</v>
      </c>
      <c r="EO19">
        <v>0.47257213445735202</v>
      </c>
      <c r="EP19">
        <v>-1.6043650578588901E-5</v>
      </c>
      <c r="EQ19">
        <v>-1.15305589960158E-6</v>
      </c>
      <c r="ER19">
        <v>3.6581349982770798E-10</v>
      </c>
      <c r="ES19">
        <v>-5.1803504226041797E-2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1.2</v>
      </c>
      <c r="FB19">
        <v>1.2</v>
      </c>
      <c r="FC19">
        <v>2</v>
      </c>
      <c r="FD19">
        <v>504.483</v>
      </c>
      <c r="FE19">
        <v>478.46899999999999</v>
      </c>
      <c r="FF19">
        <v>24.1463</v>
      </c>
      <c r="FG19">
        <v>32.959499999999998</v>
      </c>
      <c r="FH19">
        <v>29.9998</v>
      </c>
      <c r="FI19">
        <v>32.991900000000001</v>
      </c>
      <c r="FJ19">
        <v>33.034300000000002</v>
      </c>
      <c r="FK19">
        <v>6.3623900000000004</v>
      </c>
      <c r="FL19">
        <v>22.478999999999999</v>
      </c>
      <c r="FM19">
        <v>33.782600000000002</v>
      </c>
      <c r="FN19">
        <v>24.1614</v>
      </c>
      <c r="FO19">
        <v>80.925600000000003</v>
      </c>
      <c r="FP19">
        <v>17.6083</v>
      </c>
      <c r="FQ19">
        <v>98.072699999999998</v>
      </c>
      <c r="FR19">
        <v>102.078</v>
      </c>
    </row>
    <row r="20" spans="1:174" x14ac:dyDescent="0.25">
      <c r="A20">
        <v>4</v>
      </c>
      <c r="B20">
        <v>1607719912</v>
      </c>
      <c r="C20">
        <v>290</v>
      </c>
      <c r="D20" t="s">
        <v>310</v>
      </c>
      <c r="E20" t="s">
        <v>311</v>
      </c>
      <c r="F20" t="s">
        <v>291</v>
      </c>
      <c r="G20" t="s">
        <v>292</v>
      </c>
      <c r="H20">
        <v>1607719904.25</v>
      </c>
      <c r="I20">
        <f t="shared" si="0"/>
        <v>1.8502480123059981E-3</v>
      </c>
      <c r="J20">
        <f t="shared" si="1"/>
        <v>1.8502480123059981</v>
      </c>
      <c r="K20">
        <f t="shared" si="2"/>
        <v>1.846222819685607</v>
      </c>
      <c r="L20">
        <f t="shared" si="3"/>
        <v>99.585633333333305</v>
      </c>
      <c r="M20">
        <f t="shared" si="4"/>
        <v>68.321850719475393</v>
      </c>
      <c r="N20">
        <f t="shared" si="5"/>
        <v>6.9709433549350504</v>
      </c>
      <c r="O20">
        <f t="shared" si="6"/>
        <v>10.160816804895369</v>
      </c>
      <c r="P20">
        <f t="shared" si="7"/>
        <v>0.10414535962212801</v>
      </c>
      <c r="Q20">
        <f t="shared" si="8"/>
        <v>2.9624470985336302</v>
      </c>
      <c r="R20">
        <f t="shared" si="9"/>
        <v>0.102153307902781</v>
      </c>
      <c r="S20">
        <f t="shared" si="10"/>
        <v>6.4021621718557006E-2</v>
      </c>
      <c r="T20">
        <f t="shared" si="11"/>
        <v>231.29267872083696</v>
      </c>
      <c r="U20">
        <f t="shared" si="12"/>
        <v>28.855322775179843</v>
      </c>
      <c r="V20">
        <f t="shared" si="13"/>
        <v>27.95298</v>
      </c>
      <c r="W20">
        <f t="shared" si="14"/>
        <v>3.7844500570928528</v>
      </c>
      <c r="X20">
        <f t="shared" si="15"/>
        <v>52.459647019000485</v>
      </c>
      <c r="Y20">
        <f t="shared" si="16"/>
        <v>1.9887012370812067</v>
      </c>
      <c r="Z20">
        <f t="shared" si="17"/>
        <v>3.7909161614467481</v>
      </c>
      <c r="AA20">
        <f t="shared" si="18"/>
        <v>1.795748820011646</v>
      </c>
      <c r="AB20">
        <f t="shared" si="19"/>
        <v>-81.595937342694512</v>
      </c>
      <c r="AC20">
        <f t="shared" si="20"/>
        <v>4.6758188252535859</v>
      </c>
      <c r="AD20">
        <f t="shared" si="21"/>
        <v>0.3439359673858664</v>
      </c>
      <c r="AE20">
        <f t="shared" si="22"/>
        <v>154.71649617078191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53700.313085453461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312</v>
      </c>
      <c r="AR20">
        <v>15373.1</v>
      </c>
      <c r="AS20">
        <v>745.39026923076904</v>
      </c>
      <c r="AT20">
        <v>858.88</v>
      </c>
      <c r="AU20">
        <f t="shared" si="27"/>
        <v>0.1321368884701366</v>
      </c>
      <c r="AV20">
        <v>0.5</v>
      </c>
      <c r="AW20">
        <f t="shared" si="28"/>
        <v>1180.193711554426</v>
      </c>
      <c r="AX20">
        <f t="shared" si="29"/>
        <v>1.846222819685607</v>
      </c>
      <c r="AY20">
        <f t="shared" si="30"/>
        <v>77.973562418411888</v>
      </c>
      <c r="AZ20">
        <f t="shared" si="31"/>
        <v>2.0538749493159334E-3</v>
      </c>
      <c r="BA20">
        <f t="shared" si="32"/>
        <v>2.79806259314456</v>
      </c>
      <c r="BB20" t="s">
        <v>313</v>
      </c>
      <c r="BC20">
        <v>745.39026923076904</v>
      </c>
      <c r="BD20">
        <v>619.75</v>
      </c>
      <c r="BE20">
        <f t="shared" si="33"/>
        <v>0.27842073397913558</v>
      </c>
      <c r="BF20">
        <f t="shared" si="34"/>
        <v>0.47459428247911578</v>
      </c>
      <c r="BG20">
        <f t="shared" si="35"/>
        <v>0.90950032736259279</v>
      </c>
      <c r="BH20">
        <f t="shared" si="36"/>
        <v>0.79140373557052812</v>
      </c>
      <c r="BI20">
        <f t="shared" si="37"/>
        <v>0.94368848517361281</v>
      </c>
      <c r="BJ20">
        <f t="shared" si="38"/>
        <v>0.39459839859456353</v>
      </c>
      <c r="BK20">
        <f t="shared" si="39"/>
        <v>0.60540160140543642</v>
      </c>
      <c r="BL20">
        <f t="shared" si="40"/>
        <v>1400.01033333333</v>
      </c>
      <c r="BM20">
        <f t="shared" si="41"/>
        <v>1180.193711554426</v>
      </c>
      <c r="BN20">
        <f t="shared" si="42"/>
        <v>0.8429892861893844</v>
      </c>
      <c r="BO20">
        <f t="shared" si="43"/>
        <v>0.19597857237876887</v>
      </c>
      <c r="BP20">
        <v>6</v>
      </c>
      <c r="BQ20">
        <v>0.5</v>
      </c>
      <c r="BR20" t="s">
        <v>296</v>
      </c>
      <c r="BS20">
        <v>2</v>
      </c>
      <c r="BT20">
        <v>1607719904.25</v>
      </c>
      <c r="BU20">
        <v>99.585633333333305</v>
      </c>
      <c r="BV20">
        <v>102.0215</v>
      </c>
      <c r="BW20">
        <v>19.491156666666701</v>
      </c>
      <c r="BX20">
        <v>17.314769999999999</v>
      </c>
      <c r="BY20">
        <v>99.125626666666705</v>
      </c>
      <c r="BZ20">
        <v>19.220030000000001</v>
      </c>
      <c r="CA20">
        <v>500.14583333333297</v>
      </c>
      <c r="CB20">
        <v>101.930933333333</v>
      </c>
      <c r="CC20">
        <v>0.100016963333333</v>
      </c>
      <c r="CD20">
        <v>27.9822566666667</v>
      </c>
      <c r="CE20">
        <v>27.95298</v>
      </c>
      <c r="CF20">
        <v>999.9</v>
      </c>
      <c r="CG20">
        <v>0</v>
      </c>
      <c r="CH20">
        <v>0</v>
      </c>
      <c r="CI20">
        <v>9995.7336666666706</v>
      </c>
      <c r="CJ20">
        <v>0</v>
      </c>
      <c r="CK20">
        <v>148.14259999999999</v>
      </c>
      <c r="CL20">
        <v>1400.01033333333</v>
      </c>
      <c r="CM20">
        <v>0.90000013333333395</v>
      </c>
      <c r="CN20">
        <v>9.99995733333333E-2</v>
      </c>
      <c r="CO20">
        <v>0</v>
      </c>
      <c r="CP20">
        <v>745.44323333333398</v>
      </c>
      <c r="CQ20">
        <v>4.9994800000000001</v>
      </c>
      <c r="CR20">
        <v>10563.9</v>
      </c>
      <c r="CS20">
        <v>11417.65</v>
      </c>
      <c r="CT20">
        <v>48.416333333333299</v>
      </c>
      <c r="CU20">
        <v>49.811999999999998</v>
      </c>
      <c r="CV20">
        <v>49.3832666666667</v>
      </c>
      <c r="CW20">
        <v>49.362400000000001</v>
      </c>
      <c r="CX20">
        <v>50.274799999999999</v>
      </c>
      <c r="CY20">
        <v>1255.50933333333</v>
      </c>
      <c r="CZ20">
        <v>139.501</v>
      </c>
      <c r="DA20">
        <v>0</v>
      </c>
      <c r="DB20">
        <v>75.200000047683702</v>
      </c>
      <c r="DC20">
        <v>0</v>
      </c>
      <c r="DD20">
        <v>745.39026923076904</v>
      </c>
      <c r="DE20">
        <v>-18.546495728636199</v>
      </c>
      <c r="DF20">
        <v>-260.50940194149098</v>
      </c>
      <c r="DG20">
        <v>10563.419230769199</v>
      </c>
      <c r="DH20">
        <v>15</v>
      </c>
      <c r="DI20">
        <v>1607719763.5</v>
      </c>
      <c r="DJ20" t="s">
        <v>303</v>
      </c>
      <c r="DK20">
        <v>1607719763.5</v>
      </c>
      <c r="DL20">
        <v>1607719763.5</v>
      </c>
      <c r="DM20">
        <v>13</v>
      </c>
      <c r="DN20">
        <v>-0.84399999999999997</v>
      </c>
      <c r="DO20">
        <v>-0.03</v>
      </c>
      <c r="DP20">
        <v>0.46899999999999997</v>
      </c>
      <c r="DQ20">
        <v>0.22</v>
      </c>
      <c r="DR20">
        <v>49</v>
      </c>
      <c r="DS20">
        <v>18</v>
      </c>
      <c r="DT20">
        <v>0.34</v>
      </c>
      <c r="DU20">
        <v>7.0000000000000007E-2</v>
      </c>
      <c r="DV20">
        <v>1.84876371930191</v>
      </c>
      <c r="DW20">
        <v>-0.17829469978103599</v>
      </c>
      <c r="DX20">
        <v>2.0348377448742499E-2</v>
      </c>
      <c r="DY20">
        <v>1</v>
      </c>
      <c r="DZ20">
        <v>-2.4382538709677402</v>
      </c>
      <c r="EA20">
        <v>0.17839161290323099</v>
      </c>
      <c r="EB20">
        <v>2.30711541271248E-2</v>
      </c>
      <c r="EC20">
        <v>1</v>
      </c>
      <c r="ED20">
        <v>2.1738664516128998</v>
      </c>
      <c r="EE20">
        <v>0.19651112903225201</v>
      </c>
      <c r="EF20">
        <v>1.46849599488481E-2</v>
      </c>
      <c r="EG20">
        <v>1</v>
      </c>
      <c r="EH20">
        <v>3</v>
      </c>
      <c r="EI20">
        <v>3</v>
      </c>
      <c r="EJ20" t="s">
        <v>309</v>
      </c>
      <c r="EK20">
        <v>100</v>
      </c>
      <c r="EL20">
        <v>100</v>
      </c>
      <c r="EM20">
        <v>0.46</v>
      </c>
      <c r="EN20">
        <v>0.27200000000000002</v>
      </c>
      <c r="EO20">
        <v>0.47257213445735202</v>
      </c>
      <c r="EP20">
        <v>-1.6043650578588901E-5</v>
      </c>
      <c r="EQ20">
        <v>-1.15305589960158E-6</v>
      </c>
      <c r="ER20">
        <v>3.6581349982770798E-10</v>
      </c>
      <c r="ES20">
        <v>-5.1803504226041797E-2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2.5</v>
      </c>
      <c r="FB20">
        <v>2.5</v>
      </c>
      <c r="FC20">
        <v>2</v>
      </c>
      <c r="FD20">
        <v>504.41500000000002</v>
      </c>
      <c r="FE20">
        <v>478.54899999999998</v>
      </c>
      <c r="FF20">
        <v>24.1248</v>
      </c>
      <c r="FG20">
        <v>32.923099999999998</v>
      </c>
      <c r="FH20">
        <v>29.9999</v>
      </c>
      <c r="FI20">
        <v>32.9634</v>
      </c>
      <c r="FJ20">
        <v>33.007100000000001</v>
      </c>
      <c r="FK20">
        <v>7.2462200000000001</v>
      </c>
      <c r="FL20">
        <v>23.395600000000002</v>
      </c>
      <c r="FM20">
        <v>33.411200000000001</v>
      </c>
      <c r="FN20">
        <v>24.131599999999999</v>
      </c>
      <c r="FO20">
        <v>102.149</v>
      </c>
      <c r="FP20">
        <v>17.2851</v>
      </c>
      <c r="FQ20">
        <v>98.079899999999995</v>
      </c>
      <c r="FR20">
        <v>102.083</v>
      </c>
    </row>
    <row r="21" spans="1:174" x14ac:dyDescent="0.25">
      <c r="A21">
        <v>5</v>
      </c>
      <c r="B21">
        <v>1607720016</v>
      </c>
      <c r="C21">
        <v>394</v>
      </c>
      <c r="D21" t="s">
        <v>314</v>
      </c>
      <c r="E21" t="s">
        <v>315</v>
      </c>
      <c r="F21" t="s">
        <v>291</v>
      </c>
      <c r="G21" t="s">
        <v>292</v>
      </c>
      <c r="H21">
        <v>1607720008.25</v>
      </c>
      <c r="I21">
        <f t="shared" si="0"/>
        <v>2.1299838056081251E-3</v>
      </c>
      <c r="J21">
        <f t="shared" si="1"/>
        <v>2.1299838056081253</v>
      </c>
      <c r="K21">
        <f t="shared" si="2"/>
        <v>4.1074271217389136</v>
      </c>
      <c r="L21">
        <f t="shared" si="3"/>
        <v>149.71583333333299</v>
      </c>
      <c r="M21">
        <f t="shared" si="4"/>
        <v>90.78587482494612</v>
      </c>
      <c r="N21">
        <f t="shared" si="5"/>
        <v>9.2623145481262572</v>
      </c>
      <c r="O21">
        <f t="shared" si="6"/>
        <v>15.274569351697595</v>
      </c>
      <c r="P21">
        <f t="shared" si="7"/>
        <v>0.12076816462891782</v>
      </c>
      <c r="Q21">
        <f t="shared" si="8"/>
        <v>2.962814642238917</v>
      </c>
      <c r="R21">
        <f t="shared" si="9"/>
        <v>0.11809856197134645</v>
      </c>
      <c r="S21">
        <f t="shared" si="10"/>
        <v>7.4046539383139195E-2</v>
      </c>
      <c r="T21">
        <f t="shared" si="11"/>
        <v>231.28712258093017</v>
      </c>
      <c r="U21">
        <f t="shared" si="12"/>
        <v>28.793127284831236</v>
      </c>
      <c r="V21">
        <f t="shared" si="13"/>
        <v>27.919266666666701</v>
      </c>
      <c r="W21">
        <f t="shared" si="14"/>
        <v>3.7770159837683819</v>
      </c>
      <c r="X21">
        <f t="shared" si="15"/>
        <v>52.435943664894239</v>
      </c>
      <c r="Y21">
        <f t="shared" si="16"/>
        <v>1.9889484030079687</v>
      </c>
      <c r="Z21">
        <f t="shared" si="17"/>
        <v>3.7931011897466163</v>
      </c>
      <c r="AA21">
        <f t="shared" si="18"/>
        <v>1.7880675807604132</v>
      </c>
      <c r="AB21">
        <f t="shared" si="19"/>
        <v>-93.932285827318324</v>
      </c>
      <c r="AC21">
        <f t="shared" si="20"/>
        <v>11.640149571792765</v>
      </c>
      <c r="AD21">
        <f t="shared" si="21"/>
        <v>0.8559985452576786</v>
      </c>
      <c r="AE21">
        <f t="shared" si="22"/>
        <v>149.8509848706623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53709.125482716096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316</v>
      </c>
      <c r="AR21">
        <v>15372.8</v>
      </c>
      <c r="AS21">
        <v>723.51861538461503</v>
      </c>
      <c r="AT21">
        <v>852.63</v>
      </c>
      <c r="AU21">
        <f t="shared" si="27"/>
        <v>0.15142721299436446</v>
      </c>
      <c r="AV21">
        <v>0.5</v>
      </c>
      <c r="AW21">
        <f t="shared" si="28"/>
        <v>1180.1648305580084</v>
      </c>
      <c r="AX21">
        <f t="shared" si="29"/>
        <v>4.1074271217389136</v>
      </c>
      <c r="AY21">
        <f t="shared" si="30"/>
        <v>89.354535582682786</v>
      </c>
      <c r="AZ21">
        <f t="shared" si="31"/>
        <v>3.9699324028660311E-3</v>
      </c>
      <c r="BA21">
        <f t="shared" si="32"/>
        <v>2.8259033813025578</v>
      </c>
      <c r="BB21" t="s">
        <v>317</v>
      </c>
      <c r="BC21">
        <v>723.51861538461503</v>
      </c>
      <c r="BD21">
        <v>586.15</v>
      </c>
      <c r="BE21">
        <f t="shared" si="33"/>
        <v>0.31253885038058715</v>
      </c>
      <c r="BF21">
        <f t="shared" si="34"/>
        <v>0.48450684710066405</v>
      </c>
      <c r="BG21">
        <f t="shared" si="35"/>
        <v>0.90041593016259769</v>
      </c>
      <c r="BH21">
        <f t="shared" si="36"/>
        <v>0.94136702954026841</v>
      </c>
      <c r="BI21">
        <f t="shared" si="37"/>
        <v>0.94614273493740064</v>
      </c>
      <c r="BJ21">
        <f t="shared" si="38"/>
        <v>0.39251745896971302</v>
      </c>
      <c r="BK21">
        <f t="shared" si="39"/>
        <v>0.60748254103028698</v>
      </c>
      <c r="BL21">
        <f t="shared" si="40"/>
        <v>1399.9760000000001</v>
      </c>
      <c r="BM21">
        <f t="shared" si="41"/>
        <v>1180.1648305580084</v>
      </c>
      <c r="BN21">
        <f t="shared" si="42"/>
        <v>0.84298933021566669</v>
      </c>
      <c r="BO21">
        <f t="shared" si="43"/>
        <v>0.19597866043133352</v>
      </c>
      <c r="BP21">
        <v>6</v>
      </c>
      <c r="BQ21">
        <v>0.5</v>
      </c>
      <c r="BR21" t="s">
        <v>296</v>
      </c>
      <c r="BS21">
        <v>2</v>
      </c>
      <c r="BT21">
        <v>1607720008.25</v>
      </c>
      <c r="BU21">
        <v>149.71583333333299</v>
      </c>
      <c r="BV21">
        <v>155.02576666666701</v>
      </c>
      <c r="BW21">
        <v>19.494956666666699</v>
      </c>
      <c r="BX21">
        <v>16.9895833333333</v>
      </c>
      <c r="BY21">
        <v>149.27013333333301</v>
      </c>
      <c r="BZ21">
        <v>19.223663333333299</v>
      </c>
      <c r="CA21">
        <v>500.15536666666702</v>
      </c>
      <c r="CB21">
        <v>101.923733333333</v>
      </c>
      <c r="CC21">
        <v>0.10000732</v>
      </c>
      <c r="CD21">
        <v>27.992139999999999</v>
      </c>
      <c r="CE21">
        <v>27.919266666666701</v>
      </c>
      <c r="CF21">
        <v>999.9</v>
      </c>
      <c r="CG21">
        <v>0</v>
      </c>
      <c r="CH21">
        <v>0</v>
      </c>
      <c r="CI21">
        <v>9998.5223333333306</v>
      </c>
      <c r="CJ21">
        <v>0</v>
      </c>
      <c r="CK21">
        <v>144.024666666667</v>
      </c>
      <c r="CL21">
        <v>1399.9760000000001</v>
      </c>
      <c r="CM21">
        <v>0.90000086666666701</v>
      </c>
      <c r="CN21">
        <v>9.9998826666666693E-2</v>
      </c>
      <c r="CO21">
        <v>0</v>
      </c>
      <c r="CP21">
        <v>723.55439999999999</v>
      </c>
      <c r="CQ21">
        <v>4.9994800000000001</v>
      </c>
      <c r="CR21">
        <v>10262.323333333299</v>
      </c>
      <c r="CS21">
        <v>11417.39</v>
      </c>
      <c r="CT21">
        <v>48.399799999999999</v>
      </c>
      <c r="CU21">
        <v>49.832999999999998</v>
      </c>
      <c r="CV21">
        <v>49.379066666666702</v>
      </c>
      <c r="CW21">
        <v>49.3791333333333</v>
      </c>
      <c r="CX21">
        <v>50.291333333333299</v>
      </c>
      <c r="CY21">
        <v>1255.4766666666701</v>
      </c>
      <c r="CZ21">
        <v>139.499666666667</v>
      </c>
      <c r="DA21">
        <v>0</v>
      </c>
      <c r="DB21">
        <v>103.200000047684</v>
      </c>
      <c r="DC21">
        <v>0</v>
      </c>
      <c r="DD21">
        <v>723.51861538461503</v>
      </c>
      <c r="DE21">
        <v>-10.850119665007499</v>
      </c>
      <c r="DF21">
        <v>-149.06324795163499</v>
      </c>
      <c r="DG21">
        <v>10262.103846153799</v>
      </c>
      <c r="DH21">
        <v>15</v>
      </c>
      <c r="DI21">
        <v>1607719763.5</v>
      </c>
      <c r="DJ21" t="s">
        <v>303</v>
      </c>
      <c r="DK21">
        <v>1607719763.5</v>
      </c>
      <c r="DL21">
        <v>1607719763.5</v>
      </c>
      <c r="DM21">
        <v>13</v>
      </c>
      <c r="DN21">
        <v>-0.84399999999999997</v>
      </c>
      <c r="DO21">
        <v>-0.03</v>
      </c>
      <c r="DP21">
        <v>0.46899999999999997</v>
      </c>
      <c r="DQ21">
        <v>0.22</v>
      </c>
      <c r="DR21">
        <v>49</v>
      </c>
      <c r="DS21">
        <v>18</v>
      </c>
      <c r="DT21">
        <v>0.34</v>
      </c>
      <c r="DU21">
        <v>7.0000000000000007E-2</v>
      </c>
      <c r="DV21">
        <v>4.1043727039256597</v>
      </c>
      <c r="DW21">
        <v>0.1091030532988</v>
      </c>
      <c r="DX21">
        <v>1.4998742384513101E-2</v>
      </c>
      <c r="DY21">
        <v>1</v>
      </c>
      <c r="DZ21">
        <v>-5.3062106451612898</v>
      </c>
      <c r="EA21">
        <v>-0.15117870967739699</v>
      </c>
      <c r="EB21">
        <v>1.87056665445017E-2</v>
      </c>
      <c r="EC21">
        <v>1</v>
      </c>
      <c r="ED21">
        <v>2.5032019354838702</v>
      </c>
      <c r="EE21">
        <v>0.15223112903225</v>
      </c>
      <c r="EF21">
        <v>1.14038845728408E-2</v>
      </c>
      <c r="EG21">
        <v>1</v>
      </c>
      <c r="EH21">
        <v>3</v>
      </c>
      <c r="EI21">
        <v>3</v>
      </c>
      <c r="EJ21" t="s">
        <v>309</v>
      </c>
      <c r="EK21">
        <v>100</v>
      </c>
      <c r="EL21">
        <v>100</v>
      </c>
      <c r="EM21">
        <v>0.44500000000000001</v>
      </c>
      <c r="EN21">
        <v>0.27200000000000002</v>
      </c>
      <c r="EO21">
        <v>0.47257213445735202</v>
      </c>
      <c r="EP21">
        <v>-1.6043650578588901E-5</v>
      </c>
      <c r="EQ21">
        <v>-1.15305589960158E-6</v>
      </c>
      <c r="ER21">
        <v>3.6581349982770798E-10</v>
      </c>
      <c r="ES21">
        <v>-5.1803504226041797E-2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4.2</v>
      </c>
      <c r="FB21">
        <v>4.2</v>
      </c>
      <c r="FC21">
        <v>2</v>
      </c>
      <c r="FD21">
        <v>504.73399999999998</v>
      </c>
      <c r="FE21">
        <v>478.63499999999999</v>
      </c>
      <c r="FF21">
        <v>24.130700000000001</v>
      </c>
      <c r="FG21">
        <v>32.874000000000002</v>
      </c>
      <c r="FH21">
        <v>29.9998</v>
      </c>
      <c r="FI21">
        <v>32.920699999999997</v>
      </c>
      <c r="FJ21">
        <v>32.964599999999997</v>
      </c>
      <c r="FK21">
        <v>9.4257899999999992</v>
      </c>
      <c r="FL21">
        <v>24.305</v>
      </c>
      <c r="FM21">
        <v>32.292099999999998</v>
      </c>
      <c r="FN21">
        <v>24.132300000000001</v>
      </c>
      <c r="FO21">
        <v>155.11000000000001</v>
      </c>
      <c r="FP21">
        <v>16.961200000000002</v>
      </c>
      <c r="FQ21">
        <v>98.089399999999998</v>
      </c>
      <c r="FR21">
        <v>102.09</v>
      </c>
    </row>
    <row r="22" spans="1:174" x14ac:dyDescent="0.25">
      <c r="A22">
        <v>6</v>
      </c>
      <c r="B22">
        <v>1607720100</v>
      </c>
      <c r="C22">
        <v>478</v>
      </c>
      <c r="D22" t="s">
        <v>318</v>
      </c>
      <c r="E22" t="s">
        <v>319</v>
      </c>
      <c r="F22" t="s">
        <v>291</v>
      </c>
      <c r="G22" t="s">
        <v>292</v>
      </c>
      <c r="H22">
        <v>1607720092.25</v>
      </c>
      <c r="I22">
        <f t="shared" si="0"/>
        <v>2.355978590903971E-3</v>
      </c>
      <c r="J22">
        <f t="shared" si="1"/>
        <v>2.355978590903971</v>
      </c>
      <c r="K22">
        <f t="shared" si="2"/>
        <v>6.761228031623248</v>
      </c>
      <c r="L22">
        <f t="shared" si="3"/>
        <v>199.2987</v>
      </c>
      <c r="M22">
        <f t="shared" si="4"/>
        <v>111.39995746520721</v>
      </c>
      <c r="N22">
        <f t="shared" si="5"/>
        <v>11.364765803490265</v>
      </c>
      <c r="O22">
        <f t="shared" si="6"/>
        <v>20.331992057963504</v>
      </c>
      <c r="P22">
        <f t="shared" si="7"/>
        <v>0.13249027135004815</v>
      </c>
      <c r="Q22">
        <f t="shared" si="8"/>
        <v>2.9628933147281167</v>
      </c>
      <c r="R22">
        <f t="shared" si="9"/>
        <v>0.12928477180132728</v>
      </c>
      <c r="S22">
        <f t="shared" si="10"/>
        <v>8.1084524291202553E-2</v>
      </c>
      <c r="T22">
        <f t="shared" si="11"/>
        <v>231.29237899712129</v>
      </c>
      <c r="U22">
        <f t="shared" si="12"/>
        <v>28.728177298331168</v>
      </c>
      <c r="V22">
        <f t="shared" si="13"/>
        <v>27.896283333333301</v>
      </c>
      <c r="W22">
        <f t="shared" si="14"/>
        <v>3.7719552723423786</v>
      </c>
      <c r="X22">
        <f t="shared" si="15"/>
        <v>51.829045254557407</v>
      </c>
      <c r="Y22">
        <f t="shared" si="16"/>
        <v>1.9651435479894441</v>
      </c>
      <c r="Z22">
        <f t="shared" si="17"/>
        <v>3.791587397255106</v>
      </c>
      <c r="AA22">
        <f t="shared" si="18"/>
        <v>1.8068117243529345</v>
      </c>
      <c r="AB22">
        <f t="shared" si="19"/>
        <v>-103.89865585886513</v>
      </c>
      <c r="AC22">
        <f t="shared" si="20"/>
        <v>14.218057245185937</v>
      </c>
      <c r="AD22">
        <f t="shared" si="21"/>
        <v>1.0453906816940315</v>
      </c>
      <c r="AE22">
        <f t="shared" si="22"/>
        <v>142.65717106513614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53712.513612788993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320</v>
      </c>
      <c r="AR22">
        <v>15372.9</v>
      </c>
      <c r="AS22">
        <v>716.27715999999998</v>
      </c>
      <c r="AT22">
        <v>864.2</v>
      </c>
      <c r="AU22">
        <f t="shared" si="27"/>
        <v>0.17116736866466098</v>
      </c>
      <c r="AV22">
        <v>0.5</v>
      </c>
      <c r="AW22">
        <f t="shared" si="28"/>
        <v>1180.1933005579829</v>
      </c>
      <c r="AX22">
        <f t="shared" si="29"/>
        <v>6.761228031623248</v>
      </c>
      <c r="AY22">
        <f t="shared" si="30"/>
        <v>101.00529088608565</v>
      </c>
      <c r="AZ22">
        <f t="shared" si="31"/>
        <v>6.2184521026934156E-3</v>
      </c>
      <c r="BA22">
        <f t="shared" si="32"/>
        <v>2.774681786623467</v>
      </c>
      <c r="BB22" t="s">
        <v>321</v>
      </c>
      <c r="BC22">
        <v>716.27715999999998</v>
      </c>
      <c r="BD22">
        <v>577.9</v>
      </c>
      <c r="BE22">
        <f t="shared" si="33"/>
        <v>0.33128905345984727</v>
      </c>
      <c r="BF22">
        <f t="shared" si="34"/>
        <v>0.51667076493188968</v>
      </c>
      <c r="BG22">
        <f t="shared" si="35"/>
        <v>0.89333800266748142</v>
      </c>
      <c r="BH22">
        <f t="shared" si="36"/>
        <v>0.99461928209372019</v>
      </c>
      <c r="BI22">
        <f t="shared" si="37"/>
        <v>0.94159942777467664</v>
      </c>
      <c r="BJ22">
        <f t="shared" si="38"/>
        <v>0.41685544608757175</v>
      </c>
      <c r="BK22">
        <f t="shared" si="39"/>
        <v>0.58314455391242825</v>
      </c>
      <c r="BL22">
        <f t="shared" si="40"/>
        <v>1400.01</v>
      </c>
      <c r="BM22">
        <f t="shared" si="41"/>
        <v>1180.1933005579829</v>
      </c>
      <c r="BN22">
        <f t="shared" si="42"/>
        <v>0.84298919333289246</v>
      </c>
      <c r="BO22">
        <f t="shared" si="43"/>
        <v>0.19597838666578493</v>
      </c>
      <c r="BP22">
        <v>6</v>
      </c>
      <c r="BQ22">
        <v>0.5</v>
      </c>
      <c r="BR22" t="s">
        <v>296</v>
      </c>
      <c r="BS22">
        <v>2</v>
      </c>
      <c r="BT22">
        <v>1607720092.25</v>
      </c>
      <c r="BU22">
        <v>199.2987</v>
      </c>
      <c r="BV22">
        <v>207.97303333333301</v>
      </c>
      <c r="BW22">
        <v>19.2627733333333</v>
      </c>
      <c r="BX22">
        <v>16.4908866666667</v>
      </c>
      <c r="BY22">
        <v>198.87196666666699</v>
      </c>
      <c r="BZ22">
        <v>19.000493333333299</v>
      </c>
      <c r="CA22">
        <v>500.14943333333298</v>
      </c>
      <c r="CB22">
        <v>101.917666666667</v>
      </c>
      <c r="CC22">
        <v>0.10001863666666699</v>
      </c>
      <c r="CD22">
        <v>27.985293333333299</v>
      </c>
      <c r="CE22">
        <v>27.896283333333301</v>
      </c>
      <c r="CF22">
        <v>999.9</v>
      </c>
      <c r="CG22">
        <v>0</v>
      </c>
      <c r="CH22">
        <v>0</v>
      </c>
      <c r="CI22">
        <v>9999.5633333333299</v>
      </c>
      <c r="CJ22">
        <v>0</v>
      </c>
      <c r="CK22">
        <v>142.02723333333299</v>
      </c>
      <c r="CL22">
        <v>1400.01</v>
      </c>
      <c r="CM22">
        <v>0.90000233333333401</v>
      </c>
      <c r="CN22">
        <v>9.9997333333333299E-2</v>
      </c>
      <c r="CO22">
        <v>0</v>
      </c>
      <c r="CP22">
        <v>716.31513333333305</v>
      </c>
      <c r="CQ22">
        <v>4.9994800000000001</v>
      </c>
      <c r="CR22">
        <v>10165.403333333301</v>
      </c>
      <c r="CS22">
        <v>11417.6566666667</v>
      </c>
      <c r="CT22">
        <v>48.4433333333333</v>
      </c>
      <c r="CU22">
        <v>49.835099999999997</v>
      </c>
      <c r="CV22">
        <v>49.4268</v>
      </c>
      <c r="CW22">
        <v>49.401866666666699</v>
      </c>
      <c r="CX22">
        <v>50.3267666666666</v>
      </c>
      <c r="CY22">
        <v>1255.5136666666699</v>
      </c>
      <c r="CZ22">
        <v>139.49666666666701</v>
      </c>
      <c r="DA22">
        <v>0</v>
      </c>
      <c r="DB22">
        <v>83.100000143051105</v>
      </c>
      <c r="DC22">
        <v>0</v>
      </c>
      <c r="DD22">
        <v>716.27715999999998</v>
      </c>
      <c r="DE22">
        <v>-6.0228461464848904</v>
      </c>
      <c r="DF22">
        <v>-88.961538434028</v>
      </c>
      <c r="DG22">
        <v>10164.912</v>
      </c>
      <c r="DH22">
        <v>15</v>
      </c>
      <c r="DI22">
        <v>1607719763.5</v>
      </c>
      <c r="DJ22" t="s">
        <v>303</v>
      </c>
      <c r="DK22">
        <v>1607719763.5</v>
      </c>
      <c r="DL22">
        <v>1607719763.5</v>
      </c>
      <c r="DM22">
        <v>13</v>
      </c>
      <c r="DN22">
        <v>-0.84399999999999997</v>
      </c>
      <c r="DO22">
        <v>-0.03</v>
      </c>
      <c r="DP22">
        <v>0.46899999999999997</v>
      </c>
      <c r="DQ22">
        <v>0.22</v>
      </c>
      <c r="DR22">
        <v>49</v>
      </c>
      <c r="DS22">
        <v>18</v>
      </c>
      <c r="DT22">
        <v>0.34</v>
      </c>
      <c r="DU22">
        <v>7.0000000000000007E-2</v>
      </c>
      <c r="DV22">
        <v>6.7651806077610903</v>
      </c>
      <c r="DW22">
        <v>-0.16245310083568501</v>
      </c>
      <c r="DX22">
        <v>2.16024414836361E-2</v>
      </c>
      <c r="DY22">
        <v>1</v>
      </c>
      <c r="DZ22">
        <v>-8.6784009677419398</v>
      </c>
      <c r="EA22">
        <v>0.197283870967738</v>
      </c>
      <c r="EB22">
        <v>2.60091403728464E-2</v>
      </c>
      <c r="EC22">
        <v>1</v>
      </c>
      <c r="ED22">
        <v>2.7721951612903202</v>
      </c>
      <c r="EE22">
        <v>-2.7276290322584499E-2</v>
      </c>
      <c r="EF22">
        <v>2.3005257056535199E-3</v>
      </c>
      <c r="EG22">
        <v>1</v>
      </c>
      <c r="EH22">
        <v>3</v>
      </c>
      <c r="EI22">
        <v>3</v>
      </c>
      <c r="EJ22" t="s">
        <v>309</v>
      </c>
      <c r="EK22">
        <v>100</v>
      </c>
      <c r="EL22">
        <v>100</v>
      </c>
      <c r="EM22">
        <v>0.42599999999999999</v>
      </c>
      <c r="EN22">
        <v>0.2621</v>
      </c>
      <c r="EO22">
        <v>0.47257213445735202</v>
      </c>
      <c r="EP22">
        <v>-1.6043650578588901E-5</v>
      </c>
      <c r="EQ22">
        <v>-1.15305589960158E-6</v>
      </c>
      <c r="ER22">
        <v>3.6581349982770798E-10</v>
      </c>
      <c r="ES22">
        <v>-5.1803504226041797E-2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5.6</v>
      </c>
      <c r="FB22">
        <v>5.6</v>
      </c>
      <c r="FC22">
        <v>2</v>
      </c>
      <c r="FD22">
        <v>504.88900000000001</v>
      </c>
      <c r="FE22">
        <v>478.20800000000003</v>
      </c>
      <c r="FF22">
        <v>24.103100000000001</v>
      </c>
      <c r="FG22">
        <v>32.833100000000002</v>
      </c>
      <c r="FH22">
        <v>29.9998</v>
      </c>
      <c r="FI22">
        <v>32.8827</v>
      </c>
      <c r="FJ22">
        <v>32.927199999999999</v>
      </c>
      <c r="FK22">
        <v>11.5778</v>
      </c>
      <c r="FL22">
        <v>25.882999999999999</v>
      </c>
      <c r="FM22">
        <v>31.545999999999999</v>
      </c>
      <c r="FN22">
        <v>24.114799999999999</v>
      </c>
      <c r="FO22">
        <v>208.17699999999999</v>
      </c>
      <c r="FP22">
        <v>16.536100000000001</v>
      </c>
      <c r="FQ22">
        <v>98.098799999999997</v>
      </c>
      <c r="FR22">
        <v>102.101</v>
      </c>
    </row>
    <row r="23" spans="1:174" x14ac:dyDescent="0.25">
      <c r="A23">
        <v>7</v>
      </c>
      <c r="B23">
        <v>1607720188</v>
      </c>
      <c r="C23">
        <v>566</v>
      </c>
      <c r="D23" t="s">
        <v>322</v>
      </c>
      <c r="E23" t="s">
        <v>323</v>
      </c>
      <c r="F23" t="s">
        <v>291</v>
      </c>
      <c r="G23" t="s">
        <v>292</v>
      </c>
      <c r="H23">
        <v>1607720180.25</v>
      </c>
      <c r="I23">
        <f t="shared" si="0"/>
        <v>2.3998379746806189E-3</v>
      </c>
      <c r="J23">
        <f t="shared" si="1"/>
        <v>2.3998379746806191</v>
      </c>
      <c r="K23">
        <f t="shared" si="2"/>
        <v>9.1834707222198428</v>
      </c>
      <c r="L23">
        <f t="shared" si="3"/>
        <v>249.42893333333299</v>
      </c>
      <c r="M23">
        <f t="shared" si="4"/>
        <v>132.55099301463989</v>
      </c>
      <c r="N23">
        <f t="shared" si="5"/>
        <v>13.522324428325875</v>
      </c>
      <c r="O23">
        <f t="shared" si="6"/>
        <v>25.445746437916707</v>
      </c>
      <c r="P23">
        <f t="shared" si="7"/>
        <v>0.13484427261524368</v>
      </c>
      <c r="Q23">
        <f t="shared" si="8"/>
        <v>2.962874682963931</v>
      </c>
      <c r="R23">
        <f t="shared" si="9"/>
        <v>0.13152537116708199</v>
      </c>
      <c r="S23">
        <f t="shared" si="10"/>
        <v>8.2494743339394272E-2</v>
      </c>
      <c r="T23">
        <f t="shared" si="11"/>
        <v>231.29224399547576</v>
      </c>
      <c r="U23">
        <f t="shared" si="12"/>
        <v>28.721719297971834</v>
      </c>
      <c r="V23">
        <f t="shared" si="13"/>
        <v>27.86598</v>
      </c>
      <c r="W23">
        <f t="shared" si="14"/>
        <v>3.7652918096988794</v>
      </c>
      <c r="X23">
        <f t="shared" si="15"/>
        <v>51.575612216300549</v>
      </c>
      <c r="Y23">
        <f t="shared" si="16"/>
        <v>1.9560840248502531</v>
      </c>
      <c r="Z23">
        <f t="shared" si="17"/>
        <v>3.792653040446178</v>
      </c>
      <c r="AA23">
        <f t="shared" si="18"/>
        <v>1.8092077848486263</v>
      </c>
      <c r="AB23">
        <f t="shared" si="19"/>
        <v>-105.83285468341529</v>
      </c>
      <c r="AC23">
        <f t="shared" si="20"/>
        <v>19.828375921901877</v>
      </c>
      <c r="AD23">
        <f t="shared" si="21"/>
        <v>1.4577165536385592</v>
      </c>
      <c r="AE23">
        <f t="shared" si="22"/>
        <v>146.74548178760091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53711.074320300766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324</v>
      </c>
      <c r="AR23">
        <v>15373</v>
      </c>
      <c r="AS23">
        <v>718.15342307692299</v>
      </c>
      <c r="AT23">
        <v>888.65</v>
      </c>
      <c r="AU23">
        <f t="shared" si="27"/>
        <v>0.19186021147029431</v>
      </c>
      <c r="AV23">
        <v>0.5</v>
      </c>
      <c r="AW23">
        <f t="shared" si="28"/>
        <v>1180.1934805579665</v>
      </c>
      <c r="AX23">
        <f t="shared" si="29"/>
        <v>9.1834707222198428</v>
      </c>
      <c r="AY23">
        <f t="shared" si="30"/>
        <v>113.21608537785706</v>
      </c>
      <c r="AZ23">
        <f t="shared" si="31"/>
        <v>8.2708626702642021E-3</v>
      </c>
      <c r="BA23">
        <f t="shared" si="32"/>
        <v>2.6708265346311819</v>
      </c>
      <c r="BB23" t="s">
        <v>325</v>
      </c>
      <c r="BC23">
        <v>718.15342307692299</v>
      </c>
      <c r="BD23">
        <v>567.66</v>
      </c>
      <c r="BE23">
        <f t="shared" si="33"/>
        <v>0.36121082540932881</v>
      </c>
      <c r="BF23">
        <f t="shared" si="34"/>
        <v>0.5311585311787812</v>
      </c>
      <c r="BG23">
        <f t="shared" si="35"/>
        <v>0.8808686099420282</v>
      </c>
      <c r="BH23">
        <f t="shared" si="36"/>
        <v>0.98454436424208758</v>
      </c>
      <c r="BI23">
        <f t="shared" si="37"/>
        <v>0.93199840269873824</v>
      </c>
      <c r="BJ23">
        <f t="shared" si="38"/>
        <v>0.41985102642426692</v>
      </c>
      <c r="BK23">
        <f t="shared" si="39"/>
        <v>0.58014897357573303</v>
      </c>
      <c r="BL23">
        <f t="shared" si="40"/>
        <v>1400.01033333333</v>
      </c>
      <c r="BM23">
        <f t="shared" si="41"/>
        <v>1180.1934805579665</v>
      </c>
      <c r="BN23">
        <f t="shared" si="42"/>
        <v>0.84298912119313119</v>
      </c>
      <c r="BO23">
        <f t="shared" si="43"/>
        <v>0.19597824238626235</v>
      </c>
      <c r="BP23">
        <v>6</v>
      </c>
      <c r="BQ23">
        <v>0.5</v>
      </c>
      <c r="BR23" t="s">
        <v>296</v>
      </c>
      <c r="BS23">
        <v>2</v>
      </c>
      <c r="BT23">
        <v>1607720180.25</v>
      </c>
      <c r="BU23">
        <v>249.42893333333299</v>
      </c>
      <c r="BV23">
        <v>261.16396666666702</v>
      </c>
      <c r="BW23">
        <v>19.1742833333333</v>
      </c>
      <c r="BX23">
        <v>16.3505233333333</v>
      </c>
      <c r="BY23">
        <v>249.026166666667</v>
      </c>
      <c r="BZ23">
        <v>18.915403333333298</v>
      </c>
      <c r="CA23">
        <v>500.1465</v>
      </c>
      <c r="CB23">
        <v>101.916033333333</v>
      </c>
      <c r="CC23">
        <v>9.99842066666667E-2</v>
      </c>
      <c r="CD23">
        <v>27.990113333333301</v>
      </c>
      <c r="CE23">
        <v>27.86598</v>
      </c>
      <c r="CF23">
        <v>999.9</v>
      </c>
      <c r="CG23">
        <v>0</v>
      </c>
      <c r="CH23">
        <v>0</v>
      </c>
      <c r="CI23">
        <v>9999.6180000000004</v>
      </c>
      <c r="CJ23">
        <v>0</v>
      </c>
      <c r="CK23">
        <v>143.57806666666701</v>
      </c>
      <c r="CL23">
        <v>1400.01033333333</v>
      </c>
      <c r="CM23">
        <v>0.90000453333333397</v>
      </c>
      <c r="CN23">
        <v>9.9995093333333299E-2</v>
      </c>
      <c r="CO23">
        <v>0</v>
      </c>
      <c r="CP23">
        <v>718.16756666666697</v>
      </c>
      <c r="CQ23">
        <v>4.9994800000000001</v>
      </c>
      <c r="CR23">
        <v>10190.2733333333</v>
      </c>
      <c r="CS23">
        <v>11417.6833333333</v>
      </c>
      <c r="CT23">
        <v>48.453800000000001</v>
      </c>
      <c r="CU23">
        <v>49.8414</v>
      </c>
      <c r="CV23">
        <v>49.437199999999997</v>
      </c>
      <c r="CW23">
        <v>49.3832666666667</v>
      </c>
      <c r="CX23">
        <v>50.328800000000001</v>
      </c>
      <c r="CY23">
        <v>1255.51733333333</v>
      </c>
      <c r="CZ23">
        <v>139.493333333333</v>
      </c>
      <c r="DA23">
        <v>0</v>
      </c>
      <c r="DB23">
        <v>87.300000190734906</v>
      </c>
      <c r="DC23">
        <v>0</v>
      </c>
      <c r="DD23">
        <v>718.15342307692299</v>
      </c>
      <c r="DE23">
        <v>-1.4781196609655001</v>
      </c>
      <c r="DF23">
        <v>-1.5965811566161801</v>
      </c>
      <c r="DG23">
        <v>10190.2730769231</v>
      </c>
      <c r="DH23">
        <v>15</v>
      </c>
      <c r="DI23">
        <v>1607719763.5</v>
      </c>
      <c r="DJ23" t="s">
        <v>303</v>
      </c>
      <c r="DK23">
        <v>1607719763.5</v>
      </c>
      <c r="DL23">
        <v>1607719763.5</v>
      </c>
      <c r="DM23">
        <v>13</v>
      </c>
      <c r="DN23">
        <v>-0.84399999999999997</v>
      </c>
      <c r="DO23">
        <v>-0.03</v>
      </c>
      <c r="DP23">
        <v>0.46899999999999997</v>
      </c>
      <c r="DQ23">
        <v>0.22</v>
      </c>
      <c r="DR23">
        <v>49</v>
      </c>
      <c r="DS23">
        <v>18</v>
      </c>
      <c r="DT23">
        <v>0.34</v>
      </c>
      <c r="DU23">
        <v>7.0000000000000007E-2</v>
      </c>
      <c r="DV23">
        <v>9.1874752196555196</v>
      </c>
      <c r="DW23">
        <v>-0.135270137325228</v>
      </c>
      <c r="DX23">
        <v>1.2688732065024E-2</v>
      </c>
      <c r="DY23">
        <v>1</v>
      </c>
      <c r="DZ23">
        <v>-11.738316129032301</v>
      </c>
      <c r="EA23">
        <v>0.19710000000005001</v>
      </c>
      <c r="EB23">
        <v>1.8156916335712502E-2</v>
      </c>
      <c r="EC23">
        <v>1</v>
      </c>
      <c r="ED23">
        <v>2.82458129032258</v>
      </c>
      <c r="EE23">
        <v>-6.3347903225808397E-2</v>
      </c>
      <c r="EF23">
        <v>4.8116060908783096E-3</v>
      </c>
      <c r="EG23">
        <v>1</v>
      </c>
      <c r="EH23">
        <v>3</v>
      </c>
      <c r="EI23">
        <v>3</v>
      </c>
      <c r="EJ23" t="s">
        <v>309</v>
      </c>
      <c r="EK23">
        <v>100</v>
      </c>
      <c r="EL23">
        <v>100</v>
      </c>
      <c r="EM23">
        <v>0.40300000000000002</v>
      </c>
      <c r="EN23">
        <v>0.2586</v>
      </c>
      <c r="EO23">
        <v>0.47257213445735202</v>
      </c>
      <c r="EP23">
        <v>-1.6043650578588901E-5</v>
      </c>
      <c r="EQ23">
        <v>-1.15305589960158E-6</v>
      </c>
      <c r="ER23">
        <v>3.6581349982770798E-10</v>
      </c>
      <c r="ES23">
        <v>-5.1803504226041797E-2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7.1</v>
      </c>
      <c r="FB23">
        <v>7.1</v>
      </c>
      <c r="FC23">
        <v>2</v>
      </c>
      <c r="FD23">
        <v>504.78199999999998</v>
      </c>
      <c r="FE23">
        <v>478.31900000000002</v>
      </c>
      <c r="FF23">
        <v>24.149000000000001</v>
      </c>
      <c r="FG23">
        <v>32.7898</v>
      </c>
      <c r="FH23">
        <v>29.9999</v>
      </c>
      <c r="FI23">
        <v>32.840499999999999</v>
      </c>
      <c r="FJ23">
        <v>32.885599999999997</v>
      </c>
      <c r="FK23">
        <v>13.695</v>
      </c>
      <c r="FL23">
        <v>25.882999999999999</v>
      </c>
      <c r="FM23">
        <v>30.4223</v>
      </c>
      <c r="FN23">
        <v>24.151700000000002</v>
      </c>
      <c r="FO23">
        <v>261.33300000000003</v>
      </c>
      <c r="FP23">
        <v>16.414000000000001</v>
      </c>
      <c r="FQ23">
        <v>98.109700000000004</v>
      </c>
      <c r="FR23">
        <v>102.108</v>
      </c>
    </row>
    <row r="24" spans="1:174" x14ac:dyDescent="0.25">
      <c r="A24">
        <v>8</v>
      </c>
      <c r="B24">
        <v>1607720304</v>
      </c>
      <c r="C24">
        <v>682</v>
      </c>
      <c r="D24" t="s">
        <v>326</v>
      </c>
      <c r="E24" t="s">
        <v>327</v>
      </c>
      <c r="F24" t="s">
        <v>291</v>
      </c>
      <c r="G24" t="s">
        <v>292</v>
      </c>
      <c r="H24">
        <v>1607720296.25</v>
      </c>
      <c r="I24">
        <f t="shared" si="0"/>
        <v>2.2564410771658302E-3</v>
      </c>
      <c r="J24">
        <f t="shared" si="1"/>
        <v>2.2564410771658303</v>
      </c>
      <c r="K24">
        <f t="shared" si="2"/>
        <v>15.340929728229696</v>
      </c>
      <c r="L24">
        <f t="shared" si="3"/>
        <v>399.60449999999997</v>
      </c>
      <c r="M24">
        <f t="shared" si="4"/>
        <v>193.07139432280408</v>
      </c>
      <c r="N24">
        <f t="shared" si="5"/>
        <v>19.696957432739726</v>
      </c>
      <c r="O24">
        <f t="shared" si="6"/>
        <v>40.767265674123649</v>
      </c>
      <c r="P24">
        <f t="shared" si="7"/>
        <v>0.12654071664348343</v>
      </c>
      <c r="Q24">
        <f t="shared" si="8"/>
        <v>2.9633803128052554</v>
      </c>
      <c r="R24">
        <f t="shared" si="9"/>
        <v>0.12361368563901012</v>
      </c>
      <c r="S24">
        <f t="shared" si="10"/>
        <v>7.7515896506926751E-2</v>
      </c>
      <c r="T24">
        <f t="shared" si="11"/>
        <v>231.28784132772293</v>
      </c>
      <c r="U24">
        <f t="shared" si="12"/>
        <v>28.76216626748942</v>
      </c>
      <c r="V24">
        <f t="shared" si="13"/>
        <v>27.879729999999999</v>
      </c>
      <c r="W24">
        <f t="shared" si="14"/>
        <v>3.7683140516831117</v>
      </c>
      <c r="X24">
        <f t="shared" si="15"/>
        <v>51.623585669270469</v>
      </c>
      <c r="Y24">
        <f t="shared" si="16"/>
        <v>1.9583281601291183</v>
      </c>
      <c r="Z24">
        <f t="shared" si="17"/>
        <v>3.7934756657068776</v>
      </c>
      <c r="AA24">
        <f t="shared" si="18"/>
        <v>1.8099858915539935</v>
      </c>
      <c r="AB24">
        <f t="shared" si="19"/>
        <v>-99.509051503013112</v>
      </c>
      <c r="AC24">
        <f t="shared" si="20"/>
        <v>18.229349289466334</v>
      </c>
      <c r="AD24">
        <f t="shared" si="21"/>
        <v>1.3400494196684987</v>
      </c>
      <c r="AE24">
        <f t="shared" si="22"/>
        <v>151.34818853384465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53725.238301881858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328</v>
      </c>
      <c r="AR24">
        <v>15374</v>
      </c>
      <c r="AS24">
        <v>751.81515999999999</v>
      </c>
      <c r="AT24">
        <v>983.83</v>
      </c>
      <c r="AU24">
        <f t="shared" si="27"/>
        <v>0.23582818169805764</v>
      </c>
      <c r="AV24">
        <v>0.5</v>
      </c>
      <c r="AW24">
        <f t="shared" si="28"/>
        <v>1180.1679815544769</v>
      </c>
      <c r="AX24">
        <f t="shared" si="29"/>
        <v>15.340929728229696</v>
      </c>
      <c r="AY24">
        <f t="shared" si="30"/>
        <v>139.15843459412955</v>
      </c>
      <c r="AZ24">
        <f t="shared" si="31"/>
        <v>1.3488484230082552E-2</v>
      </c>
      <c r="BA24">
        <f t="shared" si="32"/>
        <v>2.3156947846680827</v>
      </c>
      <c r="BB24" t="s">
        <v>329</v>
      </c>
      <c r="BC24">
        <v>751.81515999999999</v>
      </c>
      <c r="BD24">
        <v>569.53</v>
      </c>
      <c r="BE24">
        <f t="shared" si="33"/>
        <v>0.42110933799538541</v>
      </c>
      <c r="BF24">
        <f t="shared" si="34"/>
        <v>0.56001650977552497</v>
      </c>
      <c r="BG24">
        <f t="shared" si="35"/>
        <v>0.84613099106794665</v>
      </c>
      <c r="BH24">
        <f t="shared" si="36"/>
        <v>0.86458796247194392</v>
      </c>
      <c r="BI24">
        <f t="shared" si="37"/>
        <v>0.89462312389596521</v>
      </c>
      <c r="BJ24">
        <f t="shared" si="38"/>
        <v>0.42423486487350792</v>
      </c>
      <c r="BK24">
        <f t="shared" si="39"/>
        <v>0.57576513512649208</v>
      </c>
      <c r="BL24">
        <f t="shared" si="40"/>
        <v>1399.97966666667</v>
      </c>
      <c r="BM24">
        <f t="shared" si="41"/>
        <v>1180.1679815544769</v>
      </c>
      <c r="BN24">
        <f t="shared" si="42"/>
        <v>0.84298937309885269</v>
      </c>
      <c r="BO24">
        <f t="shared" si="43"/>
        <v>0.19597874619770525</v>
      </c>
      <c r="BP24">
        <v>6</v>
      </c>
      <c r="BQ24">
        <v>0.5</v>
      </c>
      <c r="BR24" t="s">
        <v>296</v>
      </c>
      <c r="BS24">
        <v>2</v>
      </c>
      <c r="BT24">
        <v>1607720296.25</v>
      </c>
      <c r="BU24">
        <v>399.60449999999997</v>
      </c>
      <c r="BV24">
        <v>419.08960000000002</v>
      </c>
      <c r="BW24">
        <v>19.195713333333298</v>
      </c>
      <c r="BX24">
        <v>16.540783333333302</v>
      </c>
      <c r="BY24">
        <v>399.29893333333303</v>
      </c>
      <c r="BZ24">
        <v>18.936026666666699</v>
      </c>
      <c r="CA24">
        <v>500.1549</v>
      </c>
      <c r="CB24">
        <v>101.919033333333</v>
      </c>
      <c r="CC24">
        <v>0.100002173333333</v>
      </c>
      <c r="CD24">
        <v>27.993833333333299</v>
      </c>
      <c r="CE24">
        <v>27.879729999999999</v>
      </c>
      <c r="CF24">
        <v>999.9</v>
      </c>
      <c r="CG24">
        <v>0</v>
      </c>
      <c r="CH24">
        <v>0</v>
      </c>
      <c r="CI24">
        <v>10002.189333333299</v>
      </c>
      <c r="CJ24">
        <v>0</v>
      </c>
      <c r="CK24">
        <v>145.42726666666701</v>
      </c>
      <c r="CL24">
        <v>1399.97966666667</v>
      </c>
      <c r="CM24">
        <v>0.899997933333333</v>
      </c>
      <c r="CN24">
        <v>0.100001813333333</v>
      </c>
      <c r="CO24">
        <v>0</v>
      </c>
      <c r="CP24">
        <v>751.65920000000006</v>
      </c>
      <c r="CQ24">
        <v>4.9994800000000001</v>
      </c>
      <c r="CR24">
        <v>10650.356666666699</v>
      </c>
      <c r="CS24">
        <v>11417.3966666667</v>
      </c>
      <c r="CT24">
        <v>48.397733333333299</v>
      </c>
      <c r="CU24">
        <v>49.860300000000002</v>
      </c>
      <c r="CV24">
        <v>49.3915333333333</v>
      </c>
      <c r="CW24">
        <v>49.3812</v>
      </c>
      <c r="CX24">
        <v>50.280999999999999</v>
      </c>
      <c r="CY24">
        <v>1255.4776666666701</v>
      </c>
      <c r="CZ24">
        <v>139.50200000000001</v>
      </c>
      <c r="DA24">
        <v>0</v>
      </c>
      <c r="DB24">
        <v>115.5</v>
      </c>
      <c r="DC24">
        <v>0</v>
      </c>
      <c r="DD24">
        <v>751.81515999999999</v>
      </c>
      <c r="DE24">
        <v>11.7590769556402</v>
      </c>
      <c r="DF24">
        <v>179.63076950413199</v>
      </c>
      <c r="DG24">
        <v>10652.575999999999</v>
      </c>
      <c r="DH24">
        <v>15</v>
      </c>
      <c r="DI24">
        <v>1607719763.5</v>
      </c>
      <c r="DJ24" t="s">
        <v>303</v>
      </c>
      <c r="DK24">
        <v>1607719763.5</v>
      </c>
      <c r="DL24">
        <v>1607719763.5</v>
      </c>
      <c r="DM24">
        <v>13</v>
      </c>
      <c r="DN24">
        <v>-0.84399999999999997</v>
      </c>
      <c r="DO24">
        <v>-0.03</v>
      </c>
      <c r="DP24">
        <v>0.46899999999999997</v>
      </c>
      <c r="DQ24">
        <v>0.22</v>
      </c>
      <c r="DR24">
        <v>49</v>
      </c>
      <c r="DS24">
        <v>18</v>
      </c>
      <c r="DT24">
        <v>0.34</v>
      </c>
      <c r="DU24">
        <v>7.0000000000000007E-2</v>
      </c>
      <c r="DV24">
        <v>15.3510556098535</v>
      </c>
      <c r="DW24">
        <v>-0.10986101544509699</v>
      </c>
      <c r="DX24">
        <v>2.89840085495735E-2</v>
      </c>
      <c r="DY24">
        <v>1</v>
      </c>
      <c r="DZ24">
        <v>-19.494664516128999</v>
      </c>
      <c r="EA24">
        <v>0.17653064516133599</v>
      </c>
      <c r="EB24">
        <v>3.7379246858833398E-2</v>
      </c>
      <c r="EC24">
        <v>1</v>
      </c>
      <c r="ED24">
        <v>2.6550477419354799</v>
      </c>
      <c r="EE24">
        <v>1.03949999999963E-2</v>
      </c>
      <c r="EF24">
        <v>1.8147419787759901E-3</v>
      </c>
      <c r="EG24">
        <v>1</v>
      </c>
      <c r="EH24">
        <v>3</v>
      </c>
      <c r="EI24">
        <v>3</v>
      </c>
      <c r="EJ24" t="s">
        <v>309</v>
      </c>
      <c r="EK24">
        <v>100</v>
      </c>
      <c r="EL24">
        <v>100</v>
      </c>
      <c r="EM24">
        <v>0.30499999999999999</v>
      </c>
      <c r="EN24">
        <v>0.25969999999999999</v>
      </c>
      <c r="EO24">
        <v>0.47257213445735202</v>
      </c>
      <c r="EP24">
        <v>-1.6043650578588901E-5</v>
      </c>
      <c r="EQ24">
        <v>-1.15305589960158E-6</v>
      </c>
      <c r="ER24">
        <v>3.6581349982770798E-10</v>
      </c>
      <c r="ES24">
        <v>-5.1803504226041797E-2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9</v>
      </c>
      <c r="FB24">
        <v>9</v>
      </c>
      <c r="FC24">
        <v>2</v>
      </c>
      <c r="FD24">
        <v>504.77199999999999</v>
      </c>
      <c r="FE24">
        <v>479.38499999999999</v>
      </c>
      <c r="FF24">
        <v>24.181899999999999</v>
      </c>
      <c r="FG24">
        <v>32.746200000000002</v>
      </c>
      <c r="FH24">
        <v>29.9999</v>
      </c>
      <c r="FI24">
        <v>32.7958</v>
      </c>
      <c r="FJ24">
        <v>32.841099999999997</v>
      </c>
      <c r="FK24">
        <v>19.771100000000001</v>
      </c>
      <c r="FL24">
        <v>23.318000000000001</v>
      </c>
      <c r="FM24">
        <v>29.3034</v>
      </c>
      <c r="FN24">
        <v>24.181699999999999</v>
      </c>
      <c r="FO24">
        <v>419.30200000000002</v>
      </c>
      <c r="FP24">
        <v>16.6188</v>
      </c>
      <c r="FQ24">
        <v>98.115099999999998</v>
      </c>
      <c r="FR24">
        <v>102.114</v>
      </c>
    </row>
    <row r="25" spans="1:174" x14ac:dyDescent="0.25">
      <c r="A25">
        <v>9</v>
      </c>
      <c r="B25">
        <v>1607720401.0999999</v>
      </c>
      <c r="C25">
        <v>779.09999990463302</v>
      </c>
      <c r="D25" t="s">
        <v>330</v>
      </c>
      <c r="E25" t="s">
        <v>331</v>
      </c>
      <c r="F25" t="s">
        <v>291</v>
      </c>
      <c r="G25" t="s">
        <v>292</v>
      </c>
      <c r="H25">
        <v>1607720393.0999999</v>
      </c>
      <c r="I25">
        <f t="shared" si="0"/>
        <v>1.9636251078762814E-3</v>
      </c>
      <c r="J25">
        <f t="shared" si="1"/>
        <v>1.9636251078762814</v>
      </c>
      <c r="K25">
        <f t="shared" si="2"/>
        <v>18.210862995970292</v>
      </c>
      <c r="L25">
        <f t="shared" si="3"/>
        <v>499.84964516129003</v>
      </c>
      <c r="M25">
        <f t="shared" si="4"/>
        <v>218.72802097339783</v>
      </c>
      <c r="N25">
        <f t="shared" si="5"/>
        <v>22.315756147501141</v>
      </c>
      <c r="O25">
        <f t="shared" si="6"/>
        <v>50.997228165800287</v>
      </c>
      <c r="P25">
        <f t="shared" si="7"/>
        <v>0.10955360215571601</v>
      </c>
      <c r="Q25">
        <f t="shared" si="8"/>
        <v>2.9624378770471145</v>
      </c>
      <c r="R25">
        <f t="shared" si="9"/>
        <v>0.10735163549214921</v>
      </c>
      <c r="S25">
        <f t="shared" si="10"/>
        <v>6.7288923874877143E-2</v>
      </c>
      <c r="T25">
        <f t="shared" si="11"/>
        <v>231.29092808745818</v>
      </c>
      <c r="U25">
        <f t="shared" si="12"/>
        <v>28.830295206348396</v>
      </c>
      <c r="V25">
        <f t="shared" si="13"/>
        <v>27.889058064516099</v>
      </c>
      <c r="W25">
        <f t="shared" si="14"/>
        <v>3.770365559617558</v>
      </c>
      <c r="X25">
        <f t="shared" si="15"/>
        <v>51.59899502954611</v>
      </c>
      <c r="Y25">
        <f t="shared" si="16"/>
        <v>1.9565472282457304</v>
      </c>
      <c r="Z25">
        <f t="shared" si="17"/>
        <v>3.7918320446462017</v>
      </c>
      <c r="AA25">
        <f t="shared" si="18"/>
        <v>1.8138183313718277</v>
      </c>
      <c r="AB25">
        <f t="shared" si="19"/>
        <v>-86.595867257344011</v>
      </c>
      <c r="AC25">
        <f t="shared" si="20"/>
        <v>15.546573071509636</v>
      </c>
      <c r="AD25">
        <f t="shared" si="21"/>
        <v>1.1432114294724389</v>
      </c>
      <c r="AE25">
        <f t="shared" si="22"/>
        <v>161.38484533109627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53699.179948592187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332</v>
      </c>
      <c r="AR25">
        <v>15374.5</v>
      </c>
      <c r="AS25">
        <v>780.96604000000002</v>
      </c>
      <c r="AT25">
        <v>1049.82</v>
      </c>
      <c r="AU25">
        <f t="shared" si="27"/>
        <v>0.25609529252633778</v>
      </c>
      <c r="AV25">
        <v>0.5</v>
      </c>
      <c r="AW25">
        <f t="shared" si="28"/>
        <v>1180.1842467157383</v>
      </c>
      <c r="AX25">
        <f t="shared" si="29"/>
        <v>18.210862995970292</v>
      </c>
      <c r="AY25">
        <f t="shared" si="30"/>
        <v>151.1198149488213</v>
      </c>
      <c r="AZ25">
        <f t="shared" si="31"/>
        <v>1.5920065471194161E-2</v>
      </c>
      <c r="BA25">
        <f t="shared" si="32"/>
        <v>2.1072755329485058</v>
      </c>
      <c r="BB25" t="s">
        <v>333</v>
      </c>
      <c r="BC25">
        <v>780.96604000000002</v>
      </c>
      <c r="BD25">
        <v>573.57000000000005</v>
      </c>
      <c r="BE25">
        <f t="shared" si="33"/>
        <v>0.45364919700520079</v>
      </c>
      <c r="BF25">
        <f t="shared" si="34"/>
        <v>0.56452275065616797</v>
      </c>
      <c r="BG25">
        <f t="shared" si="35"/>
        <v>0.8228572703839675</v>
      </c>
      <c r="BH25">
        <f t="shared" si="36"/>
        <v>0.80412599678819041</v>
      </c>
      <c r="BI25">
        <f t="shared" si="37"/>
        <v>0.86871017318998711</v>
      </c>
      <c r="BJ25">
        <f t="shared" si="38"/>
        <v>0.41460613843574845</v>
      </c>
      <c r="BK25">
        <f t="shared" si="39"/>
        <v>0.58539386156425155</v>
      </c>
      <c r="BL25">
        <f t="shared" si="40"/>
        <v>1399.99903225806</v>
      </c>
      <c r="BM25">
        <f t="shared" si="41"/>
        <v>1180.1842467157383</v>
      </c>
      <c r="BN25">
        <f t="shared" si="42"/>
        <v>0.84298933036562018</v>
      </c>
      <c r="BO25">
        <f t="shared" si="43"/>
        <v>0.1959786607312404</v>
      </c>
      <c r="BP25">
        <v>6</v>
      </c>
      <c r="BQ25">
        <v>0.5</v>
      </c>
      <c r="BR25" t="s">
        <v>296</v>
      </c>
      <c r="BS25">
        <v>2</v>
      </c>
      <c r="BT25">
        <v>1607720393.0999999</v>
      </c>
      <c r="BU25">
        <v>499.84964516129003</v>
      </c>
      <c r="BV25">
        <v>522.87390322580598</v>
      </c>
      <c r="BW25">
        <v>19.177109677419399</v>
      </c>
      <c r="BX25">
        <v>16.866609677419401</v>
      </c>
      <c r="BY25">
        <v>499.18764516128999</v>
      </c>
      <c r="BZ25">
        <v>18.991109677419399</v>
      </c>
      <c r="CA25">
        <v>500.14329032258098</v>
      </c>
      <c r="CB25">
        <v>101.925129032258</v>
      </c>
      <c r="CC25">
        <v>0.10000724516129</v>
      </c>
      <c r="CD25">
        <v>27.9864</v>
      </c>
      <c r="CE25">
        <v>27.889058064516099</v>
      </c>
      <c r="CF25">
        <v>999.9</v>
      </c>
      <c r="CG25">
        <v>0</v>
      </c>
      <c r="CH25">
        <v>0</v>
      </c>
      <c r="CI25">
        <v>9996.2506451612899</v>
      </c>
      <c r="CJ25">
        <v>0</v>
      </c>
      <c r="CK25">
        <v>144.98806451612899</v>
      </c>
      <c r="CL25">
        <v>1399.99903225806</v>
      </c>
      <c r="CM25">
        <v>0.89999819354838695</v>
      </c>
      <c r="CN25">
        <v>0.100001548387097</v>
      </c>
      <c r="CO25">
        <v>0</v>
      </c>
      <c r="CP25">
        <v>780.74793548387095</v>
      </c>
      <c r="CQ25">
        <v>4.9994800000000001</v>
      </c>
      <c r="CR25">
        <v>11047.9709677419</v>
      </c>
      <c r="CS25">
        <v>11417.5677419355</v>
      </c>
      <c r="CT25">
        <v>48.417000000000002</v>
      </c>
      <c r="CU25">
        <v>49.852645161290297</v>
      </c>
      <c r="CV25">
        <v>49.412999999999997</v>
      </c>
      <c r="CW25">
        <v>49.390999999999998</v>
      </c>
      <c r="CX25">
        <v>50.286000000000001</v>
      </c>
      <c r="CY25">
        <v>1255.4970967741899</v>
      </c>
      <c r="CZ25">
        <v>139.50193548387099</v>
      </c>
      <c r="DA25">
        <v>0</v>
      </c>
      <c r="DB25">
        <v>96.700000047683702</v>
      </c>
      <c r="DC25">
        <v>0</v>
      </c>
      <c r="DD25">
        <v>780.96604000000002</v>
      </c>
      <c r="DE25">
        <v>10.379923096608101</v>
      </c>
      <c r="DF25">
        <v>158.44615416663399</v>
      </c>
      <c r="DG25">
        <v>11050.864</v>
      </c>
      <c r="DH25">
        <v>15</v>
      </c>
      <c r="DI25">
        <v>1607720423.0999999</v>
      </c>
      <c r="DJ25" t="s">
        <v>334</v>
      </c>
      <c r="DK25">
        <v>1607720422.0999999</v>
      </c>
      <c r="DL25">
        <v>1607720423.0999999</v>
      </c>
      <c r="DM25">
        <v>14</v>
      </c>
      <c r="DN25">
        <v>0.46</v>
      </c>
      <c r="DO25">
        <v>1.2E-2</v>
      </c>
      <c r="DP25">
        <v>0.66200000000000003</v>
      </c>
      <c r="DQ25">
        <v>0.186</v>
      </c>
      <c r="DR25">
        <v>523</v>
      </c>
      <c r="DS25">
        <v>17</v>
      </c>
      <c r="DT25">
        <v>0.06</v>
      </c>
      <c r="DU25">
        <v>0.05</v>
      </c>
      <c r="DV25">
        <v>18.5589744748616</v>
      </c>
      <c r="DW25">
        <v>-0.15540563730986501</v>
      </c>
      <c r="DX25">
        <v>5.5856880879449101E-2</v>
      </c>
      <c r="DY25">
        <v>1</v>
      </c>
      <c r="DZ25">
        <v>-23.468726666666701</v>
      </c>
      <c r="EA25">
        <v>9.7676529477132595E-2</v>
      </c>
      <c r="EB25">
        <v>6.3336245196218999E-2</v>
      </c>
      <c r="EC25">
        <v>1</v>
      </c>
      <c r="ED25">
        <v>2.386253</v>
      </c>
      <c r="EE25">
        <v>6.6889521690769699E-2</v>
      </c>
      <c r="EF25">
        <v>5.1818125207305204E-3</v>
      </c>
      <c r="EG25">
        <v>1</v>
      </c>
      <c r="EH25">
        <v>3</v>
      </c>
      <c r="EI25">
        <v>3</v>
      </c>
      <c r="EJ25" t="s">
        <v>309</v>
      </c>
      <c r="EK25">
        <v>100</v>
      </c>
      <c r="EL25">
        <v>100</v>
      </c>
      <c r="EM25">
        <v>0.66200000000000003</v>
      </c>
      <c r="EN25">
        <v>0.186</v>
      </c>
      <c r="EO25">
        <v>0.47257213445735202</v>
      </c>
      <c r="EP25">
        <v>-1.6043650578588901E-5</v>
      </c>
      <c r="EQ25">
        <v>-1.15305589960158E-6</v>
      </c>
      <c r="ER25">
        <v>3.6581349982770798E-10</v>
      </c>
      <c r="ES25">
        <v>-5.1803504226041797E-2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10.6</v>
      </c>
      <c r="FB25">
        <v>10.6</v>
      </c>
      <c r="FC25">
        <v>2</v>
      </c>
      <c r="FD25">
        <v>504.61799999999999</v>
      </c>
      <c r="FE25">
        <v>479.72</v>
      </c>
      <c r="FF25">
        <v>24.054500000000001</v>
      </c>
      <c r="FG25">
        <v>32.72</v>
      </c>
      <c r="FH25">
        <v>30</v>
      </c>
      <c r="FI25">
        <v>32.764699999999998</v>
      </c>
      <c r="FJ25">
        <v>32.809100000000001</v>
      </c>
      <c r="FK25">
        <v>23.5871</v>
      </c>
      <c r="FL25">
        <v>20.336099999999998</v>
      </c>
      <c r="FM25">
        <v>28.560099999999998</v>
      </c>
      <c r="FN25">
        <v>24.063300000000002</v>
      </c>
      <c r="FO25">
        <v>522.93700000000001</v>
      </c>
      <c r="FP25">
        <v>16.924900000000001</v>
      </c>
      <c r="FQ25">
        <v>98.121300000000005</v>
      </c>
      <c r="FR25">
        <v>102.11799999999999</v>
      </c>
    </row>
    <row r="26" spans="1:174" x14ac:dyDescent="0.25">
      <c r="A26">
        <v>10</v>
      </c>
      <c r="B26">
        <v>1607720544.0999999</v>
      </c>
      <c r="C26">
        <v>922.09999990463302</v>
      </c>
      <c r="D26" t="s">
        <v>335</v>
      </c>
      <c r="E26" t="s">
        <v>336</v>
      </c>
      <c r="F26" t="s">
        <v>291</v>
      </c>
      <c r="G26" t="s">
        <v>292</v>
      </c>
      <c r="H26">
        <v>1607720536.0999999</v>
      </c>
      <c r="I26">
        <f t="shared" si="0"/>
        <v>1.705735546074874E-3</v>
      </c>
      <c r="J26">
        <f t="shared" si="1"/>
        <v>1.705735546074874</v>
      </c>
      <c r="K26">
        <f t="shared" si="2"/>
        <v>19.522715058146602</v>
      </c>
      <c r="L26">
        <f t="shared" si="3"/>
        <v>600.01300000000003</v>
      </c>
      <c r="M26">
        <f t="shared" si="4"/>
        <v>252.3088001066356</v>
      </c>
      <c r="N26">
        <f t="shared" si="5"/>
        <v>25.743718249928623</v>
      </c>
      <c r="O26">
        <f t="shared" si="6"/>
        <v>61.220875418400382</v>
      </c>
      <c r="P26">
        <f t="shared" si="7"/>
        <v>9.459422793946537E-2</v>
      </c>
      <c r="Q26">
        <f t="shared" si="8"/>
        <v>2.963296459445409</v>
      </c>
      <c r="R26">
        <f t="shared" si="9"/>
        <v>9.2948152150808719E-2</v>
      </c>
      <c r="S26">
        <f t="shared" si="10"/>
        <v>5.8238102559373936E-2</v>
      </c>
      <c r="T26">
        <f t="shared" si="11"/>
        <v>231.29159879061481</v>
      </c>
      <c r="U26">
        <f t="shared" si="12"/>
        <v>28.913301537446415</v>
      </c>
      <c r="V26">
        <f t="shared" si="13"/>
        <v>27.947667741935501</v>
      </c>
      <c r="W26">
        <f t="shared" si="14"/>
        <v>3.7832778129321207</v>
      </c>
      <c r="X26">
        <f t="shared" si="15"/>
        <v>51.732885117243796</v>
      </c>
      <c r="Y26">
        <f t="shared" si="16"/>
        <v>1.9635610806582211</v>
      </c>
      <c r="Z26">
        <f t="shared" si="17"/>
        <v>3.7955762107760727</v>
      </c>
      <c r="AA26">
        <f t="shared" si="18"/>
        <v>1.8197167322738996</v>
      </c>
      <c r="AB26">
        <f t="shared" si="19"/>
        <v>-75.222937581901945</v>
      </c>
      <c r="AC26">
        <f t="shared" si="20"/>
        <v>8.8922940456211137</v>
      </c>
      <c r="AD26">
        <f t="shared" si="21"/>
        <v>0.65394820421184485</v>
      </c>
      <c r="AE26">
        <f t="shared" si="22"/>
        <v>165.61490345854583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53721.387795459152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337</v>
      </c>
      <c r="AR26">
        <v>15375.5</v>
      </c>
      <c r="AS26">
        <v>812.84203846153798</v>
      </c>
      <c r="AT26">
        <v>1114.08</v>
      </c>
      <c r="AU26">
        <f t="shared" si="27"/>
        <v>0.27039167881881188</v>
      </c>
      <c r="AV26">
        <v>0.5</v>
      </c>
      <c r="AW26">
        <f t="shared" si="28"/>
        <v>1180.1848467158641</v>
      </c>
      <c r="AX26">
        <f t="shared" si="29"/>
        <v>19.522715058146602</v>
      </c>
      <c r="AY26">
        <f t="shared" si="30"/>
        <v>159.55608101001232</v>
      </c>
      <c r="AZ26">
        <f t="shared" si="31"/>
        <v>1.7031622286879034E-2</v>
      </c>
      <c r="BA26">
        <f t="shared" si="32"/>
        <v>1.9280482550624731</v>
      </c>
      <c r="BB26" t="s">
        <v>338</v>
      </c>
      <c r="BC26">
        <v>812.84203846153798</v>
      </c>
      <c r="BD26">
        <v>587.13</v>
      </c>
      <c r="BE26">
        <f t="shared" si="33"/>
        <v>0.47299116760017235</v>
      </c>
      <c r="BF26">
        <f t="shared" si="34"/>
        <v>0.57166327267949901</v>
      </c>
      <c r="BG26">
        <f t="shared" si="35"/>
        <v>0.80300566365726467</v>
      </c>
      <c r="BH26">
        <f t="shared" si="36"/>
        <v>0.75573416006669536</v>
      </c>
      <c r="BI26">
        <f t="shared" si="37"/>
        <v>0.84347655881862538</v>
      </c>
      <c r="BJ26">
        <f t="shared" si="38"/>
        <v>0.412922365486386</v>
      </c>
      <c r="BK26">
        <f t="shared" si="39"/>
        <v>0.58707763451361394</v>
      </c>
      <c r="BL26">
        <f t="shared" si="40"/>
        <v>1399.9993548387099</v>
      </c>
      <c r="BM26">
        <f t="shared" si="41"/>
        <v>1180.1848467158641</v>
      </c>
      <c r="BN26">
        <f t="shared" si="42"/>
        <v>0.84298956470007091</v>
      </c>
      <c r="BO26">
        <f t="shared" si="43"/>
        <v>0.19597912940014178</v>
      </c>
      <c r="BP26">
        <v>6</v>
      </c>
      <c r="BQ26">
        <v>0.5</v>
      </c>
      <c r="BR26" t="s">
        <v>296</v>
      </c>
      <c r="BS26">
        <v>2</v>
      </c>
      <c r="BT26">
        <v>1607720536.0999999</v>
      </c>
      <c r="BU26">
        <v>600.01300000000003</v>
      </c>
      <c r="BV26">
        <v>624.66138709677398</v>
      </c>
      <c r="BW26">
        <v>19.244451612903202</v>
      </c>
      <c r="BX26">
        <v>17.237532258064501</v>
      </c>
      <c r="BY26">
        <v>599.42551612903196</v>
      </c>
      <c r="BZ26">
        <v>18.971470967741901</v>
      </c>
      <c r="CA26">
        <v>500.14254838709701</v>
      </c>
      <c r="CB26">
        <v>101.932612903226</v>
      </c>
      <c r="CC26">
        <v>9.9968754838709706E-2</v>
      </c>
      <c r="CD26">
        <v>28.003329032258101</v>
      </c>
      <c r="CE26">
        <v>27.947667741935501</v>
      </c>
      <c r="CF26">
        <v>999.9</v>
      </c>
      <c r="CG26">
        <v>0</v>
      </c>
      <c r="CH26">
        <v>0</v>
      </c>
      <c r="CI26">
        <v>10000.3816129032</v>
      </c>
      <c r="CJ26">
        <v>0</v>
      </c>
      <c r="CK26">
        <v>143.479322580645</v>
      </c>
      <c r="CL26">
        <v>1399.9993548387099</v>
      </c>
      <c r="CM26">
        <v>0.89999251612903197</v>
      </c>
      <c r="CN26">
        <v>0.10000732903225799</v>
      </c>
      <c r="CO26">
        <v>0</v>
      </c>
      <c r="CP26">
        <v>812.79425806451604</v>
      </c>
      <c r="CQ26">
        <v>4.9994800000000001</v>
      </c>
      <c r="CR26">
        <v>11478.7</v>
      </c>
      <c r="CS26">
        <v>11417.5483870968</v>
      </c>
      <c r="CT26">
        <v>48.336387096774203</v>
      </c>
      <c r="CU26">
        <v>49.816064516129003</v>
      </c>
      <c r="CV26">
        <v>49.366870967741903</v>
      </c>
      <c r="CW26">
        <v>49.352645161290297</v>
      </c>
      <c r="CX26">
        <v>50.233741935483899</v>
      </c>
      <c r="CY26">
        <v>1255.4864516129001</v>
      </c>
      <c r="CZ26">
        <v>139.51290322580601</v>
      </c>
      <c r="DA26">
        <v>0</v>
      </c>
      <c r="DB26">
        <v>142.39999985694899</v>
      </c>
      <c r="DC26">
        <v>0</v>
      </c>
      <c r="DD26">
        <v>812.84203846153798</v>
      </c>
      <c r="DE26">
        <v>6.7607863348374497</v>
      </c>
      <c r="DF26">
        <v>84.047863222447901</v>
      </c>
      <c r="DG26">
        <v>11479.515384615401</v>
      </c>
      <c r="DH26">
        <v>15</v>
      </c>
      <c r="DI26">
        <v>1607720423.0999999</v>
      </c>
      <c r="DJ26" t="s">
        <v>334</v>
      </c>
      <c r="DK26">
        <v>1607720422.0999999</v>
      </c>
      <c r="DL26">
        <v>1607720423.0999999</v>
      </c>
      <c r="DM26">
        <v>14</v>
      </c>
      <c r="DN26">
        <v>0.46</v>
      </c>
      <c r="DO26">
        <v>1.2E-2</v>
      </c>
      <c r="DP26">
        <v>0.66200000000000003</v>
      </c>
      <c r="DQ26">
        <v>0.186</v>
      </c>
      <c r="DR26">
        <v>523</v>
      </c>
      <c r="DS26">
        <v>17</v>
      </c>
      <c r="DT26">
        <v>0.06</v>
      </c>
      <c r="DU26">
        <v>0.05</v>
      </c>
      <c r="DV26">
        <v>19.537280850655002</v>
      </c>
      <c r="DW26">
        <v>-1.69950482284732</v>
      </c>
      <c r="DX26">
        <v>0.125482216047515</v>
      </c>
      <c r="DY26">
        <v>0</v>
      </c>
      <c r="DZ26">
        <v>-24.65325</v>
      </c>
      <c r="EA26">
        <v>2.08326674082313</v>
      </c>
      <c r="EB26">
        <v>0.153327009471043</v>
      </c>
      <c r="EC26">
        <v>0</v>
      </c>
      <c r="ED26">
        <v>2.0093096666666699</v>
      </c>
      <c r="EE26">
        <v>-0.28474278086763</v>
      </c>
      <c r="EF26">
        <v>2.5540686689193699E-2</v>
      </c>
      <c r="EG26">
        <v>0</v>
      </c>
      <c r="EH26">
        <v>0</v>
      </c>
      <c r="EI26">
        <v>3</v>
      </c>
      <c r="EJ26" t="s">
        <v>298</v>
      </c>
      <c r="EK26">
        <v>100</v>
      </c>
      <c r="EL26">
        <v>100</v>
      </c>
      <c r="EM26">
        <v>0.58799999999999997</v>
      </c>
      <c r="EN26">
        <v>0.27289999999999998</v>
      </c>
      <c r="EO26">
        <v>0.93265600203020305</v>
      </c>
      <c r="EP26">
        <v>-1.6043650578588901E-5</v>
      </c>
      <c r="EQ26">
        <v>-1.15305589960158E-6</v>
      </c>
      <c r="ER26">
        <v>3.6581349982770798E-10</v>
      </c>
      <c r="ES26">
        <v>-3.9938033776301798E-2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2</v>
      </c>
      <c r="FB26">
        <v>2</v>
      </c>
      <c r="FC26">
        <v>2</v>
      </c>
      <c r="FD26">
        <v>504.29199999999997</v>
      </c>
      <c r="FE26">
        <v>480.84899999999999</v>
      </c>
      <c r="FF26">
        <v>24.052700000000002</v>
      </c>
      <c r="FG26">
        <v>32.679699999999997</v>
      </c>
      <c r="FH26">
        <v>29.9999</v>
      </c>
      <c r="FI26">
        <v>32.7239</v>
      </c>
      <c r="FJ26">
        <v>32.767699999999998</v>
      </c>
      <c r="FK26">
        <v>27.229800000000001</v>
      </c>
      <c r="FL26">
        <v>17.5029</v>
      </c>
      <c r="FM26">
        <v>28.507400000000001</v>
      </c>
      <c r="FN26">
        <v>24.060199999999998</v>
      </c>
      <c r="FO26">
        <v>624.62800000000004</v>
      </c>
      <c r="FP26">
        <v>17.474599999999999</v>
      </c>
      <c r="FQ26">
        <v>98.125500000000002</v>
      </c>
      <c r="FR26">
        <v>102.122</v>
      </c>
    </row>
    <row r="27" spans="1:174" x14ac:dyDescent="0.25">
      <c r="A27">
        <v>11</v>
      </c>
      <c r="B27">
        <v>1607720659.0999999</v>
      </c>
      <c r="C27">
        <v>1037.0999999046301</v>
      </c>
      <c r="D27" t="s">
        <v>339</v>
      </c>
      <c r="E27" t="s">
        <v>340</v>
      </c>
      <c r="F27" t="s">
        <v>291</v>
      </c>
      <c r="G27" t="s">
        <v>292</v>
      </c>
      <c r="H27">
        <v>1607720651.3499999</v>
      </c>
      <c r="I27">
        <f t="shared" si="0"/>
        <v>1.4799695037871446E-3</v>
      </c>
      <c r="J27">
        <f t="shared" si="1"/>
        <v>1.4799695037871445</v>
      </c>
      <c r="K27">
        <f t="shared" si="2"/>
        <v>20.924515815410885</v>
      </c>
      <c r="L27">
        <f t="shared" si="3"/>
        <v>699.87303333333296</v>
      </c>
      <c r="M27">
        <f t="shared" si="4"/>
        <v>275.01621408133883</v>
      </c>
      <c r="N27">
        <f t="shared" si="5"/>
        <v>28.061340647150033</v>
      </c>
      <c r="O27">
        <f t="shared" si="6"/>
        <v>71.411700810892185</v>
      </c>
      <c r="P27">
        <f t="shared" si="7"/>
        <v>8.2597549885948238E-2</v>
      </c>
      <c r="Q27">
        <f t="shared" si="8"/>
        <v>2.9637567064367745</v>
      </c>
      <c r="R27">
        <f t="shared" si="9"/>
        <v>8.1339716579688734E-2</v>
      </c>
      <c r="S27">
        <f t="shared" si="10"/>
        <v>5.0948738521821781E-2</v>
      </c>
      <c r="T27">
        <f t="shared" si="11"/>
        <v>231.29495127837606</v>
      </c>
      <c r="U27">
        <f t="shared" si="12"/>
        <v>28.959151021022929</v>
      </c>
      <c r="V27">
        <f t="shared" si="13"/>
        <v>27.961396666666701</v>
      </c>
      <c r="W27">
        <f t="shared" si="14"/>
        <v>3.7863079929868482</v>
      </c>
      <c r="X27">
        <f t="shared" si="15"/>
        <v>52.26248163845402</v>
      </c>
      <c r="Y27">
        <f t="shared" si="16"/>
        <v>1.9822648003565231</v>
      </c>
      <c r="Z27">
        <f t="shared" si="17"/>
        <v>3.7929021703745498</v>
      </c>
      <c r="AA27">
        <f t="shared" si="18"/>
        <v>1.8040431926303251</v>
      </c>
      <c r="AB27">
        <f t="shared" si="19"/>
        <v>-65.266655117013073</v>
      </c>
      <c r="AC27">
        <f t="shared" si="20"/>
        <v>4.7684290253066157</v>
      </c>
      <c r="AD27">
        <f t="shared" si="21"/>
        <v>0.35062344964446662</v>
      </c>
      <c r="AE27">
        <f t="shared" si="22"/>
        <v>171.14734863631406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53737.04203996568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341</v>
      </c>
      <c r="AR27">
        <v>15375.7</v>
      </c>
      <c r="AS27">
        <v>830.96130769230797</v>
      </c>
      <c r="AT27">
        <v>1153.68</v>
      </c>
      <c r="AU27">
        <f t="shared" si="27"/>
        <v>0.2797298144266106</v>
      </c>
      <c r="AV27">
        <v>0.5</v>
      </c>
      <c r="AW27">
        <f t="shared" si="28"/>
        <v>1180.2039815544831</v>
      </c>
      <c r="AX27">
        <f t="shared" si="29"/>
        <v>20.924515815410885</v>
      </c>
      <c r="AY27">
        <f t="shared" si="30"/>
        <v>165.06912037289126</v>
      </c>
      <c r="AZ27">
        <f t="shared" si="31"/>
        <v>1.8219107570630135E-2</v>
      </c>
      <c r="BA27">
        <f t="shared" si="32"/>
        <v>1.8275431662159347</v>
      </c>
      <c r="BB27" t="s">
        <v>342</v>
      </c>
      <c r="BC27">
        <v>830.96130769230797</v>
      </c>
      <c r="BD27">
        <v>592.83000000000004</v>
      </c>
      <c r="BE27">
        <f t="shared" si="33"/>
        <v>0.4861400041605991</v>
      </c>
      <c r="BF27">
        <f t="shared" si="34"/>
        <v>0.57540998895906581</v>
      </c>
      <c r="BG27">
        <f t="shared" si="35"/>
        <v>0.78988479910087095</v>
      </c>
      <c r="BH27">
        <f t="shared" si="36"/>
        <v>0.73645921104370216</v>
      </c>
      <c r="BI27">
        <f t="shared" si="37"/>
        <v>0.82792643231526508</v>
      </c>
      <c r="BJ27">
        <f t="shared" si="38"/>
        <v>0.41051286094407968</v>
      </c>
      <c r="BK27">
        <f t="shared" si="39"/>
        <v>0.58948713905592032</v>
      </c>
      <c r="BL27">
        <f t="shared" si="40"/>
        <v>1400.0223333333299</v>
      </c>
      <c r="BM27">
        <f t="shared" si="41"/>
        <v>1180.2039815544831</v>
      </c>
      <c r="BN27">
        <f t="shared" si="42"/>
        <v>0.84298939627950176</v>
      </c>
      <c r="BO27">
        <f t="shared" si="43"/>
        <v>0.19597879255900352</v>
      </c>
      <c r="BP27">
        <v>6</v>
      </c>
      <c r="BQ27">
        <v>0.5</v>
      </c>
      <c r="BR27" t="s">
        <v>296</v>
      </c>
      <c r="BS27">
        <v>2</v>
      </c>
      <c r="BT27">
        <v>1607720651.3499999</v>
      </c>
      <c r="BU27">
        <v>699.87303333333296</v>
      </c>
      <c r="BV27">
        <v>726.21796666666705</v>
      </c>
      <c r="BW27">
        <v>19.42726</v>
      </c>
      <c r="BX27">
        <v>17.68629</v>
      </c>
      <c r="BY27">
        <v>699.390533333333</v>
      </c>
      <c r="BZ27">
        <v>19.147210000000001</v>
      </c>
      <c r="CA27">
        <v>500.14109999999999</v>
      </c>
      <c r="CB27">
        <v>101.935233333333</v>
      </c>
      <c r="CC27">
        <v>9.9989356666666696E-2</v>
      </c>
      <c r="CD27">
        <v>27.991240000000001</v>
      </c>
      <c r="CE27">
        <v>27.961396666666701</v>
      </c>
      <c r="CF27">
        <v>999.9</v>
      </c>
      <c r="CG27">
        <v>0</v>
      </c>
      <c r="CH27">
        <v>0</v>
      </c>
      <c r="CI27">
        <v>10002.733</v>
      </c>
      <c r="CJ27">
        <v>0</v>
      </c>
      <c r="CK27">
        <v>139.37716666666699</v>
      </c>
      <c r="CL27">
        <v>1400.0223333333299</v>
      </c>
      <c r="CM27">
        <v>0.89999660000000004</v>
      </c>
      <c r="CN27">
        <v>0.10000324333333301</v>
      </c>
      <c r="CO27">
        <v>0</v>
      </c>
      <c r="CP27">
        <v>830.95069999999998</v>
      </c>
      <c r="CQ27">
        <v>4.9994800000000001</v>
      </c>
      <c r="CR27">
        <v>11722.2933333333</v>
      </c>
      <c r="CS27">
        <v>11417.743333333299</v>
      </c>
      <c r="CT27">
        <v>48.339300000000001</v>
      </c>
      <c r="CU27">
        <v>49.785133333333299</v>
      </c>
      <c r="CV27">
        <v>49.330833333333302</v>
      </c>
      <c r="CW27">
        <v>49.320399999999999</v>
      </c>
      <c r="CX27">
        <v>50.224800000000002</v>
      </c>
      <c r="CY27">
        <v>1255.5150000000001</v>
      </c>
      <c r="CZ27">
        <v>139.50733333333301</v>
      </c>
      <c r="DA27">
        <v>0</v>
      </c>
      <c r="DB27">
        <v>114.09999990463299</v>
      </c>
      <c r="DC27">
        <v>0</v>
      </c>
      <c r="DD27">
        <v>830.96130769230797</v>
      </c>
      <c r="DE27">
        <v>6.6882735063211802</v>
      </c>
      <c r="DF27">
        <v>75.083760664459106</v>
      </c>
      <c r="DG27">
        <v>11722.2846153846</v>
      </c>
      <c r="DH27">
        <v>15</v>
      </c>
      <c r="DI27">
        <v>1607720423.0999999</v>
      </c>
      <c r="DJ27" t="s">
        <v>334</v>
      </c>
      <c r="DK27">
        <v>1607720422.0999999</v>
      </c>
      <c r="DL27">
        <v>1607720423.0999999</v>
      </c>
      <c r="DM27">
        <v>14</v>
      </c>
      <c r="DN27">
        <v>0.46</v>
      </c>
      <c r="DO27">
        <v>1.2E-2</v>
      </c>
      <c r="DP27">
        <v>0.66200000000000003</v>
      </c>
      <c r="DQ27">
        <v>0.186</v>
      </c>
      <c r="DR27">
        <v>523</v>
      </c>
      <c r="DS27">
        <v>17</v>
      </c>
      <c r="DT27">
        <v>0.06</v>
      </c>
      <c r="DU27">
        <v>0.05</v>
      </c>
      <c r="DV27">
        <v>20.927855801744201</v>
      </c>
      <c r="DW27">
        <v>-0.15791503123517001</v>
      </c>
      <c r="DX27">
        <v>2.8395097447224099E-2</v>
      </c>
      <c r="DY27">
        <v>1</v>
      </c>
      <c r="DZ27">
        <v>-26.346430000000002</v>
      </c>
      <c r="EA27">
        <v>9.2185094549538799E-2</v>
      </c>
      <c r="EB27">
        <v>2.82888334860243E-2</v>
      </c>
      <c r="EC27">
        <v>1</v>
      </c>
      <c r="ED27">
        <v>1.741282</v>
      </c>
      <c r="EE27">
        <v>-3.7396751946607E-2</v>
      </c>
      <c r="EF27">
        <v>2.7259107346597699E-3</v>
      </c>
      <c r="EG27">
        <v>1</v>
      </c>
      <c r="EH27">
        <v>3</v>
      </c>
      <c r="EI27">
        <v>3</v>
      </c>
      <c r="EJ27" t="s">
        <v>309</v>
      </c>
      <c r="EK27">
        <v>100</v>
      </c>
      <c r="EL27">
        <v>100</v>
      </c>
      <c r="EM27">
        <v>0.48299999999999998</v>
      </c>
      <c r="EN27">
        <v>0.27979999999999999</v>
      </c>
      <c r="EO27">
        <v>0.93265600203020305</v>
      </c>
      <c r="EP27">
        <v>-1.6043650578588901E-5</v>
      </c>
      <c r="EQ27">
        <v>-1.15305589960158E-6</v>
      </c>
      <c r="ER27">
        <v>3.6581349982770798E-10</v>
      </c>
      <c r="ES27">
        <v>-3.9938033776301798E-2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4</v>
      </c>
      <c r="FB27">
        <v>3.9</v>
      </c>
      <c r="FC27">
        <v>2</v>
      </c>
      <c r="FD27">
        <v>504.017</v>
      </c>
      <c r="FE27">
        <v>481.596</v>
      </c>
      <c r="FF27">
        <v>24.092199999999998</v>
      </c>
      <c r="FG27">
        <v>32.650399999999998</v>
      </c>
      <c r="FH27">
        <v>30</v>
      </c>
      <c r="FI27">
        <v>32.692</v>
      </c>
      <c r="FJ27">
        <v>32.736499999999999</v>
      </c>
      <c r="FK27">
        <v>30.7712</v>
      </c>
      <c r="FL27">
        <v>15.023999999999999</v>
      </c>
      <c r="FM27">
        <v>28.507400000000001</v>
      </c>
      <c r="FN27">
        <v>24.0943</v>
      </c>
      <c r="FO27">
        <v>726.25099999999998</v>
      </c>
      <c r="FP27">
        <v>17.755500000000001</v>
      </c>
      <c r="FQ27">
        <v>98.133700000000005</v>
      </c>
      <c r="FR27">
        <v>102.127</v>
      </c>
    </row>
    <row r="28" spans="1:174" x14ac:dyDescent="0.25">
      <c r="A28">
        <v>12</v>
      </c>
      <c r="B28">
        <v>1607720770.0999999</v>
      </c>
      <c r="C28">
        <v>1148.0999999046301</v>
      </c>
      <c r="D28" t="s">
        <v>343</v>
      </c>
      <c r="E28" t="s">
        <v>344</v>
      </c>
      <c r="F28" t="s">
        <v>291</v>
      </c>
      <c r="G28" t="s">
        <v>292</v>
      </c>
      <c r="H28">
        <v>1607720762.3499999</v>
      </c>
      <c r="I28">
        <f t="shared" si="0"/>
        <v>1.3231316011478142E-3</v>
      </c>
      <c r="J28">
        <f t="shared" si="1"/>
        <v>1.3231316011478143</v>
      </c>
      <c r="K28">
        <f t="shared" si="2"/>
        <v>22.292494401098832</v>
      </c>
      <c r="L28">
        <f t="shared" si="3"/>
        <v>799.80253333333303</v>
      </c>
      <c r="M28">
        <f t="shared" si="4"/>
        <v>291.86735346012114</v>
      </c>
      <c r="N28">
        <f t="shared" si="5"/>
        <v>29.780216151809917</v>
      </c>
      <c r="O28">
        <f t="shared" si="6"/>
        <v>81.606565582149599</v>
      </c>
      <c r="P28">
        <f t="shared" si="7"/>
        <v>7.3349419760645601E-2</v>
      </c>
      <c r="Q28">
        <f t="shared" si="8"/>
        <v>2.9630216908689828</v>
      </c>
      <c r="R28">
        <f t="shared" si="9"/>
        <v>7.2355417157416127E-2</v>
      </c>
      <c r="S28">
        <f t="shared" si="10"/>
        <v>4.5310320638673976E-2</v>
      </c>
      <c r="T28">
        <f t="shared" si="11"/>
        <v>231.28996332863437</v>
      </c>
      <c r="U28">
        <f t="shared" si="12"/>
        <v>29.003311146979815</v>
      </c>
      <c r="V28">
        <f t="shared" si="13"/>
        <v>27.9765266666667</v>
      </c>
      <c r="W28">
        <f t="shared" si="14"/>
        <v>3.7896498638530289</v>
      </c>
      <c r="X28">
        <f t="shared" si="15"/>
        <v>52.10028979998593</v>
      </c>
      <c r="Y28">
        <f t="shared" si="16"/>
        <v>1.9765320348296567</v>
      </c>
      <c r="Z28">
        <f t="shared" si="17"/>
        <v>3.7937064120326451</v>
      </c>
      <c r="AA28">
        <f t="shared" si="18"/>
        <v>1.8131178290233723</v>
      </c>
      <c r="AB28">
        <f t="shared" si="19"/>
        <v>-58.350103610618604</v>
      </c>
      <c r="AC28">
        <f t="shared" si="20"/>
        <v>2.931273506055355</v>
      </c>
      <c r="AD28">
        <f t="shared" si="21"/>
        <v>0.21561070265614016</v>
      </c>
      <c r="AE28">
        <f t="shared" si="22"/>
        <v>176.08674392672728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53714.890370896472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345</v>
      </c>
      <c r="AR28">
        <v>15376.2</v>
      </c>
      <c r="AS28">
        <v>844.37157692307699</v>
      </c>
      <c r="AT28">
        <v>1182.69</v>
      </c>
      <c r="AU28">
        <f t="shared" si="27"/>
        <v>0.28605841182129133</v>
      </c>
      <c r="AV28">
        <v>0.5</v>
      </c>
      <c r="AW28">
        <f t="shared" si="28"/>
        <v>1180.1781715545044</v>
      </c>
      <c r="AX28">
        <f t="shared" si="29"/>
        <v>22.292494401098832</v>
      </c>
      <c r="AY28">
        <f t="shared" si="30"/>
        <v>168.7999467105185</v>
      </c>
      <c r="AZ28">
        <f t="shared" si="31"/>
        <v>1.9378634880859457E-2</v>
      </c>
      <c r="BA28">
        <f t="shared" si="32"/>
        <v>1.7581868452426246</v>
      </c>
      <c r="BB28" t="s">
        <v>346</v>
      </c>
      <c r="BC28">
        <v>844.37157692307699</v>
      </c>
      <c r="BD28">
        <v>598.42999999999995</v>
      </c>
      <c r="BE28">
        <f t="shared" si="33"/>
        <v>0.49400941920537089</v>
      </c>
      <c r="BF28">
        <f t="shared" si="34"/>
        <v>0.57905457001492999</v>
      </c>
      <c r="BG28">
        <f t="shared" si="35"/>
        <v>0.78065436525068976</v>
      </c>
      <c r="BH28">
        <f t="shared" si="36"/>
        <v>0.72412019223645252</v>
      </c>
      <c r="BI28">
        <f t="shared" si="37"/>
        <v>0.81653478661166723</v>
      </c>
      <c r="BJ28">
        <f t="shared" si="38"/>
        <v>0.41039233887618548</v>
      </c>
      <c r="BK28">
        <f t="shared" si="39"/>
        <v>0.58960766112381457</v>
      </c>
      <c r="BL28">
        <f t="shared" si="40"/>
        <v>1399.99166666667</v>
      </c>
      <c r="BM28">
        <f t="shared" si="41"/>
        <v>1180.1781715545044</v>
      </c>
      <c r="BN28">
        <f t="shared" si="42"/>
        <v>0.84298942604741811</v>
      </c>
      <c r="BO28">
        <f t="shared" si="43"/>
        <v>0.19597885209483615</v>
      </c>
      <c r="BP28">
        <v>6</v>
      </c>
      <c r="BQ28">
        <v>0.5</v>
      </c>
      <c r="BR28" t="s">
        <v>296</v>
      </c>
      <c r="BS28">
        <v>2</v>
      </c>
      <c r="BT28">
        <v>1607720762.3499999</v>
      </c>
      <c r="BU28">
        <v>799.80253333333303</v>
      </c>
      <c r="BV28">
        <v>827.81536666666705</v>
      </c>
      <c r="BW28">
        <v>19.371423333333301</v>
      </c>
      <c r="BX28">
        <v>17.814869999999999</v>
      </c>
      <c r="BY28">
        <v>799.43276666666702</v>
      </c>
      <c r="BZ28">
        <v>19.093530000000001</v>
      </c>
      <c r="CA28">
        <v>500.14373333333299</v>
      </c>
      <c r="CB28">
        <v>101.93340000000001</v>
      </c>
      <c r="CC28">
        <v>9.9992220000000007E-2</v>
      </c>
      <c r="CD28">
        <v>27.994876666666698</v>
      </c>
      <c r="CE28">
        <v>27.9765266666667</v>
      </c>
      <c r="CF28">
        <v>999.9</v>
      </c>
      <c r="CG28">
        <v>0</v>
      </c>
      <c r="CH28">
        <v>0</v>
      </c>
      <c r="CI28">
        <v>9998.7473333333292</v>
      </c>
      <c r="CJ28">
        <v>0</v>
      </c>
      <c r="CK28">
        <v>137.038033333333</v>
      </c>
      <c r="CL28">
        <v>1399.99166666667</v>
      </c>
      <c r="CM28">
        <v>0.89999439999999997</v>
      </c>
      <c r="CN28">
        <v>0.10000547999999999</v>
      </c>
      <c r="CO28">
        <v>0</v>
      </c>
      <c r="CP28">
        <v>844.36126666666701</v>
      </c>
      <c r="CQ28">
        <v>4.9994800000000001</v>
      </c>
      <c r="CR28">
        <v>11903.696666666699</v>
      </c>
      <c r="CS28">
        <v>11417.4866666667</v>
      </c>
      <c r="CT28">
        <v>48.3162666666666</v>
      </c>
      <c r="CU28">
        <v>49.745800000000003</v>
      </c>
      <c r="CV28">
        <v>49.328866666666599</v>
      </c>
      <c r="CW28">
        <v>49.305866666666702</v>
      </c>
      <c r="CX28">
        <v>50.212066666666601</v>
      </c>
      <c r="CY28">
        <v>1255.4860000000001</v>
      </c>
      <c r="CZ28">
        <v>139.505666666667</v>
      </c>
      <c r="DA28">
        <v>0</v>
      </c>
      <c r="DB28">
        <v>110.09999990463299</v>
      </c>
      <c r="DC28">
        <v>0</v>
      </c>
      <c r="DD28">
        <v>844.37157692307699</v>
      </c>
      <c r="DE28">
        <v>2.8404444552174302</v>
      </c>
      <c r="DF28">
        <v>46.830769287722703</v>
      </c>
      <c r="DG28">
        <v>11903.876923076899</v>
      </c>
      <c r="DH28">
        <v>15</v>
      </c>
      <c r="DI28">
        <v>1607720423.0999999</v>
      </c>
      <c r="DJ28" t="s">
        <v>334</v>
      </c>
      <c r="DK28">
        <v>1607720422.0999999</v>
      </c>
      <c r="DL28">
        <v>1607720423.0999999</v>
      </c>
      <c r="DM28">
        <v>14</v>
      </c>
      <c r="DN28">
        <v>0.46</v>
      </c>
      <c r="DO28">
        <v>1.2E-2</v>
      </c>
      <c r="DP28">
        <v>0.66200000000000003</v>
      </c>
      <c r="DQ28">
        <v>0.186</v>
      </c>
      <c r="DR28">
        <v>523</v>
      </c>
      <c r="DS28">
        <v>17</v>
      </c>
      <c r="DT28">
        <v>0.06</v>
      </c>
      <c r="DU28">
        <v>0.05</v>
      </c>
      <c r="DV28">
        <v>22.2949102437736</v>
      </c>
      <c r="DW28">
        <v>-0.13027821859330299</v>
      </c>
      <c r="DX28">
        <v>3.3099120423461199E-2</v>
      </c>
      <c r="DY28">
        <v>1</v>
      </c>
      <c r="DZ28">
        <v>-28.015149999999998</v>
      </c>
      <c r="EA28">
        <v>0.13866874304784099</v>
      </c>
      <c r="EB28">
        <v>3.9536942640185702E-2</v>
      </c>
      <c r="EC28">
        <v>1</v>
      </c>
      <c r="ED28">
        <v>1.55678566666667</v>
      </c>
      <c r="EE28">
        <v>-3.30145494994422E-2</v>
      </c>
      <c r="EF28">
        <v>2.5961582942665299E-3</v>
      </c>
      <c r="EG28">
        <v>1</v>
      </c>
      <c r="EH28">
        <v>3</v>
      </c>
      <c r="EI28">
        <v>3</v>
      </c>
      <c r="EJ28" t="s">
        <v>309</v>
      </c>
      <c r="EK28">
        <v>100</v>
      </c>
      <c r="EL28">
        <v>100</v>
      </c>
      <c r="EM28">
        <v>0.37</v>
      </c>
      <c r="EN28">
        <v>0.2777</v>
      </c>
      <c r="EO28">
        <v>0.93265600203020305</v>
      </c>
      <c r="EP28">
        <v>-1.6043650578588901E-5</v>
      </c>
      <c r="EQ28">
        <v>-1.15305589960158E-6</v>
      </c>
      <c r="ER28">
        <v>3.6581349982770798E-10</v>
      </c>
      <c r="ES28">
        <v>-3.9938033776301798E-2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5.8</v>
      </c>
      <c r="FB28">
        <v>5.8</v>
      </c>
      <c r="FC28">
        <v>2</v>
      </c>
      <c r="FD28">
        <v>503.91699999999997</v>
      </c>
      <c r="FE28">
        <v>481.70100000000002</v>
      </c>
      <c r="FF28">
        <v>24.092600000000001</v>
      </c>
      <c r="FG28">
        <v>32.627200000000002</v>
      </c>
      <c r="FH28">
        <v>30.0001</v>
      </c>
      <c r="FI28">
        <v>32.665900000000001</v>
      </c>
      <c r="FJ28">
        <v>32.710299999999997</v>
      </c>
      <c r="FK28">
        <v>34.229300000000002</v>
      </c>
      <c r="FL28">
        <v>14.501899999999999</v>
      </c>
      <c r="FM28">
        <v>28.8917</v>
      </c>
      <c r="FN28">
        <v>24.095700000000001</v>
      </c>
      <c r="FO28">
        <v>827.726</v>
      </c>
      <c r="FP28">
        <v>17.840199999999999</v>
      </c>
      <c r="FQ28">
        <v>98.135000000000005</v>
      </c>
      <c r="FR28">
        <v>102.131</v>
      </c>
    </row>
    <row r="29" spans="1:174" x14ac:dyDescent="0.25">
      <c r="A29">
        <v>13</v>
      </c>
      <c r="B29">
        <v>1607720890.5999999</v>
      </c>
      <c r="C29">
        <v>1268.5999999046301</v>
      </c>
      <c r="D29" t="s">
        <v>347</v>
      </c>
      <c r="E29" t="s">
        <v>348</v>
      </c>
      <c r="F29" t="s">
        <v>291</v>
      </c>
      <c r="G29" t="s">
        <v>292</v>
      </c>
      <c r="H29">
        <v>1607720882.5999999</v>
      </c>
      <c r="I29">
        <f t="shared" si="0"/>
        <v>1.1339356701496274E-3</v>
      </c>
      <c r="J29">
        <f t="shared" si="1"/>
        <v>1.1339356701496275</v>
      </c>
      <c r="K29">
        <f t="shared" si="2"/>
        <v>22.562464502690986</v>
      </c>
      <c r="L29">
        <f t="shared" si="3"/>
        <v>900.03629032258095</v>
      </c>
      <c r="M29">
        <f t="shared" si="4"/>
        <v>299.46351544768009</v>
      </c>
      <c r="N29">
        <f t="shared" si="5"/>
        <v>30.554460026581722</v>
      </c>
      <c r="O29">
        <f t="shared" si="6"/>
        <v>91.831296423616607</v>
      </c>
      <c r="P29">
        <f t="shared" si="7"/>
        <v>6.254232258330461E-2</v>
      </c>
      <c r="Q29">
        <f t="shared" si="8"/>
        <v>2.9626320319957404</v>
      </c>
      <c r="R29">
        <f t="shared" si="9"/>
        <v>6.1817995322094636E-2</v>
      </c>
      <c r="S29">
        <f t="shared" si="10"/>
        <v>3.8700625940932182E-2</v>
      </c>
      <c r="T29">
        <f t="shared" si="11"/>
        <v>231.29388579973138</v>
      </c>
      <c r="U29">
        <f t="shared" si="12"/>
        <v>29.049424930036757</v>
      </c>
      <c r="V29">
        <f t="shared" si="13"/>
        <v>27.988158064516099</v>
      </c>
      <c r="W29">
        <f t="shared" si="14"/>
        <v>3.792220722871098</v>
      </c>
      <c r="X29">
        <f t="shared" si="15"/>
        <v>52.029585737092447</v>
      </c>
      <c r="Y29">
        <f t="shared" si="16"/>
        <v>1.9735398832826687</v>
      </c>
      <c r="Z29">
        <f t="shared" si="17"/>
        <v>3.7931108912822102</v>
      </c>
      <c r="AA29">
        <f t="shared" si="18"/>
        <v>1.8186808395884293</v>
      </c>
      <c r="AB29">
        <f t="shared" si="19"/>
        <v>-50.006563053598569</v>
      </c>
      <c r="AC29">
        <f t="shared" si="20"/>
        <v>0.64300751548188917</v>
      </c>
      <c r="AD29">
        <f t="shared" si="21"/>
        <v>4.7304938659538033E-2</v>
      </c>
      <c r="AE29">
        <f t="shared" si="22"/>
        <v>181.97763520027425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53703.934864312934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349</v>
      </c>
      <c r="AR29">
        <v>15376.3</v>
      </c>
      <c r="AS29">
        <v>852.32007692307695</v>
      </c>
      <c r="AT29">
        <v>1198.4000000000001</v>
      </c>
      <c r="AU29">
        <f t="shared" si="27"/>
        <v>0.28878498254082374</v>
      </c>
      <c r="AV29">
        <v>0.5</v>
      </c>
      <c r="AW29">
        <f t="shared" si="28"/>
        <v>1180.1977554288894</v>
      </c>
      <c r="AX29">
        <f t="shared" si="29"/>
        <v>22.562464502690986</v>
      </c>
      <c r="AY29">
        <f t="shared" si="30"/>
        <v>170.41169409812559</v>
      </c>
      <c r="AZ29">
        <f t="shared" si="31"/>
        <v>1.9607063202808708E-2</v>
      </c>
      <c r="BA29">
        <f t="shared" si="32"/>
        <v>1.722029372496662</v>
      </c>
      <c r="BB29" t="s">
        <v>350</v>
      </c>
      <c r="BC29">
        <v>852.32007692307695</v>
      </c>
      <c r="BD29">
        <v>601.88</v>
      </c>
      <c r="BE29">
        <f t="shared" si="33"/>
        <v>0.49776368491321765</v>
      </c>
      <c r="BF29">
        <f t="shared" si="34"/>
        <v>0.58016482779608913</v>
      </c>
      <c r="BG29">
        <f t="shared" si="35"/>
        <v>0.77576122096083</v>
      </c>
      <c r="BH29">
        <f t="shared" si="36"/>
        <v>0.71663571201019416</v>
      </c>
      <c r="BI29">
        <f t="shared" si="37"/>
        <v>0.81036578440540996</v>
      </c>
      <c r="BJ29">
        <f t="shared" si="38"/>
        <v>0.40969304373833842</v>
      </c>
      <c r="BK29">
        <f t="shared" si="39"/>
        <v>0.59030695626166163</v>
      </c>
      <c r="BL29">
        <f t="shared" si="40"/>
        <v>1400.0148387096799</v>
      </c>
      <c r="BM29">
        <f t="shared" si="41"/>
        <v>1180.1977554288894</v>
      </c>
      <c r="BN29">
        <f t="shared" si="42"/>
        <v>0.84298946182357293</v>
      </c>
      <c r="BO29">
        <f t="shared" si="43"/>
        <v>0.19597892364714598</v>
      </c>
      <c r="BP29">
        <v>6</v>
      </c>
      <c r="BQ29">
        <v>0.5</v>
      </c>
      <c r="BR29" t="s">
        <v>296</v>
      </c>
      <c r="BS29">
        <v>2</v>
      </c>
      <c r="BT29">
        <v>1607720882.5999999</v>
      </c>
      <c r="BU29">
        <v>900.03629032258095</v>
      </c>
      <c r="BV29">
        <v>928.32767741935504</v>
      </c>
      <c r="BW29">
        <v>19.342616129032301</v>
      </c>
      <c r="BX29">
        <v>18.0086032258065</v>
      </c>
      <c r="BY29">
        <v>899.785161290323</v>
      </c>
      <c r="BZ29">
        <v>19.0658322580645</v>
      </c>
      <c r="CA29">
        <v>500.14616129032299</v>
      </c>
      <c r="CB29">
        <v>101.93064516129</v>
      </c>
      <c r="CC29">
        <v>0.100014503225806</v>
      </c>
      <c r="CD29">
        <v>27.9921838709677</v>
      </c>
      <c r="CE29">
        <v>27.988158064516099</v>
      </c>
      <c r="CF29">
        <v>999.9</v>
      </c>
      <c r="CG29">
        <v>0</v>
      </c>
      <c r="CH29">
        <v>0</v>
      </c>
      <c r="CI29">
        <v>9996.8096774193491</v>
      </c>
      <c r="CJ29">
        <v>0</v>
      </c>
      <c r="CK29">
        <v>137.36583870967701</v>
      </c>
      <c r="CL29">
        <v>1400.0148387096799</v>
      </c>
      <c r="CM29">
        <v>0.89999335483871001</v>
      </c>
      <c r="CN29">
        <v>0.100006561290323</v>
      </c>
      <c r="CO29">
        <v>0</v>
      </c>
      <c r="CP29">
        <v>852.30487096774198</v>
      </c>
      <c r="CQ29">
        <v>4.9994800000000001</v>
      </c>
      <c r="CR29">
        <v>12012.935483871001</v>
      </c>
      <c r="CS29">
        <v>11417.6870967742</v>
      </c>
      <c r="CT29">
        <v>48.300064516128998</v>
      </c>
      <c r="CU29">
        <v>49.733741935483899</v>
      </c>
      <c r="CV29">
        <v>49.292000000000002</v>
      </c>
      <c r="CW29">
        <v>49.277999999999999</v>
      </c>
      <c r="CX29">
        <v>50.187064516128999</v>
      </c>
      <c r="CY29">
        <v>1255.50548387097</v>
      </c>
      <c r="CZ29">
        <v>139.509677419355</v>
      </c>
      <c r="DA29">
        <v>0</v>
      </c>
      <c r="DB29">
        <v>119.700000047684</v>
      </c>
      <c r="DC29">
        <v>0</v>
      </c>
      <c r="DD29">
        <v>852.32007692307695</v>
      </c>
      <c r="DE29">
        <v>1.75487179521884</v>
      </c>
      <c r="DF29">
        <v>22.0991452512175</v>
      </c>
      <c r="DG29">
        <v>12013.061538461499</v>
      </c>
      <c r="DH29">
        <v>15</v>
      </c>
      <c r="DI29">
        <v>1607720423.0999999</v>
      </c>
      <c r="DJ29" t="s">
        <v>334</v>
      </c>
      <c r="DK29">
        <v>1607720422.0999999</v>
      </c>
      <c r="DL29">
        <v>1607720423.0999999</v>
      </c>
      <c r="DM29">
        <v>14</v>
      </c>
      <c r="DN29">
        <v>0.46</v>
      </c>
      <c r="DO29">
        <v>1.2E-2</v>
      </c>
      <c r="DP29">
        <v>0.66200000000000003</v>
      </c>
      <c r="DQ29">
        <v>0.186</v>
      </c>
      <c r="DR29">
        <v>523</v>
      </c>
      <c r="DS29">
        <v>17</v>
      </c>
      <c r="DT29">
        <v>0.06</v>
      </c>
      <c r="DU29">
        <v>0.05</v>
      </c>
      <c r="DV29">
        <v>22.5624475555956</v>
      </c>
      <c r="DW29">
        <v>-0.30279939745232198</v>
      </c>
      <c r="DX29">
        <v>7.5039066331054102E-2</v>
      </c>
      <c r="DY29">
        <v>1</v>
      </c>
      <c r="DZ29">
        <v>-28.283673333333301</v>
      </c>
      <c r="EA29">
        <v>0.156253615127911</v>
      </c>
      <c r="EB29">
        <v>7.9609467332025702E-2</v>
      </c>
      <c r="EC29">
        <v>1</v>
      </c>
      <c r="ED29">
        <v>1.3338926666666699</v>
      </c>
      <c r="EE29">
        <v>1.22995328142358E-2</v>
      </c>
      <c r="EF29">
        <v>1.4858508972601799E-3</v>
      </c>
      <c r="EG29">
        <v>1</v>
      </c>
      <c r="EH29">
        <v>3</v>
      </c>
      <c r="EI29">
        <v>3</v>
      </c>
      <c r="EJ29" t="s">
        <v>309</v>
      </c>
      <c r="EK29">
        <v>100</v>
      </c>
      <c r="EL29">
        <v>100</v>
      </c>
      <c r="EM29">
        <v>0.251</v>
      </c>
      <c r="EN29">
        <v>0.27679999999999999</v>
      </c>
      <c r="EO29">
        <v>0.93265600203020305</v>
      </c>
      <c r="EP29">
        <v>-1.6043650578588901E-5</v>
      </c>
      <c r="EQ29">
        <v>-1.15305589960158E-6</v>
      </c>
      <c r="ER29">
        <v>3.6581349982770798E-10</v>
      </c>
      <c r="ES29">
        <v>-3.9938033776301798E-2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7.8</v>
      </c>
      <c r="FB29">
        <v>7.8</v>
      </c>
      <c r="FC29">
        <v>2</v>
      </c>
      <c r="FD29">
        <v>503.774</v>
      </c>
      <c r="FE29">
        <v>482.45100000000002</v>
      </c>
      <c r="FF29">
        <v>24.110700000000001</v>
      </c>
      <c r="FG29">
        <v>32.606900000000003</v>
      </c>
      <c r="FH29">
        <v>30</v>
      </c>
      <c r="FI29">
        <v>32.642699999999998</v>
      </c>
      <c r="FJ29">
        <v>32.686100000000003</v>
      </c>
      <c r="FK29">
        <v>37.578200000000002</v>
      </c>
      <c r="FL29">
        <v>14.501899999999999</v>
      </c>
      <c r="FM29">
        <v>30.033799999999999</v>
      </c>
      <c r="FN29">
        <v>24.116</v>
      </c>
      <c r="FO29">
        <v>928.26599999999996</v>
      </c>
      <c r="FP29">
        <v>18.029199999999999</v>
      </c>
      <c r="FQ29">
        <v>98.1387</v>
      </c>
      <c r="FR29">
        <v>102.13500000000001</v>
      </c>
    </row>
    <row r="30" spans="1:174" x14ac:dyDescent="0.25">
      <c r="A30">
        <v>14</v>
      </c>
      <c r="B30">
        <v>1607721011.0999999</v>
      </c>
      <c r="C30">
        <v>1389.0999999046301</v>
      </c>
      <c r="D30" t="s">
        <v>351</v>
      </c>
      <c r="E30" t="s">
        <v>352</v>
      </c>
      <c r="F30" t="s">
        <v>291</v>
      </c>
      <c r="G30" t="s">
        <v>292</v>
      </c>
      <c r="H30">
        <v>1607721003.0999999</v>
      </c>
      <c r="I30">
        <f t="shared" si="0"/>
        <v>9.3141002607140147E-4</v>
      </c>
      <c r="J30">
        <f t="shared" si="1"/>
        <v>0.93141002607140144</v>
      </c>
      <c r="K30">
        <f t="shared" si="2"/>
        <v>25.556503759497787</v>
      </c>
      <c r="L30">
        <f t="shared" si="3"/>
        <v>1199.89838709677</v>
      </c>
      <c r="M30">
        <f t="shared" si="4"/>
        <v>374.86835392694331</v>
      </c>
      <c r="N30">
        <f t="shared" si="5"/>
        <v>38.245686502176703</v>
      </c>
      <c r="O30">
        <f t="shared" si="6"/>
        <v>122.41880934103614</v>
      </c>
      <c r="P30">
        <f t="shared" si="7"/>
        <v>5.1405129578906687E-2</v>
      </c>
      <c r="Q30">
        <f t="shared" si="8"/>
        <v>2.9625799173944198</v>
      </c>
      <c r="R30">
        <f t="shared" si="9"/>
        <v>5.0914702315002863E-2</v>
      </c>
      <c r="S30">
        <f t="shared" si="10"/>
        <v>3.1865361827067978E-2</v>
      </c>
      <c r="T30">
        <f t="shared" si="11"/>
        <v>231.29658087369094</v>
      </c>
      <c r="U30">
        <f t="shared" si="12"/>
        <v>29.1023801777968</v>
      </c>
      <c r="V30">
        <f t="shared" si="13"/>
        <v>28.009951612903201</v>
      </c>
      <c r="W30">
        <f t="shared" si="14"/>
        <v>3.7970417934858478</v>
      </c>
      <c r="X30">
        <f t="shared" si="15"/>
        <v>52.290406541363168</v>
      </c>
      <c r="Y30">
        <f t="shared" si="16"/>
        <v>1.9835297180601299</v>
      </c>
      <c r="Z30">
        <f t="shared" si="17"/>
        <v>3.7932956525994928</v>
      </c>
      <c r="AA30">
        <f t="shared" si="18"/>
        <v>1.8135120754257179</v>
      </c>
      <c r="AB30">
        <f t="shared" si="19"/>
        <v>-41.075182149748805</v>
      </c>
      <c r="AC30">
        <f t="shared" si="20"/>
        <v>-2.7043966969360795</v>
      </c>
      <c r="AD30">
        <f t="shared" si="21"/>
        <v>-0.19898367483253504</v>
      </c>
      <c r="AE30">
        <f t="shared" si="22"/>
        <v>187.31801835217354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53702.128403136099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353</v>
      </c>
      <c r="AR30">
        <v>15376.5</v>
      </c>
      <c r="AS30">
        <v>856.67715384615406</v>
      </c>
      <c r="AT30">
        <v>1210.44</v>
      </c>
      <c r="AU30">
        <f t="shared" si="27"/>
        <v>0.29225971229788006</v>
      </c>
      <c r="AV30">
        <v>0.5</v>
      </c>
      <c r="AW30">
        <f t="shared" si="28"/>
        <v>1180.2118554288852</v>
      </c>
      <c r="AX30">
        <f t="shared" si="29"/>
        <v>25.556503759497787</v>
      </c>
      <c r="AY30">
        <f t="shared" si="30"/>
        <v>172.46418865909661</v>
      </c>
      <c r="AZ30">
        <f t="shared" si="31"/>
        <v>2.2143694896046361E-2</v>
      </c>
      <c r="BA30">
        <f t="shared" si="32"/>
        <v>1.694953901060771</v>
      </c>
      <c r="BB30" t="s">
        <v>354</v>
      </c>
      <c r="BC30">
        <v>856.67715384615406</v>
      </c>
      <c r="BD30">
        <v>592.84</v>
      </c>
      <c r="BE30">
        <f t="shared" si="33"/>
        <v>0.51022768580020483</v>
      </c>
      <c r="BF30">
        <f t="shared" si="34"/>
        <v>0.5728025358708646</v>
      </c>
      <c r="BG30">
        <f t="shared" si="35"/>
        <v>0.7686232785362126</v>
      </c>
      <c r="BH30">
        <f t="shared" si="36"/>
        <v>0.71472572934733225</v>
      </c>
      <c r="BI30">
        <f t="shared" si="37"/>
        <v>0.80563791766044901</v>
      </c>
      <c r="BJ30">
        <f t="shared" si="38"/>
        <v>0.39639233267876633</v>
      </c>
      <c r="BK30">
        <f t="shared" si="39"/>
        <v>0.60360766732123361</v>
      </c>
      <c r="BL30">
        <f t="shared" si="40"/>
        <v>1400.0316129032301</v>
      </c>
      <c r="BM30">
        <f t="shared" si="41"/>
        <v>1180.2118554288852</v>
      </c>
      <c r="BN30">
        <f t="shared" si="42"/>
        <v>0.84298943291822748</v>
      </c>
      <c r="BO30">
        <f t="shared" si="43"/>
        <v>0.19597886583645485</v>
      </c>
      <c r="BP30">
        <v>6</v>
      </c>
      <c r="BQ30">
        <v>0.5</v>
      </c>
      <c r="BR30" t="s">
        <v>296</v>
      </c>
      <c r="BS30">
        <v>2</v>
      </c>
      <c r="BT30">
        <v>1607721003.0999999</v>
      </c>
      <c r="BU30">
        <v>1199.89838709677</v>
      </c>
      <c r="BV30">
        <v>1231.8987096774199</v>
      </c>
      <c r="BW30">
        <v>19.441735483871</v>
      </c>
      <c r="BX30">
        <v>18.346067741935499</v>
      </c>
      <c r="BY30">
        <v>1200.0129032258101</v>
      </c>
      <c r="BZ30">
        <v>19.1611193548387</v>
      </c>
      <c r="CA30">
        <v>500.13435483871001</v>
      </c>
      <c r="CB30">
        <v>101.924322580645</v>
      </c>
      <c r="CC30">
        <v>9.9991025806451597E-2</v>
      </c>
      <c r="CD30">
        <v>27.993019354838701</v>
      </c>
      <c r="CE30">
        <v>28.009951612903201</v>
      </c>
      <c r="CF30">
        <v>999.9</v>
      </c>
      <c r="CG30">
        <v>0</v>
      </c>
      <c r="CH30">
        <v>0</v>
      </c>
      <c r="CI30">
        <v>9997.1345161290301</v>
      </c>
      <c r="CJ30">
        <v>0</v>
      </c>
      <c r="CK30">
        <v>139.55116129032299</v>
      </c>
      <c r="CL30">
        <v>1400.0316129032301</v>
      </c>
      <c r="CM30">
        <v>0.89999412903225795</v>
      </c>
      <c r="CN30">
        <v>0.100005787096774</v>
      </c>
      <c r="CO30">
        <v>0</v>
      </c>
      <c r="CP30">
        <v>856.84822580645198</v>
      </c>
      <c r="CQ30">
        <v>4.9994800000000001</v>
      </c>
      <c r="CR30">
        <v>12083.203225806499</v>
      </c>
      <c r="CS30">
        <v>11417.816129032301</v>
      </c>
      <c r="CT30">
        <v>48.262</v>
      </c>
      <c r="CU30">
        <v>49.7093548387097</v>
      </c>
      <c r="CV30">
        <v>49.262</v>
      </c>
      <c r="CW30">
        <v>49.249935483870999</v>
      </c>
      <c r="CX30">
        <v>50.145000000000003</v>
      </c>
      <c r="CY30">
        <v>1255.52193548387</v>
      </c>
      <c r="CZ30">
        <v>139.51</v>
      </c>
      <c r="DA30">
        <v>0</v>
      </c>
      <c r="DB30">
        <v>119.700000047684</v>
      </c>
      <c r="DC30">
        <v>0</v>
      </c>
      <c r="DD30">
        <v>856.67715384615406</v>
      </c>
      <c r="DE30">
        <v>-24.362188032005999</v>
      </c>
      <c r="DF30">
        <v>-332.133333278892</v>
      </c>
      <c r="DG30">
        <v>12081.242307692301</v>
      </c>
      <c r="DH30">
        <v>15</v>
      </c>
      <c r="DI30">
        <v>1607720423.0999999</v>
      </c>
      <c r="DJ30" t="s">
        <v>334</v>
      </c>
      <c r="DK30">
        <v>1607720422.0999999</v>
      </c>
      <c r="DL30">
        <v>1607720423.0999999</v>
      </c>
      <c r="DM30">
        <v>14</v>
      </c>
      <c r="DN30">
        <v>0.46</v>
      </c>
      <c r="DO30">
        <v>1.2E-2</v>
      </c>
      <c r="DP30">
        <v>0.66200000000000003</v>
      </c>
      <c r="DQ30">
        <v>0.186</v>
      </c>
      <c r="DR30">
        <v>523</v>
      </c>
      <c r="DS30">
        <v>17</v>
      </c>
      <c r="DT30">
        <v>0.06</v>
      </c>
      <c r="DU30">
        <v>0.05</v>
      </c>
      <c r="DV30">
        <v>25.596779436041501</v>
      </c>
      <c r="DW30">
        <v>-2.2695018698087099</v>
      </c>
      <c r="DX30">
        <v>0.17844949775605301</v>
      </c>
      <c r="DY30">
        <v>0</v>
      </c>
      <c r="DZ30">
        <v>-32.019440000000003</v>
      </c>
      <c r="EA30">
        <v>3.4045508342603199</v>
      </c>
      <c r="EB30">
        <v>0.25446799877391302</v>
      </c>
      <c r="EC30">
        <v>0</v>
      </c>
      <c r="ED30">
        <v>1.09645533333333</v>
      </c>
      <c r="EE30">
        <v>-0.30285757508342598</v>
      </c>
      <c r="EF30">
        <v>2.3056050071269599E-2</v>
      </c>
      <c r="EG30">
        <v>0</v>
      </c>
      <c r="EH30">
        <v>0</v>
      </c>
      <c r="EI30">
        <v>3</v>
      </c>
      <c r="EJ30" t="s">
        <v>298</v>
      </c>
      <c r="EK30">
        <v>100</v>
      </c>
      <c r="EL30">
        <v>100</v>
      </c>
      <c r="EM30">
        <v>-0.11</v>
      </c>
      <c r="EN30">
        <v>0.28050000000000003</v>
      </c>
      <c r="EO30">
        <v>0.93265600203020305</v>
      </c>
      <c r="EP30">
        <v>-1.6043650578588901E-5</v>
      </c>
      <c r="EQ30">
        <v>-1.15305589960158E-6</v>
      </c>
      <c r="ER30">
        <v>3.6581349982770798E-10</v>
      </c>
      <c r="ES30">
        <v>-3.9938033776301798E-2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9.8000000000000007</v>
      </c>
      <c r="FB30">
        <v>9.8000000000000007</v>
      </c>
      <c r="FC30">
        <v>2</v>
      </c>
      <c r="FD30">
        <v>503.68</v>
      </c>
      <c r="FE30">
        <v>483.45499999999998</v>
      </c>
      <c r="FF30">
        <v>24.103899999999999</v>
      </c>
      <c r="FG30">
        <v>32.583799999999997</v>
      </c>
      <c r="FH30">
        <v>30.0001</v>
      </c>
      <c r="FI30">
        <v>32.619500000000002</v>
      </c>
      <c r="FJ30">
        <v>32.661200000000001</v>
      </c>
      <c r="FK30">
        <v>47.310400000000001</v>
      </c>
      <c r="FL30">
        <v>14.442600000000001</v>
      </c>
      <c r="FM30">
        <v>32.292200000000001</v>
      </c>
      <c r="FN30">
        <v>24.1069</v>
      </c>
      <c r="FO30">
        <v>1231.43</v>
      </c>
      <c r="FP30">
        <v>18.3095</v>
      </c>
      <c r="FQ30">
        <v>98.144300000000001</v>
      </c>
      <c r="FR30">
        <v>102.13800000000001</v>
      </c>
    </row>
    <row r="31" spans="1:174" x14ac:dyDescent="0.25">
      <c r="A31">
        <v>15</v>
      </c>
      <c r="B31">
        <v>1607721131.5999999</v>
      </c>
      <c r="C31">
        <v>1509.5999999046301</v>
      </c>
      <c r="D31" t="s">
        <v>355</v>
      </c>
      <c r="E31" t="s">
        <v>356</v>
      </c>
      <c r="F31" t="s">
        <v>291</v>
      </c>
      <c r="G31" t="s">
        <v>292</v>
      </c>
      <c r="H31">
        <v>1607721123.5999999</v>
      </c>
      <c r="I31">
        <f t="shared" si="0"/>
        <v>6.4464006992873959E-4</v>
      </c>
      <c r="J31">
        <f t="shared" si="1"/>
        <v>0.64464006992873957</v>
      </c>
      <c r="K31">
        <f t="shared" si="2"/>
        <v>23.396493546767083</v>
      </c>
      <c r="L31">
        <f t="shared" si="3"/>
        <v>1400.4126774193601</v>
      </c>
      <c r="M31">
        <f t="shared" si="4"/>
        <v>308.95779862368249</v>
      </c>
      <c r="N31">
        <f t="shared" si="5"/>
        <v>31.521726212631531</v>
      </c>
      <c r="O31">
        <f t="shared" si="6"/>
        <v>142.87849408222587</v>
      </c>
      <c r="P31">
        <f t="shared" si="7"/>
        <v>3.5304233307837753E-2</v>
      </c>
      <c r="Q31">
        <f t="shared" si="8"/>
        <v>2.9633867094130868</v>
      </c>
      <c r="R31">
        <f t="shared" si="9"/>
        <v>3.507222662928397E-2</v>
      </c>
      <c r="S31">
        <f t="shared" si="10"/>
        <v>2.1940859272896563E-2</v>
      </c>
      <c r="T31">
        <f t="shared" si="11"/>
        <v>231.29365159596804</v>
      </c>
      <c r="U31">
        <f t="shared" si="12"/>
        <v>29.178260265829632</v>
      </c>
      <c r="V31">
        <f t="shared" si="13"/>
        <v>28.044293548387099</v>
      </c>
      <c r="W31">
        <f t="shared" si="14"/>
        <v>3.8046496139063093</v>
      </c>
      <c r="X31">
        <f t="shared" si="15"/>
        <v>52.257415590914199</v>
      </c>
      <c r="Y31">
        <f t="shared" si="16"/>
        <v>1.9825608688882246</v>
      </c>
      <c r="Z31">
        <f t="shared" si="17"/>
        <v>3.7938364277488779</v>
      </c>
      <c r="AA31">
        <f t="shared" si="18"/>
        <v>1.8220887450180847</v>
      </c>
      <c r="AB31">
        <f t="shared" si="19"/>
        <v>-28.428627083857418</v>
      </c>
      <c r="AC31">
        <f t="shared" si="20"/>
        <v>-7.801028943406136</v>
      </c>
      <c r="AD31">
        <f t="shared" si="21"/>
        <v>-0.57393181756602663</v>
      </c>
      <c r="AE31">
        <f t="shared" si="22"/>
        <v>194.49006375113848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53725.284186708894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357</v>
      </c>
      <c r="AR31">
        <v>15376.2</v>
      </c>
      <c r="AS31">
        <v>843.93407692307699</v>
      </c>
      <c r="AT31">
        <v>1189.67</v>
      </c>
      <c r="AU31">
        <f t="shared" si="27"/>
        <v>0.29061497984896911</v>
      </c>
      <c r="AV31">
        <v>0.5</v>
      </c>
      <c r="AW31">
        <f t="shared" si="28"/>
        <v>1180.1961692964755</v>
      </c>
      <c r="AX31">
        <f t="shared" si="29"/>
        <v>23.396493546767083</v>
      </c>
      <c r="AY31">
        <f t="shared" si="30"/>
        <v>171.49134297896288</v>
      </c>
      <c r="AZ31">
        <f t="shared" si="31"/>
        <v>2.0313776345227883E-2</v>
      </c>
      <c r="BA31">
        <f t="shared" si="32"/>
        <v>1.7420040851664744</v>
      </c>
      <c r="BB31" t="s">
        <v>358</v>
      </c>
      <c r="BC31">
        <v>843.93407692307699</v>
      </c>
      <c r="BD31">
        <v>599.34</v>
      </c>
      <c r="BE31">
        <f t="shared" si="33"/>
        <v>0.49621323560315045</v>
      </c>
      <c r="BF31">
        <f t="shared" si="34"/>
        <v>0.58566551433422498</v>
      </c>
      <c r="BG31">
        <f t="shared" si="35"/>
        <v>0.77829979645027303</v>
      </c>
      <c r="BH31">
        <f t="shared" si="36"/>
        <v>0.72910369193982949</v>
      </c>
      <c r="BI31">
        <f t="shared" si="37"/>
        <v>0.81379388047546886</v>
      </c>
      <c r="BJ31">
        <f t="shared" si="38"/>
        <v>0.41592439381147128</v>
      </c>
      <c r="BK31">
        <f t="shared" si="39"/>
        <v>0.58407560618852872</v>
      </c>
      <c r="BL31">
        <f t="shared" si="40"/>
        <v>1400.0129032258101</v>
      </c>
      <c r="BM31">
        <f t="shared" si="41"/>
        <v>1180.1961692964755</v>
      </c>
      <c r="BN31">
        <f t="shared" si="42"/>
        <v>0.84298949429476799</v>
      </c>
      <c r="BO31">
        <f t="shared" si="43"/>
        <v>0.19597898858953597</v>
      </c>
      <c r="BP31">
        <v>6</v>
      </c>
      <c r="BQ31">
        <v>0.5</v>
      </c>
      <c r="BR31" t="s">
        <v>296</v>
      </c>
      <c r="BS31">
        <v>2</v>
      </c>
      <c r="BT31">
        <v>1607721123.5999999</v>
      </c>
      <c r="BU31">
        <v>1400.4126774193601</v>
      </c>
      <c r="BV31">
        <v>1429.56419354839</v>
      </c>
      <c r="BW31">
        <v>19.431919354838701</v>
      </c>
      <c r="BX31">
        <v>18.673580645161302</v>
      </c>
      <c r="BY31">
        <v>1400.56967741936</v>
      </c>
      <c r="BZ31">
        <v>19.195919354838701</v>
      </c>
      <c r="CA31">
        <v>500.13019354838701</v>
      </c>
      <c r="CB31">
        <v>101.926</v>
      </c>
      <c r="CC31">
        <v>9.9993041935483903E-2</v>
      </c>
      <c r="CD31">
        <v>27.995464516129001</v>
      </c>
      <c r="CE31">
        <v>28.044293548387099</v>
      </c>
      <c r="CF31">
        <v>999.9</v>
      </c>
      <c r="CG31">
        <v>0</v>
      </c>
      <c r="CH31">
        <v>0</v>
      </c>
      <c r="CI31">
        <v>10001.5419354839</v>
      </c>
      <c r="CJ31">
        <v>0</v>
      </c>
      <c r="CK31">
        <v>141.31422580645199</v>
      </c>
      <c r="CL31">
        <v>1400.0129032258101</v>
      </c>
      <c r="CM31">
        <v>0.89999258064516097</v>
      </c>
      <c r="CN31">
        <v>0.100007296774194</v>
      </c>
      <c r="CO31">
        <v>0</v>
      </c>
      <c r="CP31">
        <v>843.91499999999996</v>
      </c>
      <c r="CQ31">
        <v>4.9994800000000001</v>
      </c>
      <c r="CR31">
        <v>11908.6870967742</v>
      </c>
      <c r="CS31">
        <v>11417.654838709699</v>
      </c>
      <c r="CT31">
        <v>48.237806451612897</v>
      </c>
      <c r="CU31">
        <v>49.686999999999998</v>
      </c>
      <c r="CV31">
        <v>49.245935483871001</v>
      </c>
      <c r="CW31">
        <v>49.237806451612897</v>
      </c>
      <c r="CX31">
        <v>50.137</v>
      </c>
      <c r="CY31">
        <v>1255.5019354838701</v>
      </c>
      <c r="CZ31">
        <v>139.51096774193601</v>
      </c>
      <c r="DA31">
        <v>0</v>
      </c>
      <c r="DB31">
        <v>119.59999990463299</v>
      </c>
      <c r="DC31">
        <v>0</v>
      </c>
      <c r="DD31">
        <v>843.93407692307699</v>
      </c>
      <c r="DE31">
        <v>9.4290598580206497E-2</v>
      </c>
      <c r="DF31">
        <v>10.348718003143899</v>
      </c>
      <c r="DG31">
        <v>11908.734615384599</v>
      </c>
      <c r="DH31">
        <v>15</v>
      </c>
      <c r="DI31">
        <v>1607721153.0999999</v>
      </c>
      <c r="DJ31" t="s">
        <v>359</v>
      </c>
      <c r="DK31">
        <v>1607721153.0999999</v>
      </c>
      <c r="DL31">
        <v>1607721149.5999999</v>
      </c>
      <c r="DM31">
        <v>15</v>
      </c>
      <c r="DN31">
        <v>0.223</v>
      </c>
      <c r="DO31">
        <v>-1.7000000000000001E-2</v>
      </c>
      <c r="DP31">
        <v>-0.157</v>
      </c>
      <c r="DQ31">
        <v>0.23599999999999999</v>
      </c>
      <c r="DR31">
        <v>1429</v>
      </c>
      <c r="DS31">
        <v>19</v>
      </c>
      <c r="DT31">
        <v>0.06</v>
      </c>
      <c r="DU31">
        <v>0.11</v>
      </c>
      <c r="DV31">
        <v>23.5130925870391</v>
      </c>
      <c r="DW31">
        <v>-2.7989675251448198</v>
      </c>
      <c r="DX31">
        <v>0.21786787086920401</v>
      </c>
      <c r="DY31">
        <v>0</v>
      </c>
      <c r="DZ31">
        <v>-29.324833333333299</v>
      </c>
      <c r="EA31">
        <v>3.0505361512791902</v>
      </c>
      <c r="EB31">
        <v>0.24192406705870001</v>
      </c>
      <c r="EC31">
        <v>0</v>
      </c>
      <c r="ED31">
        <v>0.804976266666667</v>
      </c>
      <c r="EE31">
        <v>0.18700351501668599</v>
      </c>
      <c r="EF31">
        <v>1.50398838402725E-2</v>
      </c>
      <c r="EG31">
        <v>1</v>
      </c>
      <c r="EH31">
        <v>1</v>
      </c>
      <c r="EI31">
        <v>3</v>
      </c>
      <c r="EJ31" t="s">
        <v>360</v>
      </c>
      <c r="EK31">
        <v>100</v>
      </c>
      <c r="EL31">
        <v>100</v>
      </c>
      <c r="EM31">
        <v>-0.157</v>
      </c>
      <c r="EN31">
        <v>0.23599999999999999</v>
      </c>
      <c r="EO31">
        <v>0.93265600203020305</v>
      </c>
      <c r="EP31">
        <v>-1.6043650578588901E-5</v>
      </c>
      <c r="EQ31">
        <v>-1.15305589960158E-6</v>
      </c>
      <c r="ER31">
        <v>3.6581349982770798E-10</v>
      </c>
      <c r="ES31">
        <v>-3.9938033776301798E-2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11.8</v>
      </c>
      <c r="FB31">
        <v>11.8</v>
      </c>
      <c r="FC31">
        <v>2</v>
      </c>
      <c r="FD31">
        <v>503.42</v>
      </c>
      <c r="FE31">
        <v>484.66</v>
      </c>
      <c r="FF31">
        <v>24.104800000000001</v>
      </c>
      <c r="FG31">
        <v>32.560699999999997</v>
      </c>
      <c r="FH31">
        <v>30</v>
      </c>
      <c r="FI31">
        <v>32.595999999999997</v>
      </c>
      <c r="FJ31">
        <v>32.637900000000002</v>
      </c>
      <c r="FK31">
        <v>53.4114</v>
      </c>
      <c r="FL31">
        <v>15.2288</v>
      </c>
      <c r="FM31">
        <v>34.559199999999997</v>
      </c>
      <c r="FN31">
        <v>24.103200000000001</v>
      </c>
      <c r="FO31">
        <v>1429.12</v>
      </c>
      <c r="FP31">
        <v>18.616599999999998</v>
      </c>
      <c r="FQ31">
        <v>98.15</v>
      </c>
      <c r="FR31">
        <v>102.142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2020-12-11T15:30:46Z</dcterms:created>
  <dcterms:modified xsi:type="dcterms:W3CDTF">2021-05-04T23:17:45Z</dcterms:modified>
</cp:coreProperties>
</file>