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9B92C99-2AFE-4C48-88A6-88B1F83B6650}" xr6:coauthVersionLast="46" xr6:coauthVersionMax="46" xr10:uidLastSave="{00000000-0000-0000-0000-000000000000}"/>
  <bookViews>
    <workbookView xWindow="2460" yWindow="24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N31" i="1"/>
  <c r="AM31" i="1"/>
  <c r="AI31" i="1"/>
  <c r="AG31" i="1"/>
  <c r="K31" i="1" s="1"/>
  <c r="Y31" i="1"/>
  <c r="W31" i="1" s="1"/>
  <c r="X31" i="1"/>
  <c r="P31" i="1"/>
  <c r="I31" i="1"/>
  <c r="AA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K28" i="1" l="1"/>
  <c r="J28" i="1"/>
  <c r="AV28" i="1" s="1"/>
  <c r="AY28" i="1" s="1"/>
  <c r="I28" i="1"/>
  <c r="AH28" i="1"/>
  <c r="N28" i="1"/>
  <c r="S26" i="1"/>
  <c r="AU26" i="1"/>
  <c r="AW26" i="1" s="1"/>
  <c r="AU29" i="1"/>
  <c r="AW29" i="1" s="1"/>
  <c r="S29" i="1"/>
  <c r="AU27" i="1"/>
  <c r="AW27" i="1" s="1"/>
  <c r="S27" i="1"/>
  <c r="AU30" i="1"/>
  <c r="AW30" i="1" s="1"/>
  <c r="S30" i="1"/>
  <c r="N19" i="1"/>
  <c r="AH19" i="1"/>
  <c r="K19" i="1"/>
  <c r="J19" i="1"/>
  <c r="AV19" i="1" s="1"/>
  <c r="AY19" i="1" s="1"/>
  <c r="I19" i="1"/>
  <c r="AU21" i="1"/>
  <c r="AW21" i="1" s="1"/>
  <c r="S21" i="1"/>
  <c r="K20" i="1"/>
  <c r="J20" i="1"/>
  <c r="AV20" i="1" s="1"/>
  <c r="AY20" i="1" s="1"/>
  <c r="I20" i="1"/>
  <c r="AH20" i="1"/>
  <c r="N20" i="1"/>
  <c r="AU22" i="1"/>
  <c r="AW22" i="1" s="1"/>
  <c r="S22" i="1"/>
  <c r="AH24" i="1"/>
  <c r="N24" i="1"/>
  <c r="K24" i="1"/>
  <c r="I24" i="1"/>
  <c r="J24" i="1"/>
  <c r="AV24" i="1" s="1"/>
  <c r="AY24" i="1" s="1"/>
  <c r="T28" i="1"/>
  <c r="U28" i="1" s="1"/>
  <c r="AB28" i="1" s="1"/>
  <c r="AA21" i="1"/>
  <c r="S18" i="1"/>
  <c r="AU18" i="1"/>
  <c r="AW18" i="1" s="1"/>
  <c r="N25" i="1"/>
  <c r="K25" i="1"/>
  <c r="J25" i="1"/>
  <c r="AV25" i="1" s="1"/>
  <c r="AY25" i="1" s="1"/>
  <c r="I25" i="1"/>
  <c r="AH25" i="1"/>
  <c r="AW31" i="1"/>
  <c r="S31" i="1"/>
  <c r="AU31" i="1"/>
  <c r="AU19" i="1"/>
  <c r="AW19" i="1" s="1"/>
  <c r="S19" i="1"/>
  <c r="AW20" i="1"/>
  <c r="S20" i="1"/>
  <c r="AU20" i="1"/>
  <c r="AW23" i="1"/>
  <c r="S23" i="1"/>
  <c r="AU23" i="1"/>
  <c r="AY26" i="1"/>
  <c r="AA29" i="1"/>
  <c r="K17" i="1"/>
  <c r="J17" i="1"/>
  <c r="AV17" i="1" s="1"/>
  <c r="AY17" i="1" s="1"/>
  <c r="I17" i="1"/>
  <c r="N17" i="1"/>
  <c r="AH17" i="1"/>
  <c r="AU25" i="1"/>
  <c r="AW25" i="1" s="1"/>
  <c r="S25" i="1"/>
  <c r="N27" i="1"/>
  <c r="AH27" i="1"/>
  <c r="K27" i="1"/>
  <c r="J27" i="1"/>
  <c r="AV27" i="1" s="1"/>
  <c r="I27" i="1"/>
  <c r="AY29" i="1"/>
  <c r="AH22" i="1"/>
  <c r="AH30" i="1"/>
  <c r="I22" i="1"/>
  <c r="N23" i="1"/>
  <c r="S24" i="1"/>
  <c r="I30" i="1"/>
  <c r="N31" i="1"/>
  <c r="J22" i="1"/>
  <c r="AV22" i="1" s="1"/>
  <c r="AY22" i="1" s="1"/>
  <c r="N26" i="1"/>
  <c r="J30" i="1"/>
  <c r="AV30" i="1" s="1"/>
  <c r="AY30" i="1" s="1"/>
  <c r="K22" i="1"/>
  <c r="AH23" i="1"/>
  <c r="K30" i="1"/>
  <c r="AH31" i="1"/>
  <c r="S17" i="1"/>
  <c r="AH18" i="1"/>
  <c r="I23" i="1"/>
  <c r="AH26" i="1"/>
  <c r="I18" i="1"/>
  <c r="AH21" i="1"/>
  <c r="J23" i="1"/>
  <c r="AV23" i="1" s="1"/>
  <c r="AY23" i="1" s="1"/>
  <c r="I26" i="1"/>
  <c r="AH29" i="1"/>
  <c r="J31" i="1"/>
  <c r="AV31" i="1" s="1"/>
  <c r="AY31" i="1" s="1"/>
  <c r="AA20" i="1" l="1"/>
  <c r="AA22" i="1"/>
  <c r="T18" i="1"/>
  <c r="U18" i="1" s="1"/>
  <c r="AY21" i="1"/>
  <c r="T25" i="1"/>
  <c r="U25" i="1" s="1"/>
  <c r="T19" i="1"/>
  <c r="U19" i="1" s="1"/>
  <c r="AA23" i="1"/>
  <c r="T26" i="1"/>
  <c r="U26" i="1" s="1"/>
  <c r="AA25" i="1"/>
  <c r="T22" i="1"/>
  <c r="U22" i="1" s="1"/>
  <c r="Q22" i="1" s="1"/>
  <c r="O22" i="1" s="1"/>
  <c r="R22" i="1" s="1"/>
  <c r="L22" i="1" s="1"/>
  <c r="M22" i="1" s="1"/>
  <c r="T30" i="1"/>
  <c r="U30" i="1" s="1"/>
  <c r="AY18" i="1"/>
  <c r="T20" i="1"/>
  <c r="U20" i="1" s="1"/>
  <c r="AA26" i="1"/>
  <c r="T17" i="1"/>
  <c r="U17" i="1" s="1"/>
  <c r="AA27" i="1"/>
  <c r="Q27" i="1"/>
  <c r="O27" i="1" s="1"/>
  <c r="R27" i="1" s="1"/>
  <c r="L27" i="1" s="1"/>
  <c r="M27" i="1" s="1"/>
  <c r="T23" i="1"/>
  <c r="U23" i="1" s="1"/>
  <c r="AC28" i="1"/>
  <c r="V28" i="1"/>
  <c r="Z28" i="1" s="1"/>
  <c r="T21" i="1"/>
  <c r="U21" i="1" s="1"/>
  <c r="T29" i="1"/>
  <c r="U29" i="1" s="1"/>
  <c r="AA28" i="1"/>
  <c r="Q28" i="1"/>
  <c r="O28" i="1" s="1"/>
  <c r="R28" i="1" s="1"/>
  <c r="L28" i="1" s="1"/>
  <c r="M28" i="1" s="1"/>
  <c r="AA18" i="1"/>
  <c r="AA24" i="1"/>
  <c r="AA30" i="1"/>
  <c r="Q30" i="1"/>
  <c r="O30" i="1" s="1"/>
  <c r="R30" i="1" s="1"/>
  <c r="L30" i="1" s="1"/>
  <c r="M30" i="1" s="1"/>
  <c r="AY27" i="1"/>
  <c r="AA17" i="1"/>
  <c r="T31" i="1"/>
  <c r="U31" i="1" s="1"/>
  <c r="T24" i="1"/>
  <c r="U24" i="1" s="1"/>
  <c r="AA19" i="1"/>
  <c r="Q19" i="1"/>
  <c r="O19" i="1" s="1"/>
  <c r="R19" i="1" s="1"/>
  <c r="L19" i="1" s="1"/>
  <c r="M19" i="1" s="1"/>
  <c r="T27" i="1"/>
  <c r="U27" i="1" s="1"/>
  <c r="AC20" i="1" l="1"/>
  <c r="V20" i="1"/>
  <c r="Z20" i="1" s="1"/>
  <c r="AB20" i="1"/>
  <c r="V26" i="1"/>
  <c r="Z26" i="1" s="1"/>
  <c r="AC26" i="1"/>
  <c r="AD26" i="1" s="1"/>
  <c r="AB26" i="1"/>
  <c r="V29" i="1"/>
  <c r="Z29" i="1" s="1"/>
  <c r="AC29" i="1"/>
  <c r="AD29" i="1" s="1"/>
  <c r="AB29" i="1"/>
  <c r="Q29" i="1"/>
  <c r="O29" i="1" s="1"/>
  <c r="R29" i="1" s="1"/>
  <c r="L29" i="1" s="1"/>
  <c r="M29" i="1" s="1"/>
  <c r="V18" i="1"/>
  <c r="Z18" i="1" s="1"/>
  <c r="AC18" i="1"/>
  <c r="AD18" i="1" s="1"/>
  <c r="AB18" i="1"/>
  <c r="AB23" i="1"/>
  <c r="V23" i="1"/>
  <c r="Z23" i="1" s="1"/>
  <c r="AC23" i="1"/>
  <c r="AD23" i="1" s="1"/>
  <c r="V24" i="1"/>
  <c r="Z24" i="1" s="1"/>
  <c r="AC24" i="1"/>
  <c r="AD24" i="1" s="1"/>
  <c r="AB24" i="1"/>
  <c r="V30" i="1"/>
  <c r="Z30" i="1" s="1"/>
  <c r="AC30" i="1"/>
  <c r="AD30" i="1" s="1"/>
  <c r="AB30" i="1"/>
  <c r="Q23" i="1"/>
  <c r="O23" i="1" s="1"/>
  <c r="R23" i="1" s="1"/>
  <c r="L23" i="1" s="1"/>
  <c r="M23" i="1" s="1"/>
  <c r="V21" i="1"/>
  <c r="Z21" i="1" s="1"/>
  <c r="AC21" i="1"/>
  <c r="AB21" i="1"/>
  <c r="Q21" i="1"/>
  <c r="O21" i="1" s="1"/>
  <c r="R21" i="1" s="1"/>
  <c r="L21" i="1" s="1"/>
  <c r="M21" i="1" s="1"/>
  <c r="Q24" i="1"/>
  <c r="O24" i="1" s="1"/>
  <c r="R24" i="1" s="1"/>
  <c r="L24" i="1" s="1"/>
  <c r="M24" i="1" s="1"/>
  <c r="AC17" i="1"/>
  <c r="V17" i="1"/>
  <c r="Z17" i="1" s="1"/>
  <c r="AB17" i="1"/>
  <c r="V22" i="1"/>
  <c r="Z22" i="1" s="1"/>
  <c r="AC22" i="1"/>
  <c r="AB22" i="1"/>
  <c r="V19" i="1"/>
  <c r="Z19" i="1" s="1"/>
  <c r="AC19" i="1"/>
  <c r="AD19" i="1" s="1"/>
  <c r="AB19" i="1"/>
  <c r="AB31" i="1"/>
  <c r="V31" i="1"/>
  <c r="Z31" i="1" s="1"/>
  <c r="AC31" i="1"/>
  <c r="AD31" i="1" s="1"/>
  <c r="Q31" i="1"/>
  <c r="O31" i="1" s="1"/>
  <c r="R31" i="1" s="1"/>
  <c r="L31" i="1" s="1"/>
  <c r="M31" i="1" s="1"/>
  <c r="Q20" i="1"/>
  <c r="O20" i="1" s="1"/>
  <c r="R20" i="1" s="1"/>
  <c r="L20" i="1" s="1"/>
  <c r="M20" i="1" s="1"/>
  <c r="AC25" i="1"/>
  <c r="AD25" i="1" s="1"/>
  <c r="V25" i="1"/>
  <c r="Z25" i="1" s="1"/>
  <c r="AB25" i="1"/>
  <c r="V27" i="1"/>
  <c r="Z27" i="1" s="1"/>
  <c r="AC27" i="1"/>
  <c r="AB27" i="1"/>
  <c r="Q17" i="1"/>
  <c r="O17" i="1" s="1"/>
  <c r="R17" i="1" s="1"/>
  <c r="L17" i="1" s="1"/>
  <c r="M17" i="1" s="1"/>
  <c r="Q18" i="1"/>
  <c r="O18" i="1" s="1"/>
  <c r="R18" i="1" s="1"/>
  <c r="L18" i="1" s="1"/>
  <c r="M18" i="1" s="1"/>
  <c r="AD28" i="1"/>
  <c r="Q26" i="1"/>
  <c r="O26" i="1" s="1"/>
  <c r="R26" i="1" s="1"/>
  <c r="L26" i="1" s="1"/>
  <c r="M26" i="1" s="1"/>
  <c r="Q25" i="1"/>
  <c r="O25" i="1" s="1"/>
  <c r="R25" i="1" s="1"/>
  <c r="L25" i="1" s="1"/>
  <c r="M25" i="1" s="1"/>
  <c r="AD27" i="1" l="1"/>
  <c r="AD17" i="1"/>
  <c r="AD22" i="1"/>
  <c r="AD21" i="1"/>
  <c r="AD20" i="1"/>
</calcChain>
</file>

<file path=xl/sharedStrings.xml><?xml version="1.0" encoding="utf-8"?>
<sst xmlns="http://schemas.openxmlformats.org/spreadsheetml/2006/main" count="693" uniqueCount="353">
  <si>
    <t>File opened</t>
  </si>
  <si>
    <t>2020-12-14 11:01:39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</si>
  <si>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</si>
  <si>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</si>
  <si>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</si>
  <si>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</si>
  <si>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</si>
  <si>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</si>
  <si>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</si>
  <si>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</si>
  <si>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</si>
  <si>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</si>
  <si>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</si>
  <si>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</si>
  <si>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</si>
  <si>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</si>
  <si>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</si>
  <si>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</si>
  <si>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</si>
  <si>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</si>
  <si>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</si>
  <si>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</si>
  <si>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</si>
  <si>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11:01:39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</si>
  <si>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</si>
  <si>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</si>
  <si>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</si>
  <si>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</si>
  <si>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</si>
  <si>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</si>
  <si>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</si>
  <si>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</si>
  <si>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</si>
  <si>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</si>
  <si>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</si>
  <si>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</si>
  <si>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</si>
  <si>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</si>
  <si>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</si>
  <si>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</si>
  <si>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</si>
  <si>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</si>
  <si>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</si>
  <si>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</si>
  <si>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</si>
  <si>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</si>
  <si>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</si>
  <si>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</si>
  <si>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</si>
  <si>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</si>
  <si>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</si>
  <si>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</si>
  <si>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</si>
  <si>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</si>
  <si>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</si>
  <si>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</si>
  <si>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</si>
  <si>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</si>
  <si>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</si>
  <si>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</si>
  <si>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</si>
  <si>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</si>
  <si>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</si>
  <si>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</si>
  <si>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</si>
  <si>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</si>
  <si>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</si>
  <si>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</si>
  <si>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</si>
  <si>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</si>
  <si>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</si>
  <si>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</si>
  <si>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</si>
  <si>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</si>
  <si>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</si>
  <si>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</si>
  <si>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</si>
  <si>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</si>
  <si>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</si>
  <si>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</si>
  <si>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</si>
  <si>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</si>
  <si>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</si>
  <si>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</si>
  <si>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</si>
  <si>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</si>
  <si>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</si>
  <si>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</si>
  <si>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</si>
  <si>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</si>
  <si>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</si>
  <si>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</si>
  <si>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</si>
  <si>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</si>
  <si>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</si>
  <si>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</si>
  <si>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</si>
  <si>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</si>
  <si>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</si>
  <si>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</si>
  <si>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</si>
  <si>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</si>
  <si>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</si>
  <si>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</si>
  <si>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</si>
  <si>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</si>
  <si>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</si>
  <si>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</si>
  <si>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</si>
  <si>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</si>
  <si>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</si>
  <si>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</si>
  <si>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</si>
  <si>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</si>
  <si>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</si>
  <si>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</si>
  <si>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</si>
  <si>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</si>
  <si>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</si>
  <si>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</si>
  <si>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</si>
  <si>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</si>
  <si>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</si>
  <si>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</si>
  <si>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</si>
  <si>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</si>
  <si>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</si>
  <si>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</si>
  <si>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</si>
  <si>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</si>
  <si>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</si>
  <si>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</si>
  <si>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</si>
  <si>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</si>
  <si>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</si>
  <si>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</si>
  <si>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</si>
  <si>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</si>
  <si>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</si>
  <si>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</si>
  <si>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</si>
  <si>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</si>
  <si>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</si>
  <si>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</si>
  <si>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</si>
  <si>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</si>
  <si>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</si>
  <si>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</si>
  <si>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</si>
  <si>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</si>
  <si>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</si>
  <si>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</si>
  <si>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</si>
  <si>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</si>
  <si>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</si>
  <si>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</si>
  <si>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</si>
  <si>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</si>
  <si>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</si>
  <si>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</si>
  <si>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</si>
  <si>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</si>
  <si>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</si>
  <si>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</si>
  <si>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</si>
  <si>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</si>
  <si>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</si>
  <si>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</si>
  <si>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</si>
  <si>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</si>
  <si>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</si>
  <si>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</si>
  <si>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</si>
  <si>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</si>
  <si>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</si>
  <si>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</si>
  <si>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</si>
  <si>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</si>
  <si>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</si>
  <si>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</si>
  <si>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</si>
  <si>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</si>
  <si>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</si>
  <si>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</si>
  <si>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</si>
  <si>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</si>
  <si>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</si>
  <si>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</si>
  <si>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</si>
  <si>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</si>
  <si>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</si>
  <si>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</si>
  <si>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</si>
  <si>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</si>
  <si>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</si>
  <si>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</si>
  <si>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</si>
  <si>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</si>
  <si>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</si>
  <si>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</si>
  <si>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</si>
  <si>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</si>
  <si>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</si>
  <si>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</si>
  <si>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</si>
  <si>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</si>
  <si>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</si>
  <si>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</si>
  <si>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</si>
  <si>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</si>
  <si>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</si>
  <si>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</si>
  <si>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</si>
  <si>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</si>
  <si>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</si>
  <si>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</si>
  <si>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</si>
  <si>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</si>
  <si>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</si>
  <si>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</si>
  <si>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</si>
  <si>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</si>
  <si>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</si>
  <si>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</si>
  <si>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</si>
  <si>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</si>
  <si>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</si>
  <si>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</si>
  <si>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</si>
  <si>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</si>
  <si>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</si>
  <si>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</si>
  <si>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</si>
  <si>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</si>
  <si>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</si>
  <si>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</si>
  <si>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</si>
  <si>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</si>
  <si>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</si>
  <si>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</si>
  <si>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</si>
  <si>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</si>
  <si>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</si>
  <si>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</si>
  <si>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</si>
  <si>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</si>
  <si>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</si>
  <si>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</si>
  <si>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</si>
  <si>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</si>
  <si>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</si>
  <si>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</si>
  <si>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</si>
  <si>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</si>
  <si>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</si>
  <si>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</si>
  <si>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</si>
  <si>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</si>
  <si>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</si>
  <si>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</si>
  <si>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</si>
  <si>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</si>
  <si>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</si>
  <si>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</si>
  <si>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</si>
  <si>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</si>
  <si>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</si>
  <si>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</si>
  <si>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</si>
  <si>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</si>
  <si>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</si>
  <si>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</si>
  <si>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</si>
  <si>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</si>
  <si>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</si>
  <si>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</si>
  <si>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</si>
  <si>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</si>
  <si>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</si>
  <si>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</si>
  <si>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</si>
  <si>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</si>
  <si>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</si>
  <si>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11:11:15</t>
  </si>
  <si>
    <t>11:11:15</t>
  </si>
  <si>
    <t>1149</t>
  </si>
  <si>
    <t>_1</t>
  </si>
  <si>
    <t>RECT-4143-20200907-06_33_50</t>
  </si>
  <si>
    <t>RECT-7119-20201214-11_11_18</t>
  </si>
  <si>
    <t>DARK-7120-20201214-11_11_20</t>
  </si>
  <si>
    <t>0: Broadleaf</t>
  </si>
  <si>
    <t>11:11:36</t>
  </si>
  <si>
    <t>0/3</t>
  </si>
  <si>
    <t>20201214 11:13:37</t>
  </si>
  <si>
    <t>11:13:37</t>
  </si>
  <si>
    <t>RECT-7121-20201214-11_13_41</t>
  </si>
  <si>
    <t>DARK-7122-20201214-11_13_43</t>
  </si>
  <si>
    <t>1/3</t>
  </si>
  <si>
    <t>20201214 11:15:35</t>
  </si>
  <si>
    <t>11:15:35</t>
  </si>
  <si>
    <t>RECT-7123-20201214-11_15_39</t>
  </si>
  <si>
    <t>DARK-7124-20201214-11_15_41</t>
  </si>
  <si>
    <t>3/3</t>
  </si>
  <si>
    <t>20201214 11:17:28</t>
  </si>
  <si>
    <t>11:17:28</t>
  </si>
  <si>
    <t>RECT-7125-20201214-11_17_32</t>
  </si>
  <si>
    <t>DARK-7126-20201214-11_17_34</t>
  </si>
  <si>
    <t>20201214 11:19:29</t>
  </si>
  <si>
    <t>11:19:29</t>
  </si>
  <si>
    <t>RECT-7127-20201214-11_19_32</t>
  </si>
  <si>
    <t>DARK-7128-20201214-11_19_34</t>
  </si>
  <si>
    <t>20201214 11:21:29</t>
  </si>
  <si>
    <t>11:21:29</t>
  </si>
  <si>
    <t>RECT-7129-20201214-11_21_33</t>
  </si>
  <si>
    <t>DARK-7130-20201214-11_21_35</t>
  </si>
  <si>
    <t>20201214 11:23:22</t>
  </si>
  <si>
    <t>11:23:22</t>
  </si>
  <si>
    <t>RECT-7131-20201214-11_23_26</t>
  </si>
  <si>
    <t>DARK-7132-20201214-11_23_28</t>
  </si>
  <si>
    <t>11:23:41</t>
  </si>
  <si>
    <t>20201214 11:25:23</t>
  </si>
  <si>
    <t>11:25:23</t>
  </si>
  <si>
    <t>RECT-7133-20201214-11_25_27</t>
  </si>
  <si>
    <t>DARK-7134-20201214-11_25_29</t>
  </si>
  <si>
    <t>20201214 11:27:07</t>
  </si>
  <si>
    <t>11:27:07</t>
  </si>
  <si>
    <t>RECT-7135-20201214-11_27_11</t>
  </si>
  <si>
    <t>DARK-7136-20201214-11_27_13</t>
  </si>
  <si>
    <t>20201214 11:29:08</t>
  </si>
  <si>
    <t>11:29:08</t>
  </si>
  <si>
    <t>RECT-7137-20201214-11_29_11</t>
  </si>
  <si>
    <t>DARK-7138-20201214-11_29_13</t>
  </si>
  <si>
    <t>20201214 11:31:08</t>
  </si>
  <si>
    <t>11:31:08</t>
  </si>
  <si>
    <t>RECT-7139-20201214-11_31_12</t>
  </si>
  <si>
    <t>DARK-7140-20201214-11_31_14</t>
  </si>
  <si>
    <t>20201214 11:33:08</t>
  </si>
  <si>
    <t>11:33:08</t>
  </si>
  <si>
    <t>RECT-7141-20201214-11_33_12</t>
  </si>
  <si>
    <t>DARK-7142-20201214-11_33_14</t>
  </si>
  <si>
    <t>20201214 11:34:35</t>
  </si>
  <si>
    <t>11:34:35</t>
  </si>
  <si>
    <t>RECT-7143-20201214-11_34_39</t>
  </si>
  <si>
    <t>DARK-7144-20201214-11_34_41</t>
  </si>
  <si>
    <t>11:34:58</t>
  </si>
  <si>
    <t>20201214 11:36:50</t>
  </si>
  <si>
    <t>11:36:50</t>
  </si>
  <si>
    <t>RECT-7145-20201214-11_36_54</t>
  </si>
  <si>
    <t>DARK-7146-20201214-11_36_56</t>
  </si>
  <si>
    <t>20201214 11:38:51</t>
  </si>
  <si>
    <t>11:38:51</t>
  </si>
  <si>
    <t>RECT-7147-20201214-11_38_54</t>
  </si>
  <si>
    <t>DARK-7148-20201214-11_38_56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</si>
</sst>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1607973075.0999999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1607973067.3499999</v>
      </c>
      <c r="I17">
        <f t="shared" ref="I17:I31" si="0">BW17*AG17*(BS17-BT17)/(100*BL17*(1000-AG17*BS17))</f>
        <v>-2.1468916727790604E-5</v>
      </c>
      <c r="J17">
        <f t="shared" ref="J17:J31" si="1">BW17*AG17*(BR17-BQ17*(1000-AG17*BT17)/(1000-AG17*BS17))/(100*BL17)</f>
        <v>0.79418056075962096</v>
      </c>
      <c r="K17">
        <f t="shared" ref="K17:K31" si="2">BQ17 - IF(AG17&gt;1, J17*BL17*100/(AI17*CE17), 0)</f>
        <v>399.61916666666701</v>
      </c>
      <c r="L17">
        <f t="shared" ref="L17:L31" si="3">((R17-I17/2)*K17-J17)/(R17+I17/2)</f>
        <v>1463.488485391415</v>
      </c>
      <c r="M17">
        <f t="shared" ref="M17:M31" si="4">L17*(BX17+BY17)/1000</f>
        <v>150.20214386399337</v>
      </c>
      <c r="N17">
        <f t="shared" ref="N17:N31" si="5">(BQ17 - IF(AG17&gt;1, J17*BL17*100/(AI17*CE17), 0))*(BX17+BY17)/1000</f>
        <v>41.014094857345142</v>
      </c>
      <c r="O17">
        <f t="shared" ref="O17:O31" si="6">2/((1/Q17-1/P17)+SIGN(Q17)*SQRT((1/Q17-1/P17)*(1/Q17-1/P17) + 4*BM17/((BM17+1)*(BM17+1))*(2*1/Q17*1/P17-1/P17*1/P17)))</f>
        <v>-1.1641083703104686E-3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2.9746704040507908</v>
      </c>
      <c r="Q17">
        <f t="shared" ref="Q17:Q31" si="8">I17*(1000-(1000*0.61365*EXP(17.502*U17/(240.97+U17))/(BX17+BY17)+BS17)/2)/(1000*0.61365*EXP(17.502*U17/(240.97+U17))/(BX17+BY17)-BS17)</f>
        <v>-1.1643615200317655E-3</v>
      </c>
      <c r="R17">
        <f t="shared" ref="R17:R31" si="9">1/((BM17+1)/(O17/1.6)+1/(P17/1.37)) + BM17/((BM17+1)/(O17/1.6) + BM17/(P17/1.37))</f>
        <v>-7.2770320152587315E-4</v>
      </c>
      <c r="S17">
        <f t="shared" ref="S17:S31" si="10">(BI17*BK17)</f>
        <v>231.29596121480691</v>
      </c>
      <c r="T17">
        <f t="shared" ref="T17:T31" si="11">(BZ17+(S17+2*0.95*0.0000000567*(((BZ17+$B$7)+273)^4-(BZ17+273)^4)-44100*I17)/(1.84*29.3*P17+8*0.95*0.0000000567*(BZ17+273)^3))</f>
        <v>29.356934352642163</v>
      </c>
      <c r="U17">
        <f t="shared" ref="U17:U31" si="12">($C$7*CA17+$D$7*CB17+$E$7*T17)</f>
        <v>29.4270833333333</v>
      </c>
      <c r="V17">
        <f t="shared" ref="V17:V31" si="13">0.61365*EXP(17.502*U17/(240.97+U17))</f>
        <v>4.1222418190177814</v>
      </c>
      <c r="W17">
        <f t="shared" ref="W17:W31" si="14">(X17/Y17*100)</f>
        <v>60.290927125607205</v>
      </c>
      <c r="X17">
        <f t="shared" ref="X17:X31" si="15">BS17*(BX17+BY17)/1000</f>
        <v>2.2889645757305122</v>
      </c>
      <c r="Y17">
        <f t="shared" ref="Y17:Y31" si="16">0.61365*EXP(17.502*BZ17/(240.97+BZ17))</f>
        <v>3.796532388632528</v>
      </c>
      <c r="Z17">
        <f t="shared" ref="Z17:Z31" si="17">(V17-BS17*(BX17+BY17)/1000)</f>
        <v>1.8332772432872693</v>
      </c>
      <c r="AA17">
        <f t="shared" ref="AA17:AA31" si="18">(-I17*44100)</f>
        <v>0.94677922769556566</v>
      </c>
      <c r="AB17">
        <f t="shared" ref="AB17:AB31" si="19">2*29.3*P17*0.92*(BZ17-U17)</f>
        <v>-227.63513519145241</v>
      </c>
      <c r="AC17">
        <f t="shared" ref="AC17:AC31" si="20">2*0.95*0.0000000567*(((BZ17+$B$7)+273)^4-(U17+273)^4)</f>
        <v>-16.800220422926536</v>
      </c>
      <c r="AD17">
        <f t="shared" ref="AD17:AD31" si="21">S17+AC17+AA17+AB17</f>
        <v>-12.192615171876469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54066.409401740748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1083.21653846154</v>
      </c>
      <c r="AR17">
        <v>1143.99</v>
      </c>
      <c r="AS17">
        <f t="shared" ref="AS17:AS31" si="27">1-AQ17/AR17</f>
        <v>5.3124119562635963E-2</v>
      </c>
      <c r="AT17">
        <v>0.5</v>
      </c>
      <c r="AU17">
        <f t="shared" ref="AU17:AU31" si="28">BI17</f>
        <v>1180.2077907473799</v>
      </c>
      <c r="AV17">
        <f t="shared" ref="AV17:AV31" si="29">J17</f>
        <v>0.79418056075962096</v>
      </c>
      <c r="AW17">
        <f t="shared" ref="AW17:AW31" si="30">AS17*AT17*AU17</f>
        <v>31.348749892209128</v>
      </c>
      <c r="AX17">
        <f t="shared" ref="AX17:AX31" si="31">BC17/AR17</f>
        <v>0.38120088462311735</v>
      </c>
      <c r="AY17">
        <f t="shared" ref="AY17:AY31" si="32">(AV17-AO17)/AU17</f>
        <v>1.1624461822159766E-3</v>
      </c>
      <c r="AZ17">
        <f t="shared" ref="AZ17:AZ31" si="33">(AL17-AR17)/AR17</f>
        <v>1.8514934571106392</v>
      </c>
      <c r="BA17" t="s">
        <v>289</v>
      </c>
      <c r="BB17">
        <v>707.9</v>
      </c>
      <c r="BC17">
        <f t="shared" ref="BC17:BC31" si="34">AR17-BB17</f>
        <v>436.09000000000003</v>
      </c>
      <c r="BD17">
        <f t="shared" ref="BD17:BD31" si="35">(AR17-AQ17)/(AR17-BB17)</f>
        <v>0.13935990630021317</v>
      </c>
      <c r="BE17">
        <f t="shared" ref="BE17:BE31" si="36">(AL17-AR17)/(AL17-BB17)</f>
        <v>0.82926418654910783</v>
      </c>
      <c r="BF17">
        <f t="shared" ref="BF17:BF31" si="37">(AR17-AQ17)/(AR17-AK17)</f>
        <v>0.14182405348009833</v>
      </c>
      <c r="BG17">
        <f t="shared" ref="BG17:BG31" si="38">(AL17-AR17)/(AL17-AK17)</f>
        <v>0.83173150114904204</v>
      </c>
      <c r="BH17">
        <f t="shared" ref="BH17:BH31" si="39">$B$11*CF17+$C$11*CG17+$F$11*CH17*(1-CK17)</f>
        <v>1400.0266666666701</v>
      </c>
      <c r="BI17">
        <f t="shared" ref="BI17:BI31" si="40">BH17*BJ17</f>
        <v>1180.2077907473799</v>
      </c>
      <c r="BJ17">
        <f t="shared" ref="BJ17:BJ31" si="41">($B$11*$D$9+$C$11*$D$9+$F$11*((CU17+CM17)/MAX(CU17+CM17+CV17, 0.1)*$I$9+CV17/MAX(CU17+CM17+CV17, 0.1)*$J$9))/($B$11+$C$11+$F$11)</f>
        <v>0.84298950787654781</v>
      </c>
      <c r="BK17">
        <f t="shared" ref="BK17:BK31" si="42">($B$11*$K$9+$C$11*$K$9+$F$11*((CU17+CM17)/MAX(CU17+CM17+CV17, 0.1)*$P$9+CV17/MAX(CU17+CM17+CV17, 0.1)*$Q$9))/($B$11+$C$11+$F$11)</f>
        <v>0.19597901575309559</v>
      </c>
      <c r="BL17">
        <v>6</v>
      </c>
      <c r="BM17">
        <v>0.5</v>
      </c>
      <c r="BN17" t="s">
        <v>290</v>
      </c>
      <c r="BO17">
        <v>2</v>
      </c>
      <c r="BP17">
        <v>1607973067.3499999</v>
      </c>
      <c r="BQ17">
        <v>399.61916666666701</v>
      </c>
      <c r="BR17">
        <v>400.56183333333303</v>
      </c>
      <c r="BS17">
        <v>22.302433333333301</v>
      </c>
      <c r="BT17">
        <v>22.32762</v>
      </c>
      <c r="BU17">
        <v>397.37016666666699</v>
      </c>
      <c r="BV17">
        <v>22.0664333333333</v>
      </c>
      <c r="BW17">
        <v>500.02903333333302</v>
      </c>
      <c r="BX17">
        <v>102.533</v>
      </c>
      <c r="BY17">
        <v>9.9952266666666706E-2</v>
      </c>
      <c r="BZ17">
        <v>28.007650000000002</v>
      </c>
      <c r="CA17">
        <v>29.4270833333333</v>
      </c>
      <c r="CB17">
        <v>999.9</v>
      </c>
      <c r="CC17">
        <v>0</v>
      </c>
      <c r="CD17">
        <v>0</v>
      </c>
      <c r="CE17">
        <v>10006.0503333333</v>
      </c>
      <c r="CF17">
        <v>0</v>
      </c>
      <c r="CG17">
        <v>930.394133333333</v>
      </c>
      <c r="CH17">
        <v>1400.0266666666701</v>
      </c>
      <c r="CI17">
        <v>0.89999283333333402</v>
      </c>
      <c r="CJ17">
        <v>0.100007233333333</v>
      </c>
      <c r="CK17">
        <v>0</v>
      </c>
      <c r="CL17">
        <v>1083.3223333333301</v>
      </c>
      <c r="CM17">
        <v>4.9997499999999997</v>
      </c>
      <c r="CN17">
        <v>14961.11</v>
      </c>
      <c r="CO17">
        <v>12178.25</v>
      </c>
      <c r="CP17">
        <v>47.436999999999998</v>
      </c>
      <c r="CQ17">
        <v>50.303733333333298</v>
      </c>
      <c r="CR17">
        <v>48.566200000000002</v>
      </c>
      <c r="CS17">
        <v>49.403933333333299</v>
      </c>
      <c r="CT17">
        <v>48.728999999999999</v>
      </c>
      <c r="CU17">
        <v>1255.5136666666699</v>
      </c>
      <c r="CV17">
        <v>139.51300000000001</v>
      </c>
      <c r="CW17">
        <v>0</v>
      </c>
      <c r="CX17">
        <v>902</v>
      </c>
      <c r="CY17">
        <v>0</v>
      </c>
      <c r="CZ17">
        <v>1083.21653846154</v>
      </c>
      <c r="DA17">
        <v>-23.473846129136099</v>
      </c>
      <c r="DB17">
        <v>-318.96410214191599</v>
      </c>
      <c r="DC17">
        <v>14959.419230769199</v>
      </c>
      <c r="DD17">
        <v>15</v>
      </c>
      <c r="DE17">
        <v>1607973096.0999999</v>
      </c>
      <c r="DF17" t="s">
        <v>291</v>
      </c>
      <c r="DG17">
        <v>1607973092.0999999</v>
      </c>
      <c r="DH17">
        <v>1607973096.0999999</v>
      </c>
      <c r="DI17">
        <v>6</v>
      </c>
      <c r="DJ17">
        <v>-2.056</v>
      </c>
      <c r="DK17">
        <v>4.5999999999999999E-2</v>
      </c>
      <c r="DL17">
        <v>2.2490000000000001</v>
      </c>
      <c r="DM17">
        <v>0.23599999999999999</v>
      </c>
      <c r="DN17">
        <v>400</v>
      </c>
      <c r="DO17">
        <v>23</v>
      </c>
      <c r="DP17">
        <v>0.28000000000000003</v>
      </c>
      <c r="DQ17">
        <v>0.13</v>
      </c>
      <c r="DR17">
        <v>-0.95352890300939397</v>
      </c>
      <c r="DS17">
        <v>2.42242365839398</v>
      </c>
      <c r="DT17">
        <v>0.18105367098096001</v>
      </c>
      <c r="DU17">
        <v>0</v>
      </c>
      <c r="DV17">
        <v>1.1325054666666701</v>
      </c>
      <c r="DW17">
        <v>-2.3824996484983298</v>
      </c>
      <c r="DX17">
        <v>0.17246283171062901</v>
      </c>
      <c r="DY17">
        <v>0</v>
      </c>
      <c r="DZ17">
        <v>-6.1703718666666699E-2</v>
      </c>
      <c r="EA17">
        <v>-1.16091429410456</v>
      </c>
      <c r="EB17">
        <v>8.6744698226892403E-2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2.2490000000000001</v>
      </c>
      <c r="EJ17">
        <v>0.23599999999999999</v>
      </c>
      <c r="EK17">
        <v>4.3050000000000601</v>
      </c>
      <c r="EL17">
        <v>0</v>
      </c>
      <c r="EM17">
        <v>0</v>
      </c>
      <c r="EN17">
        <v>0</v>
      </c>
      <c r="EO17">
        <v>0.18996500000000099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14.5</v>
      </c>
      <c r="EX17">
        <v>14.8</v>
      </c>
      <c r="EY17">
        <v>2</v>
      </c>
      <c r="EZ17">
        <v>517.31200000000001</v>
      </c>
      <c r="FA17">
        <v>462.34800000000001</v>
      </c>
      <c r="FB17">
        <v>23.2333</v>
      </c>
      <c r="FC17">
        <v>35.183700000000002</v>
      </c>
      <c r="FD17">
        <v>29.998100000000001</v>
      </c>
      <c r="FE17">
        <v>35.163600000000002</v>
      </c>
      <c r="FF17">
        <v>35.129199999999997</v>
      </c>
      <c r="FG17">
        <v>21.754300000000001</v>
      </c>
      <c r="FH17">
        <v>15.7171</v>
      </c>
      <c r="FI17">
        <v>35.972999999999999</v>
      </c>
      <c r="FJ17">
        <v>23.234300000000001</v>
      </c>
      <c r="FK17">
        <v>400.19400000000002</v>
      </c>
      <c r="FL17">
        <v>22.676600000000001</v>
      </c>
      <c r="FM17">
        <v>101.11199999999999</v>
      </c>
      <c r="FN17">
        <v>100.41</v>
      </c>
    </row>
    <row r="18" spans="1:170" x14ac:dyDescent="0.25">
      <c r="A18">
        <v>2</v>
      </c>
      <c r="B18">
        <v>1607973217.5</v>
      </c>
      <c r="C18">
        <v>142.40000009536701</v>
      </c>
      <c r="D18" t="s">
        <v>293</v>
      </c>
      <c r="E18" t="s">
        <v>294</v>
      </c>
      <c r="F18" t="s">
        <v>285</v>
      </c>
      <c r="G18" t="s">
        <v>286</v>
      </c>
      <c r="H18">
        <v>1607973209.75</v>
      </c>
      <c r="I18">
        <f t="shared" si="0"/>
        <v>2.8052546541142853E-4</v>
      </c>
      <c r="J18">
        <f t="shared" si="1"/>
        <v>-1.2053701355841184</v>
      </c>
      <c r="K18">
        <f t="shared" si="2"/>
        <v>49.736476666666697</v>
      </c>
      <c r="L18">
        <f t="shared" si="3"/>
        <v>171.72767065285097</v>
      </c>
      <c r="M18">
        <f t="shared" si="4"/>
        <v>17.625941367118674</v>
      </c>
      <c r="N18">
        <f t="shared" si="5"/>
        <v>5.1048978781404051</v>
      </c>
      <c r="O18">
        <f t="shared" si="6"/>
        <v>1.5439892647757572E-2</v>
      </c>
      <c r="P18">
        <f t="shared" si="7"/>
        <v>2.973651926763897</v>
      </c>
      <c r="Q18">
        <f t="shared" si="8"/>
        <v>1.5395493436896123E-2</v>
      </c>
      <c r="R18">
        <f t="shared" si="9"/>
        <v>9.6261617803145225E-3</v>
      </c>
      <c r="S18">
        <f t="shared" si="10"/>
        <v>231.29027290749465</v>
      </c>
      <c r="T18">
        <f t="shared" si="11"/>
        <v>29.28079841936734</v>
      </c>
      <c r="U18">
        <f t="shared" si="12"/>
        <v>29.56784</v>
      </c>
      <c r="V18">
        <f t="shared" si="13"/>
        <v>4.1558299950339821</v>
      </c>
      <c r="W18">
        <f t="shared" si="14"/>
        <v>61.759655301270925</v>
      </c>
      <c r="X18">
        <f t="shared" si="15"/>
        <v>2.3448437766685792</v>
      </c>
      <c r="Y18">
        <f t="shared" si="16"/>
        <v>3.7967241967756351</v>
      </c>
      <c r="Z18">
        <f t="shared" si="17"/>
        <v>1.8109862183654029</v>
      </c>
      <c r="AA18">
        <f t="shared" si="18"/>
        <v>-12.371173024643998</v>
      </c>
      <c r="AB18">
        <f t="shared" si="19"/>
        <v>-249.98373520373528</v>
      </c>
      <c r="AC18">
        <f t="shared" si="20"/>
        <v>-18.46895818763711</v>
      </c>
      <c r="AD18">
        <f t="shared" si="21"/>
        <v>-49.533593508521733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54036.517023520661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1018.3923076923101</v>
      </c>
      <c r="AR18">
        <v>1060.43</v>
      </c>
      <c r="AS18">
        <f t="shared" si="27"/>
        <v>3.9642119053299174E-2</v>
      </c>
      <c r="AT18">
        <v>0.5</v>
      </c>
      <c r="AU18">
        <f t="shared" si="28"/>
        <v>1180.1833707472786</v>
      </c>
      <c r="AV18">
        <f t="shared" si="29"/>
        <v>-1.2053701355841184</v>
      </c>
      <c r="AW18">
        <f t="shared" si="30"/>
        <v>23.392484843943766</v>
      </c>
      <c r="AX18">
        <f t="shared" si="31"/>
        <v>0.33097894250445575</v>
      </c>
      <c r="AY18">
        <f t="shared" si="32"/>
        <v>-5.3180096527753306E-4</v>
      </c>
      <c r="AZ18">
        <f t="shared" si="33"/>
        <v>2.0761860754599546</v>
      </c>
      <c r="BA18" t="s">
        <v>296</v>
      </c>
      <c r="BB18">
        <v>709.45</v>
      </c>
      <c r="BC18">
        <f t="shared" si="34"/>
        <v>350.98</v>
      </c>
      <c r="BD18">
        <f t="shared" si="35"/>
        <v>0.11977232978428973</v>
      </c>
      <c r="BE18">
        <f t="shared" si="36"/>
        <v>0.8625025953624299</v>
      </c>
      <c r="BF18">
        <f t="shared" si="37"/>
        <v>0.12186495822173581</v>
      </c>
      <c r="BG18">
        <f t="shared" si="38"/>
        <v>0.86454383879098051</v>
      </c>
      <c r="BH18">
        <f t="shared" si="39"/>
        <v>1399.99833333333</v>
      </c>
      <c r="BI18">
        <f t="shared" si="40"/>
        <v>1180.1833707472786</v>
      </c>
      <c r="BJ18">
        <f t="shared" si="41"/>
        <v>0.84298912552082661</v>
      </c>
      <c r="BK18">
        <f t="shared" si="42"/>
        <v>0.19597825104165323</v>
      </c>
      <c r="BL18">
        <v>6</v>
      </c>
      <c r="BM18">
        <v>0.5</v>
      </c>
      <c r="BN18" t="s">
        <v>290</v>
      </c>
      <c r="BO18">
        <v>2</v>
      </c>
      <c r="BP18">
        <v>1607973209.75</v>
      </c>
      <c r="BQ18">
        <v>49.736476666666697</v>
      </c>
      <c r="BR18">
        <v>48.306789999999999</v>
      </c>
      <c r="BS18">
        <v>22.845563333333299</v>
      </c>
      <c r="BT18">
        <v>22.516626666666699</v>
      </c>
      <c r="BU18">
        <v>47.487176666666699</v>
      </c>
      <c r="BV18">
        <v>22.609660000000002</v>
      </c>
      <c r="BW18">
        <v>500.00513333333299</v>
      </c>
      <c r="BX18">
        <v>102.53896666666699</v>
      </c>
      <c r="BY18">
        <v>9.9945863333333301E-2</v>
      </c>
      <c r="BZ18">
        <v>28.008516666666701</v>
      </c>
      <c r="CA18">
        <v>29.56784</v>
      </c>
      <c r="CB18">
        <v>999.9</v>
      </c>
      <c r="CC18">
        <v>0</v>
      </c>
      <c r="CD18">
        <v>0</v>
      </c>
      <c r="CE18">
        <v>9999.7053333333406</v>
      </c>
      <c r="CF18">
        <v>0</v>
      </c>
      <c r="CG18">
        <v>930.42213333333302</v>
      </c>
      <c r="CH18">
        <v>1399.99833333333</v>
      </c>
      <c r="CI18">
        <v>0.90000753333333305</v>
      </c>
      <c r="CJ18">
        <v>9.9992800000000007E-2</v>
      </c>
      <c r="CK18">
        <v>0</v>
      </c>
      <c r="CL18">
        <v>1018.398</v>
      </c>
      <c r="CM18">
        <v>4.9997499999999997</v>
      </c>
      <c r="CN18">
        <v>14033.91</v>
      </c>
      <c r="CO18">
        <v>12178.0566666667</v>
      </c>
      <c r="CP18">
        <v>47.5082666666667</v>
      </c>
      <c r="CQ18">
        <v>50.228999999999999</v>
      </c>
      <c r="CR18">
        <v>48.583066666666703</v>
      </c>
      <c r="CS18">
        <v>49.3414</v>
      </c>
      <c r="CT18">
        <v>48.682866666666598</v>
      </c>
      <c r="CU18">
        <v>1255.5060000000001</v>
      </c>
      <c r="CV18">
        <v>139.49233333333299</v>
      </c>
      <c r="CW18">
        <v>0</v>
      </c>
      <c r="CX18">
        <v>141.60000014305101</v>
      </c>
      <c r="CY18">
        <v>0</v>
      </c>
      <c r="CZ18">
        <v>1018.3923076923101</v>
      </c>
      <c r="DA18">
        <v>-12.376752135480601</v>
      </c>
      <c r="DB18">
        <v>-190.41025659277301</v>
      </c>
      <c r="DC18">
        <v>14033.8807692308</v>
      </c>
      <c r="DD18">
        <v>15</v>
      </c>
      <c r="DE18">
        <v>1607973096.0999999</v>
      </c>
      <c r="DF18" t="s">
        <v>291</v>
      </c>
      <c r="DG18">
        <v>1607973092.0999999</v>
      </c>
      <c r="DH18">
        <v>1607973096.0999999</v>
      </c>
      <c r="DI18">
        <v>6</v>
      </c>
      <c r="DJ18">
        <v>-2.056</v>
      </c>
      <c r="DK18">
        <v>4.5999999999999999E-2</v>
      </c>
      <c r="DL18">
        <v>2.2490000000000001</v>
      </c>
      <c r="DM18">
        <v>0.23599999999999999</v>
      </c>
      <c r="DN18">
        <v>400</v>
      </c>
      <c r="DO18">
        <v>23</v>
      </c>
      <c r="DP18">
        <v>0.28000000000000003</v>
      </c>
      <c r="DQ18">
        <v>0.13</v>
      </c>
      <c r="DR18">
        <v>-1.1777849099219599</v>
      </c>
      <c r="DS18">
        <v>-2.10515234888372</v>
      </c>
      <c r="DT18">
        <v>0.21211543550512499</v>
      </c>
      <c r="DU18">
        <v>0</v>
      </c>
      <c r="DV18">
        <v>1.4156070967741901</v>
      </c>
      <c r="DW18">
        <v>2.7083133870967702</v>
      </c>
      <c r="DX18">
        <v>0.27073563352339303</v>
      </c>
      <c r="DY18">
        <v>0</v>
      </c>
      <c r="DZ18">
        <v>0.32787745161290299</v>
      </c>
      <c r="EA18">
        <v>0.123505596774194</v>
      </c>
      <c r="EB18">
        <v>1.0400966688443499E-2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2.2490000000000001</v>
      </c>
      <c r="EJ18">
        <v>0.2359</v>
      </c>
      <c r="EK18">
        <v>2.2492999999999501</v>
      </c>
      <c r="EL18">
        <v>0</v>
      </c>
      <c r="EM18">
        <v>0</v>
      </c>
      <c r="EN18">
        <v>0</v>
      </c>
      <c r="EO18">
        <v>0.23591500000000201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517.61400000000003</v>
      </c>
      <c r="FA18">
        <v>461.99599999999998</v>
      </c>
      <c r="FB18">
        <v>23.159300000000002</v>
      </c>
      <c r="FC18">
        <v>34.820599999999999</v>
      </c>
      <c r="FD18">
        <v>30</v>
      </c>
      <c r="FE18">
        <v>34.8523</v>
      </c>
      <c r="FF18">
        <v>34.8508</v>
      </c>
      <c r="FG18">
        <v>6.1995899999999997</v>
      </c>
      <c r="FH18">
        <v>15.1271</v>
      </c>
      <c r="FI18">
        <v>35.972999999999999</v>
      </c>
      <c r="FJ18">
        <v>23.1386</v>
      </c>
      <c r="FK18">
        <v>47.383299999999998</v>
      </c>
      <c r="FL18">
        <v>22.654900000000001</v>
      </c>
      <c r="FM18">
        <v>101.163</v>
      </c>
      <c r="FN18">
        <v>100.46299999999999</v>
      </c>
    </row>
    <row r="19" spans="1:170" x14ac:dyDescent="0.25">
      <c r="A19">
        <v>3</v>
      </c>
      <c r="B19">
        <v>1607973335.5</v>
      </c>
      <c r="C19">
        <v>260.40000009536698</v>
      </c>
      <c r="D19" t="s">
        <v>298</v>
      </c>
      <c r="E19" t="s">
        <v>299</v>
      </c>
      <c r="F19" t="s">
        <v>285</v>
      </c>
      <c r="G19" t="s">
        <v>286</v>
      </c>
      <c r="H19">
        <v>1607973327.75</v>
      </c>
      <c r="I19">
        <f t="shared" si="0"/>
        <v>6.165431582115838E-4</v>
      </c>
      <c r="J19">
        <f t="shared" si="1"/>
        <v>-1.0551266161317152</v>
      </c>
      <c r="K19">
        <f t="shared" si="2"/>
        <v>79.846083333333297</v>
      </c>
      <c r="L19">
        <f t="shared" si="3"/>
        <v>126.56638345601112</v>
      </c>
      <c r="M19">
        <f t="shared" si="4"/>
        <v>12.989669629395536</v>
      </c>
      <c r="N19">
        <f t="shared" si="5"/>
        <v>8.194705540129938</v>
      </c>
      <c r="O19">
        <f t="shared" si="6"/>
        <v>3.4140490934082834E-2</v>
      </c>
      <c r="P19">
        <f t="shared" si="7"/>
        <v>2.9733355165926278</v>
      </c>
      <c r="Q19">
        <f t="shared" si="8"/>
        <v>3.3924197982532787E-2</v>
      </c>
      <c r="R19">
        <f t="shared" si="9"/>
        <v>2.1221942419975475E-2</v>
      </c>
      <c r="S19">
        <f t="shared" si="10"/>
        <v>231.28834793745409</v>
      </c>
      <c r="T19">
        <f t="shared" si="11"/>
        <v>29.191548173916456</v>
      </c>
      <c r="U19">
        <f t="shared" si="12"/>
        <v>29.649149999999999</v>
      </c>
      <c r="V19">
        <f t="shared" si="13"/>
        <v>4.1753411663268896</v>
      </c>
      <c r="W19">
        <f t="shared" si="14"/>
        <v>62.422959368067076</v>
      </c>
      <c r="X19">
        <f t="shared" si="15"/>
        <v>2.3695800150133377</v>
      </c>
      <c r="Y19">
        <f t="shared" si="16"/>
        <v>3.7960071726838276</v>
      </c>
      <c r="Z19">
        <f t="shared" si="17"/>
        <v>1.8057611513135519</v>
      </c>
      <c r="AA19">
        <f t="shared" si="18"/>
        <v>-27.189553277130845</v>
      </c>
      <c r="AB19">
        <f t="shared" si="19"/>
        <v>-263.51037095301172</v>
      </c>
      <c r="AC19">
        <f t="shared" si="20"/>
        <v>-19.477957075177372</v>
      </c>
      <c r="AD19">
        <f t="shared" si="21"/>
        <v>-78.889533367865823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54027.655986882412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998.28157692307695</v>
      </c>
      <c r="AR19">
        <v>1039.52</v>
      </c>
      <c r="AS19">
        <f t="shared" si="27"/>
        <v>3.9670639407537123E-2</v>
      </c>
      <c r="AT19">
        <v>0.5</v>
      </c>
      <c r="AU19">
        <f t="shared" si="28"/>
        <v>1180.168250747394</v>
      </c>
      <c r="AV19">
        <f t="shared" si="29"/>
        <v>-1.0551266161317152</v>
      </c>
      <c r="AW19">
        <f t="shared" si="30"/>
        <v>23.409014557811862</v>
      </c>
      <c r="AX19">
        <f t="shared" si="31"/>
        <v>0.33424080344774504</v>
      </c>
      <c r="AY19">
        <f t="shared" si="32"/>
        <v>-4.0450091418166068E-4</v>
      </c>
      <c r="AZ19">
        <f t="shared" si="33"/>
        <v>2.1380637217177156</v>
      </c>
      <c r="BA19" t="s">
        <v>301</v>
      </c>
      <c r="BB19">
        <v>692.07</v>
      </c>
      <c r="BC19">
        <f t="shared" si="34"/>
        <v>347.44999999999993</v>
      </c>
      <c r="BD19">
        <f t="shared" si="35"/>
        <v>0.11868879860965041</v>
      </c>
      <c r="BE19">
        <f t="shared" si="36"/>
        <v>0.86480597351761279</v>
      </c>
      <c r="BF19">
        <f t="shared" si="37"/>
        <v>0.12726216362496895</v>
      </c>
      <c r="BG19">
        <f t="shared" si="38"/>
        <v>0.87275477680070945</v>
      </c>
      <c r="BH19">
        <f t="shared" si="39"/>
        <v>1399.97966666667</v>
      </c>
      <c r="BI19">
        <f t="shared" si="40"/>
        <v>1180.168250747394</v>
      </c>
      <c r="BJ19">
        <f t="shared" si="41"/>
        <v>0.84298956538230052</v>
      </c>
      <c r="BK19">
        <f t="shared" si="42"/>
        <v>0.19597913076460111</v>
      </c>
      <c r="BL19">
        <v>6</v>
      </c>
      <c r="BM19">
        <v>0.5</v>
      </c>
      <c r="BN19" t="s">
        <v>290</v>
      </c>
      <c r="BO19">
        <v>2</v>
      </c>
      <c r="BP19">
        <v>1607973327.75</v>
      </c>
      <c r="BQ19">
        <v>79.846083333333297</v>
      </c>
      <c r="BR19">
        <v>78.639049999999997</v>
      </c>
      <c r="BS19">
        <v>23.088283333333301</v>
      </c>
      <c r="BT19">
        <v>22.365539999999999</v>
      </c>
      <c r="BU19">
        <v>77.596783333333306</v>
      </c>
      <c r="BV19">
        <v>22.85238</v>
      </c>
      <c r="BW19">
        <v>500.01836666666702</v>
      </c>
      <c r="BX19">
        <v>102.53126666666699</v>
      </c>
      <c r="BY19">
        <v>0.10001088666666701</v>
      </c>
      <c r="BZ19">
        <v>28.005276666666699</v>
      </c>
      <c r="CA19">
        <v>29.649149999999999</v>
      </c>
      <c r="CB19">
        <v>999.9</v>
      </c>
      <c r="CC19">
        <v>0</v>
      </c>
      <c r="CD19">
        <v>0</v>
      </c>
      <c r="CE19">
        <v>9998.6663333333308</v>
      </c>
      <c r="CF19">
        <v>0</v>
      </c>
      <c r="CG19">
        <v>928.89573333333306</v>
      </c>
      <c r="CH19">
        <v>1399.97966666667</v>
      </c>
      <c r="CI19">
        <v>0.89999306666666701</v>
      </c>
      <c r="CJ19">
        <v>0.10000698666666701</v>
      </c>
      <c r="CK19">
        <v>0</v>
      </c>
      <c r="CL19">
        <v>998.323266666667</v>
      </c>
      <c r="CM19">
        <v>4.9997499999999997</v>
      </c>
      <c r="CN19">
        <v>13756.9066666667</v>
      </c>
      <c r="CO19">
        <v>12177.85</v>
      </c>
      <c r="CP19">
        <v>47.720599999999997</v>
      </c>
      <c r="CQ19">
        <v>50.3832666666667</v>
      </c>
      <c r="CR19">
        <v>48.75</v>
      </c>
      <c r="CS19">
        <v>49.528933333333299</v>
      </c>
      <c r="CT19">
        <v>48.870800000000003</v>
      </c>
      <c r="CU19">
        <v>1255.4686666666701</v>
      </c>
      <c r="CV19">
        <v>139.511</v>
      </c>
      <c r="CW19">
        <v>0</v>
      </c>
      <c r="CX19">
        <v>117.200000047684</v>
      </c>
      <c r="CY19">
        <v>0</v>
      </c>
      <c r="CZ19">
        <v>998.28157692307695</v>
      </c>
      <c r="DA19">
        <v>-7.9512136737731502</v>
      </c>
      <c r="DB19">
        <v>-102.970940317791</v>
      </c>
      <c r="DC19">
        <v>13756.8269230769</v>
      </c>
      <c r="DD19">
        <v>15</v>
      </c>
      <c r="DE19">
        <v>1607973096.0999999</v>
      </c>
      <c r="DF19" t="s">
        <v>291</v>
      </c>
      <c r="DG19">
        <v>1607973092.0999999</v>
      </c>
      <c r="DH19">
        <v>1607973096.0999999</v>
      </c>
      <c r="DI19">
        <v>6</v>
      </c>
      <c r="DJ19">
        <v>-2.056</v>
      </c>
      <c r="DK19">
        <v>4.5999999999999999E-2</v>
      </c>
      <c r="DL19">
        <v>2.2490000000000001</v>
      </c>
      <c r="DM19">
        <v>0.23599999999999999</v>
      </c>
      <c r="DN19">
        <v>400</v>
      </c>
      <c r="DO19">
        <v>23</v>
      </c>
      <c r="DP19">
        <v>0.28000000000000003</v>
      </c>
      <c r="DQ19">
        <v>0.13</v>
      </c>
      <c r="DR19">
        <v>-1.05653339057009</v>
      </c>
      <c r="DS19">
        <v>0.13934978358038599</v>
      </c>
      <c r="DT19">
        <v>1.2924171078396199E-2</v>
      </c>
      <c r="DU19">
        <v>1</v>
      </c>
      <c r="DV19">
        <v>1.2084364516129</v>
      </c>
      <c r="DW19">
        <v>-0.173203548387099</v>
      </c>
      <c r="DX19">
        <v>1.59390137203245E-2</v>
      </c>
      <c r="DY19">
        <v>1</v>
      </c>
      <c r="DZ19">
        <v>0.720409903225806</v>
      </c>
      <c r="EA19">
        <v>0.12650695161289999</v>
      </c>
      <c r="EB19">
        <v>1.31095130180827E-2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2.2490000000000001</v>
      </c>
      <c r="EJ19">
        <v>0.2359</v>
      </c>
      <c r="EK19">
        <v>2.2492999999999501</v>
      </c>
      <c r="EL19">
        <v>0</v>
      </c>
      <c r="EM19">
        <v>0</v>
      </c>
      <c r="EN19">
        <v>0</v>
      </c>
      <c r="EO19">
        <v>0.23591500000000201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4.0999999999999996</v>
      </c>
      <c r="EX19">
        <v>4</v>
      </c>
      <c r="EY19">
        <v>2</v>
      </c>
      <c r="EZ19">
        <v>517.60199999999998</v>
      </c>
      <c r="FA19">
        <v>460.72300000000001</v>
      </c>
      <c r="FB19">
        <v>23.025500000000001</v>
      </c>
      <c r="FC19">
        <v>34.866900000000001</v>
      </c>
      <c r="FD19">
        <v>30.000800000000002</v>
      </c>
      <c r="FE19">
        <v>34.828400000000002</v>
      </c>
      <c r="FF19">
        <v>34.819699999999997</v>
      </c>
      <c r="FG19">
        <v>7.4880199999999997</v>
      </c>
      <c r="FH19">
        <v>16.010200000000001</v>
      </c>
      <c r="FI19">
        <v>36.3431</v>
      </c>
      <c r="FJ19">
        <v>23.020299999999999</v>
      </c>
      <c r="FK19">
        <v>78.663899999999998</v>
      </c>
      <c r="FL19">
        <v>22.388400000000001</v>
      </c>
      <c r="FM19">
        <v>101.154</v>
      </c>
      <c r="FN19">
        <v>100.447</v>
      </c>
    </row>
    <row r="20" spans="1:170" x14ac:dyDescent="0.25">
      <c r="A20">
        <v>4</v>
      </c>
      <c r="B20">
        <v>1607973448.5</v>
      </c>
      <c r="C20">
        <v>373.40000009536698</v>
      </c>
      <c r="D20" t="s">
        <v>303</v>
      </c>
      <c r="E20" t="s">
        <v>304</v>
      </c>
      <c r="F20" t="s">
        <v>285</v>
      </c>
      <c r="G20" t="s">
        <v>286</v>
      </c>
      <c r="H20">
        <v>1607973440.75</v>
      </c>
      <c r="I20">
        <f t="shared" si="0"/>
        <v>7.2692024265612473E-4</v>
      </c>
      <c r="J20">
        <f t="shared" si="1"/>
        <v>-0.60432264560404392</v>
      </c>
      <c r="K20">
        <f t="shared" si="2"/>
        <v>99.940106666666694</v>
      </c>
      <c r="L20">
        <f t="shared" si="3"/>
        <v>120.83692631048071</v>
      </c>
      <c r="M20">
        <f t="shared" si="4"/>
        <v>12.401849551976905</v>
      </c>
      <c r="N20">
        <f t="shared" si="5"/>
        <v>10.257147421177184</v>
      </c>
      <c r="O20">
        <f t="shared" si="6"/>
        <v>4.0386088650190374E-2</v>
      </c>
      <c r="P20">
        <f t="shared" si="7"/>
        <v>2.9737322197151963</v>
      </c>
      <c r="Q20">
        <f t="shared" si="8"/>
        <v>4.0083838800727419E-2</v>
      </c>
      <c r="R20">
        <f t="shared" si="9"/>
        <v>2.507936649426272E-2</v>
      </c>
      <c r="S20">
        <f t="shared" si="10"/>
        <v>231.29095866914923</v>
      </c>
      <c r="T20">
        <f t="shared" si="11"/>
        <v>29.168773128033795</v>
      </c>
      <c r="U20">
        <f t="shared" si="12"/>
        <v>29.701143333333299</v>
      </c>
      <c r="V20">
        <f t="shared" si="13"/>
        <v>4.1878593126314678</v>
      </c>
      <c r="W20">
        <f t="shared" si="14"/>
        <v>62.840660741344365</v>
      </c>
      <c r="X20">
        <f t="shared" si="15"/>
        <v>2.3862217755693509</v>
      </c>
      <c r="Y20">
        <f t="shared" si="16"/>
        <v>3.7972576154015498</v>
      </c>
      <c r="Z20">
        <f t="shared" si="17"/>
        <v>1.8016375370621169</v>
      </c>
      <c r="AA20">
        <f t="shared" si="18"/>
        <v>-32.057182701135098</v>
      </c>
      <c r="AB20">
        <f t="shared" si="19"/>
        <v>-270.97528488329186</v>
      </c>
      <c r="AC20">
        <f t="shared" si="20"/>
        <v>-20.032817033481393</v>
      </c>
      <c r="AD20">
        <f t="shared" si="21"/>
        <v>-91.774325948759127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54038.308614045796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979.17657692307705</v>
      </c>
      <c r="AR20">
        <v>1021.25</v>
      </c>
      <c r="AS20">
        <f t="shared" si="27"/>
        <v>4.1197966293192612E-2</v>
      </c>
      <c r="AT20">
        <v>0.5</v>
      </c>
      <c r="AU20">
        <f t="shared" si="28"/>
        <v>1180.1860007472967</v>
      </c>
      <c r="AV20">
        <f t="shared" si="29"/>
        <v>-0.60432264560404392</v>
      </c>
      <c r="AW20">
        <f t="shared" si="30"/>
        <v>24.310631539242461</v>
      </c>
      <c r="AX20">
        <f t="shared" si="31"/>
        <v>0.34557649938800483</v>
      </c>
      <c r="AY20">
        <f t="shared" si="32"/>
        <v>-2.2517777512183225E-5</v>
      </c>
      <c r="AZ20">
        <f t="shared" si="33"/>
        <v>2.1942031823745412</v>
      </c>
      <c r="BA20" t="s">
        <v>306</v>
      </c>
      <c r="BB20">
        <v>668.33</v>
      </c>
      <c r="BC20">
        <f t="shared" si="34"/>
        <v>352.91999999999996</v>
      </c>
      <c r="BD20">
        <f t="shared" si="35"/>
        <v>0.11921518496237944</v>
      </c>
      <c r="BE20">
        <f t="shared" si="36"/>
        <v>0.86393445783132528</v>
      </c>
      <c r="BF20">
        <f t="shared" si="37"/>
        <v>0.1375968855737659</v>
      </c>
      <c r="BG20">
        <f t="shared" si="38"/>
        <v>0.87992903971021419</v>
      </c>
      <c r="BH20">
        <f t="shared" si="39"/>
        <v>1400.00133333333</v>
      </c>
      <c r="BI20">
        <f t="shared" si="40"/>
        <v>1180.1860007472967</v>
      </c>
      <c r="BJ20">
        <f t="shared" si="41"/>
        <v>0.84298919768693037</v>
      </c>
      <c r="BK20">
        <f t="shared" si="42"/>
        <v>0.19597839537386075</v>
      </c>
      <c r="BL20">
        <v>6</v>
      </c>
      <c r="BM20">
        <v>0.5</v>
      </c>
      <c r="BN20" t="s">
        <v>290</v>
      </c>
      <c r="BO20">
        <v>2</v>
      </c>
      <c r="BP20">
        <v>1607973440.75</v>
      </c>
      <c r="BQ20">
        <v>99.940106666666694</v>
      </c>
      <c r="BR20">
        <v>99.302130000000005</v>
      </c>
      <c r="BS20">
        <v>23.250056666666701</v>
      </c>
      <c r="BT20">
        <v>22.3980766666667</v>
      </c>
      <c r="BU20">
        <v>97.690806666666703</v>
      </c>
      <c r="BV20">
        <v>23.014153333333301</v>
      </c>
      <c r="BW20">
        <v>500.02533333333298</v>
      </c>
      <c r="BX20">
        <v>102.53293333333301</v>
      </c>
      <c r="BY20">
        <v>0.10001117</v>
      </c>
      <c r="BZ20">
        <v>28.010926666666698</v>
      </c>
      <c r="CA20">
        <v>29.701143333333299</v>
      </c>
      <c r="CB20">
        <v>999.9</v>
      </c>
      <c r="CC20">
        <v>0</v>
      </c>
      <c r="CD20">
        <v>0</v>
      </c>
      <c r="CE20">
        <v>10000.748</v>
      </c>
      <c r="CF20">
        <v>0</v>
      </c>
      <c r="CG20">
        <v>928.317366666667</v>
      </c>
      <c r="CH20">
        <v>1400.00133333333</v>
      </c>
      <c r="CI20">
        <v>0.90000393333333295</v>
      </c>
      <c r="CJ20">
        <v>9.9996310000000005E-2</v>
      </c>
      <c r="CK20">
        <v>0</v>
      </c>
      <c r="CL20">
        <v>979.24443333333295</v>
      </c>
      <c r="CM20">
        <v>4.9997499999999997</v>
      </c>
      <c r="CN20">
        <v>13508.1233333333</v>
      </c>
      <c r="CO20">
        <v>12178.08</v>
      </c>
      <c r="CP20">
        <v>48.0041333333333</v>
      </c>
      <c r="CQ20">
        <v>50.664266666666599</v>
      </c>
      <c r="CR20">
        <v>49.039266666666599</v>
      </c>
      <c r="CS20">
        <v>49.801666666666598</v>
      </c>
      <c r="CT20">
        <v>49.124933333333303</v>
      </c>
      <c r="CU20">
        <v>1255.5053333333301</v>
      </c>
      <c r="CV20">
        <v>139.49600000000001</v>
      </c>
      <c r="CW20">
        <v>0</v>
      </c>
      <c r="CX20">
        <v>112.40000009536701</v>
      </c>
      <c r="CY20">
        <v>0</v>
      </c>
      <c r="CZ20">
        <v>979.17657692307705</v>
      </c>
      <c r="DA20">
        <v>-8.9959999797505006</v>
      </c>
      <c r="DB20">
        <v>-118.823931479812</v>
      </c>
      <c r="DC20">
        <v>13507.3923076923</v>
      </c>
      <c r="DD20">
        <v>15</v>
      </c>
      <c r="DE20">
        <v>1607973096.0999999</v>
      </c>
      <c r="DF20" t="s">
        <v>291</v>
      </c>
      <c r="DG20">
        <v>1607973092.0999999</v>
      </c>
      <c r="DH20">
        <v>1607973096.0999999</v>
      </c>
      <c r="DI20">
        <v>6</v>
      </c>
      <c r="DJ20">
        <v>-2.056</v>
      </c>
      <c r="DK20">
        <v>4.5999999999999999E-2</v>
      </c>
      <c r="DL20">
        <v>2.2490000000000001</v>
      </c>
      <c r="DM20">
        <v>0.23599999999999999</v>
      </c>
      <c r="DN20">
        <v>400</v>
      </c>
      <c r="DO20">
        <v>23</v>
      </c>
      <c r="DP20">
        <v>0.28000000000000003</v>
      </c>
      <c r="DQ20">
        <v>0.13</v>
      </c>
      <c r="DR20">
        <v>-0.60343166160996597</v>
      </c>
      <c r="DS20">
        <v>-0.137082932397665</v>
      </c>
      <c r="DT20">
        <v>1.3538399826282301E-2</v>
      </c>
      <c r="DU20">
        <v>1</v>
      </c>
      <c r="DV20">
        <v>0.63680264516129004</v>
      </c>
      <c r="DW20">
        <v>0.11923214516128799</v>
      </c>
      <c r="DX20">
        <v>1.4739883683500399E-2</v>
      </c>
      <c r="DY20">
        <v>1</v>
      </c>
      <c r="DZ20">
        <v>0.84825393548387096</v>
      </c>
      <c r="EA20">
        <v>0.18320022580645101</v>
      </c>
      <c r="EB20">
        <v>1.9929257566631199E-2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2.2490000000000001</v>
      </c>
      <c r="EJ20">
        <v>0.2359</v>
      </c>
      <c r="EK20">
        <v>2.2492999999999501</v>
      </c>
      <c r="EL20">
        <v>0</v>
      </c>
      <c r="EM20">
        <v>0</v>
      </c>
      <c r="EN20">
        <v>0</v>
      </c>
      <c r="EO20">
        <v>0.23591500000000201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5.9</v>
      </c>
      <c r="EX20">
        <v>5.9</v>
      </c>
      <c r="EY20">
        <v>2</v>
      </c>
      <c r="EZ20">
        <v>517.947</v>
      </c>
      <c r="FA20">
        <v>458.94400000000002</v>
      </c>
      <c r="FB20">
        <v>22.787800000000001</v>
      </c>
      <c r="FC20">
        <v>35.096800000000002</v>
      </c>
      <c r="FD20">
        <v>30.001200000000001</v>
      </c>
      <c r="FE20">
        <v>34.971600000000002</v>
      </c>
      <c r="FF20">
        <v>34.9495</v>
      </c>
      <c r="FG20">
        <v>8.4525299999999994</v>
      </c>
      <c r="FH20">
        <v>15.167999999999999</v>
      </c>
      <c r="FI20">
        <v>36.3431</v>
      </c>
      <c r="FJ20">
        <v>22.778099999999998</v>
      </c>
      <c r="FK20">
        <v>99.358599999999996</v>
      </c>
      <c r="FL20">
        <v>22.4528</v>
      </c>
      <c r="FM20">
        <v>101.107</v>
      </c>
      <c r="FN20">
        <v>100.401</v>
      </c>
    </row>
    <row r="21" spans="1:170" x14ac:dyDescent="0.25">
      <c r="A21">
        <v>5</v>
      </c>
      <c r="B21">
        <v>1607973569</v>
      </c>
      <c r="C21">
        <v>493.90000009536698</v>
      </c>
      <c r="D21" t="s">
        <v>307</v>
      </c>
      <c r="E21" t="s">
        <v>308</v>
      </c>
      <c r="F21" t="s">
        <v>285</v>
      </c>
      <c r="G21" t="s">
        <v>286</v>
      </c>
      <c r="H21">
        <v>1607973561</v>
      </c>
      <c r="I21">
        <f t="shared" si="0"/>
        <v>1.6720447268468996E-3</v>
      </c>
      <c r="J21">
        <f t="shared" si="1"/>
        <v>0.49612070720001156</v>
      </c>
      <c r="K21">
        <f t="shared" si="2"/>
        <v>149.866064516129</v>
      </c>
      <c r="L21">
        <f t="shared" si="3"/>
        <v>137.57456478563404</v>
      </c>
      <c r="M21">
        <f t="shared" si="4"/>
        <v>14.119340294874174</v>
      </c>
      <c r="N21">
        <f t="shared" si="5"/>
        <v>15.380822515076954</v>
      </c>
      <c r="O21">
        <f t="shared" si="6"/>
        <v>9.7352463643724352E-2</v>
      </c>
      <c r="P21">
        <f t="shared" si="7"/>
        <v>2.9742353684631215</v>
      </c>
      <c r="Q21">
        <f t="shared" si="8"/>
        <v>9.5616232443965971E-2</v>
      </c>
      <c r="R21">
        <f t="shared" si="9"/>
        <v>5.9913559581808752E-2</v>
      </c>
      <c r="S21">
        <f t="shared" si="10"/>
        <v>231.29705395062521</v>
      </c>
      <c r="T21">
        <f t="shared" si="11"/>
        <v>28.772104170599601</v>
      </c>
      <c r="U21">
        <f t="shared" si="12"/>
        <v>29.420706451612901</v>
      </c>
      <c r="V21">
        <f t="shared" si="13"/>
        <v>4.1207257504411343</v>
      </c>
      <c r="W21">
        <f t="shared" si="14"/>
        <v>63.32064408662356</v>
      </c>
      <c r="X21">
        <f t="shared" si="15"/>
        <v>2.382887497218821</v>
      </c>
      <c r="Y21">
        <f t="shared" si="16"/>
        <v>3.7632079262475542</v>
      </c>
      <c r="Z21">
        <f t="shared" si="17"/>
        <v>1.7378382532223133</v>
      </c>
      <c r="AA21">
        <f t="shared" si="18"/>
        <v>-73.737172453948276</v>
      </c>
      <c r="AB21">
        <f t="shared" si="19"/>
        <v>-250.8168107053792</v>
      </c>
      <c r="AC21">
        <f t="shared" si="20"/>
        <v>-18.499337863941339</v>
      </c>
      <c r="AD21">
        <f t="shared" si="21"/>
        <v>-111.75626707264362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54080.755051567299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958.33676923076905</v>
      </c>
      <c r="AR21">
        <v>1005.23</v>
      </c>
      <c r="AS21">
        <f t="shared" si="27"/>
        <v>4.6649255164719516E-2</v>
      </c>
      <c r="AT21">
        <v>0.5</v>
      </c>
      <c r="AU21">
        <f t="shared" si="28"/>
        <v>1180.2135684893108</v>
      </c>
      <c r="AV21">
        <f t="shared" si="29"/>
        <v>0.49612070720001156</v>
      </c>
      <c r="AW21">
        <f t="shared" si="30"/>
        <v>27.528041952661017</v>
      </c>
      <c r="AX21">
        <f t="shared" si="31"/>
        <v>0.35265561115366634</v>
      </c>
      <c r="AY21">
        <f t="shared" si="32"/>
        <v>9.0989310383102976E-4</v>
      </c>
      <c r="AZ21">
        <f t="shared" si="33"/>
        <v>2.2451080847169305</v>
      </c>
      <c r="BA21" t="s">
        <v>310</v>
      </c>
      <c r="BB21">
        <v>650.73</v>
      </c>
      <c r="BC21">
        <f t="shared" si="34"/>
        <v>354.5</v>
      </c>
      <c r="BD21">
        <f t="shared" si="35"/>
        <v>0.13227991754366986</v>
      </c>
      <c r="BE21">
        <f t="shared" si="36"/>
        <v>0.86424646255768089</v>
      </c>
      <c r="BF21">
        <f t="shared" si="37"/>
        <v>0.161838594665485</v>
      </c>
      <c r="BG21">
        <f t="shared" si="38"/>
        <v>0.88621977270475538</v>
      </c>
      <c r="BH21">
        <f t="shared" si="39"/>
        <v>1400.0335483870999</v>
      </c>
      <c r="BI21">
        <f t="shared" si="40"/>
        <v>1180.2135684893108</v>
      </c>
      <c r="BJ21">
        <f t="shared" si="41"/>
        <v>0.84298949110824428</v>
      </c>
      <c r="BK21">
        <f t="shared" si="42"/>
        <v>0.19597898221648863</v>
      </c>
      <c r="BL21">
        <v>6</v>
      </c>
      <c r="BM21">
        <v>0.5</v>
      </c>
      <c r="BN21" t="s">
        <v>290</v>
      </c>
      <c r="BO21">
        <v>2</v>
      </c>
      <c r="BP21">
        <v>1607973561</v>
      </c>
      <c r="BQ21">
        <v>149.866064516129</v>
      </c>
      <c r="BR21">
        <v>150.76206451612899</v>
      </c>
      <c r="BS21">
        <v>23.2181322580645</v>
      </c>
      <c r="BT21">
        <v>21.2583612903226</v>
      </c>
      <c r="BU21">
        <v>147.616677419355</v>
      </c>
      <c r="BV21">
        <v>22.9822225806452</v>
      </c>
      <c r="BW21">
        <v>500.02464516128998</v>
      </c>
      <c r="BX21">
        <v>102.530483870968</v>
      </c>
      <c r="BY21">
        <v>9.9971961290322597E-2</v>
      </c>
      <c r="BZ21">
        <v>27.8564935483871</v>
      </c>
      <c r="CA21">
        <v>29.420706451612901</v>
      </c>
      <c r="CB21">
        <v>999.9</v>
      </c>
      <c r="CC21">
        <v>0</v>
      </c>
      <c r="CD21">
        <v>0</v>
      </c>
      <c r="CE21">
        <v>10003.833870967699</v>
      </c>
      <c r="CF21">
        <v>0</v>
      </c>
      <c r="CG21">
        <v>931.01006451612898</v>
      </c>
      <c r="CH21">
        <v>1400.0335483870999</v>
      </c>
      <c r="CI21">
        <v>0.89999296774193505</v>
      </c>
      <c r="CJ21">
        <v>0.100007083870968</v>
      </c>
      <c r="CK21">
        <v>0</v>
      </c>
      <c r="CL21">
        <v>958.43709677419304</v>
      </c>
      <c r="CM21">
        <v>4.9997499999999997</v>
      </c>
      <c r="CN21">
        <v>13224.032258064501</v>
      </c>
      <c r="CO21">
        <v>12178.3290322581</v>
      </c>
      <c r="CP21">
        <v>47.939129032258002</v>
      </c>
      <c r="CQ21">
        <v>50.699258064516101</v>
      </c>
      <c r="CR21">
        <v>48.965451612903202</v>
      </c>
      <c r="CS21">
        <v>49.828258064516099</v>
      </c>
      <c r="CT21">
        <v>49.156999999999996</v>
      </c>
      <c r="CU21">
        <v>1255.5206451612901</v>
      </c>
      <c r="CV21">
        <v>139.51290322580601</v>
      </c>
      <c r="CW21">
        <v>0</v>
      </c>
      <c r="CX21">
        <v>120</v>
      </c>
      <c r="CY21">
        <v>0</v>
      </c>
      <c r="CZ21">
        <v>958.33676923076905</v>
      </c>
      <c r="DA21">
        <v>-8.3200000055933092</v>
      </c>
      <c r="DB21">
        <v>-118.854700935818</v>
      </c>
      <c r="DC21">
        <v>13222.3884615385</v>
      </c>
      <c r="DD21">
        <v>15</v>
      </c>
      <c r="DE21">
        <v>1607973096.0999999</v>
      </c>
      <c r="DF21" t="s">
        <v>291</v>
      </c>
      <c r="DG21">
        <v>1607973092.0999999</v>
      </c>
      <c r="DH21">
        <v>1607973096.0999999</v>
      </c>
      <c r="DI21">
        <v>6</v>
      </c>
      <c r="DJ21">
        <v>-2.056</v>
      </c>
      <c r="DK21">
        <v>4.5999999999999999E-2</v>
      </c>
      <c r="DL21">
        <v>2.2490000000000001</v>
      </c>
      <c r="DM21">
        <v>0.23599999999999999</v>
      </c>
      <c r="DN21">
        <v>400</v>
      </c>
      <c r="DO21">
        <v>23</v>
      </c>
      <c r="DP21">
        <v>0.28000000000000003</v>
      </c>
      <c r="DQ21">
        <v>0.13</v>
      </c>
      <c r="DR21">
        <v>0.49474792647653698</v>
      </c>
      <c r="DS21">
        <v>0.14634170468208199</v>
      </c>
      <c r="DT21">
        <v>4.26932853321551E-2</v>
      </c>
      <c r="DU21">
        <v>1</v>
      </c>
      <c r="DV21">
        <v>-0.89606751612903202</v>
      </c>
      <c r="DW21">
        <v>-0.37792025806451601</v>
      </c>
      <c r="DX21">
        <v>5.2568838063500302E-2</v>
      </c>
      <c r="DY21">
        <v>0</v>
      </c>
      <c r="DZ21">
        <v>1.9597716129032301</v>
      </c>
      <c r="EA21">
        <v>1.1915985483870899</v>
      </c>
      <c r="EB21">
        <v>9.4395325953749804E-2</v>
      </c>
      <c r="EC21">
        <v>0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2.2490000000000001</v>
      </c>
      <c r="EJ21">
        <v>0.2359</v>
      </c>
      <c r="EK21">
        <v>2.2492999999999501</v>
      </c>
      <c r="EL21">
        <v>0</v>
      </c>
      <c r="EM21">
        <v>0</v>
      </c>
      <c r="EN21">
        <v>0</v>
      </c>
      <c r="EO21">
        <v>0.23591500000000201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7.9</v>
      </c>
      <c r="EX21">
        <v>7.9</v>
      </c>
      <c r="EY21">
        <v>2</v>
      </c>
      <c r="EZ21">
        <v>517.77800000000002</v>
      </c>
      <c r="FA21">
        <v>457.46800000000002</v>
      </c>
      <c r="FB21">
        <v>23.744499999999999</v>
      </c>
      <c r="FC21">
        <v>35.232100000000003</v>
      </c>
      <c r="FD21">
        <v>29.998000000000001</v>
      </c>
      <c r="FE21">
        <v>35.0578</v>
      </c>
      <c r="FF21">
        <v>34.994</v>
      </c>
      <c r="FG21">
        <v>10.870699999999999</v>
      </c>
      <c r="FH21">
        <v>21.3202</v>
      </c>
      <c r="FI21">
        <v>36.348799999999997</v>
      </c>
      <c r="FJ21">
        <v>23.820799999999998</v>
      </c>
      <c r="FK21">
        <v>150.84800000000001</v>
      </c>
      <c r="FL21">
        <v>20.828399999999998</v>
      </c>
      <c r="FM21">
        <v>101.104</v>
      </c>
      <c r="FN21">
        <v>100.401</v>
      </c>
    </row>
    <row r="22" spans="1:170" x14ac:dyDescent="0.25">
      <c r="A22">
        <v>6</v>
      </c>
      <c r="B22">
        <v>1607973689.5</v>
      </c>
      <c r="C22">
        <v>614.40000009536698</v>
      </c>
      <c r="D22" t="s">
        <v>311</v>
      </c>
      <c r="E22" t="s">
        <v>312</v>
      </c>
      <c r="F22" t="s">
        <v>285</v>
      </c>
      <c r="G22" t="s">
        <v>286</v>
      </c>
      <c r="H22">
        <v>1607973681.5</v>
      </c>
      <c r="I22">
        <f t="shared" si="0"/>
        <v>8.87915109152802E-4</v>
      </c>
      <c r="J22">
        <f t="shared" si="1"/>
        <v>1.5593307659707005</v>
      </c>
      <c r="K22">
        <f t="shared" si="2"/>
        <v>199.91925806451599</v>
      </c>
      <c r="L22">
        <f t="shared" si="3"/>
        <v>143.23011427405018</v>
      </c>
      <c r="M22">
        <f t="shared" si="4"/>
        <v>14.698643550935957</v>
      </c>
      <c r="N22">
        <f t="shared" si="5"/>
        <v>20.516229622182824</v>
      </c>
      <c r="O22">
        <f t="shared" si="6"/>
        <v>4.8686608419456094E-2</v>
      </c>
      <c r="P22">
        <f t="shared" si="7"/>
        <v>2.9727830539171731</v>
      </c>
      <c r="Q22">
        <f t="shared" si="8"/>
        <v>4.824793773832755E-2</v>
      </c>
      <c r="R22">
        <f t="shared" si="9"/>
        <v>3.0194044356980265E-2</v>
      </c>
      <c r="S22">
        <f t="shared" si="10"/>
        <v>231.29360175821117</v>
      </c>
      <c r="T22">
        <f t="shared" si="11"/>
        <v>29.198208562893434</v>
      </c>
      <c r="U22">
        <f t="shared" si="12"/>
        <v>29.3750258064516</v>
      </c>
      <c r="V22">
        <f t="shared" si="13"/>
        <v>4.1098796336819126</v>
      </c>
      <c r="W22">
        <f t="shared" si="14"/>
        <v>59.800023247130852</v>
      </c>
      <c r="X22">
        <f t="shared" si="15"/>
        <v>2.2800965728692084</v>
      </c>
      <c r="Y22">
        <f t="shared" si="16"/>
        <v>3.8128690409474135</v>
      </c>
      <c r="Z22">
        <f t="shared" si="17"/>
        <v>1.8297830608127041</v>
      </c>
      <c r="AA22">
        <f t="shared" si="18"/>
        <v>-39.15705631363857</v>
      </c>
      <c r="AB22">
        <f t="shared" si="19"/>
        <v>-207.3390743238501</v>
      </c>
      <c r="AC22">
        <f t="shared" si="20"/>
        <v>-15.313651191692696</v>
      </c>
      <c r="AD22">
        <f t="shared" si="21"/>
        <v>-30.516180070970194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53997.630338412571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943.16534615384603</v>
      </c>
      <c r="AR22">
        <v>997.64</v>
      </c>
      <c r="AS22">
        <f t="shared" si="27"/>
        <v>5.4603518148985564E-2</v>
      </c>
      <c r="AT22">
        <v>0.5</v>
      </c>
      <c r="AU22">
        <f t="shared" si="28"/>
        <v>1180.1956555860918</v>
      </c>
      <c r="AV22">
        <f t="shared" si="29"/>
        <v>1.5593307659707005</v>
      </c>
      <c r="AW22">
        <f t="shared" si="30"/>
        <v>32.221417449574538</v>
      </c>
      <c r="AX22">
        <f t="shared" si="31"/>
        <v>0.3504470550499178</v>
      </c>
      <c r="AY22">
        <f t="shared" si="32"/>
        <v>1.8107830135382411E-3</v>
      </c>
      <c r="AZ22">
        <f t="shared" si="33"/>
        <v>2.269796720259813</v>
      </c>
      <c r="BA22" t="s">
        <v>314</v>
      </c>
      <c r="BB22">
        <v>648.02</v>
      </c>
      <c r="BC22">
        <f t="shared" si="34"/>
        <v>349.62</v>
      </c>
      <c r="BD22">
        <f t="shared" si="35"/>
        <v>0.15581103439778604</v>
      </c>
      <c r="BE22">
        <f t="shared" si="36"/>
        <v>0.86625402630391046</v>
      </c>
      <c r="BF22">
        <f t="shared" si="37"/>
        <v>0.19306088677578737</v>
      </c>
      <c r="BG22">
        <f t="shared" si="38"/>
        <v>0.88920021361789947</v>
      </c>
      <c r="BH22">
        <f t="shared" si="39"/>
        <v>1400.01225806452</v>
      </c>
      <c r="BI22">
        <f t="shared" si="40"/>
        <v>1180.1956555860918</v>
      </c>
      <c r="BJ22">
        <f t="shared" si="41"/>
        <v>0.84298951583301218</v>
      </c>
      <c r="BK22">
        <f t="shared" si="42"/>
        <v>0.19597903166602446</v>
      </c>
      <c r="BL22">
        <v>6</v>
      </c>
      <c r="BM22">
        <v>0.5</v>
      </c>
      <c r="BN22" t="s">
        <v>290</v>
      </c>
      <c r="BO22">
        <v>2</v>
      </c>
      <c r="BP22">
        <v>1607973681.5</v>
      </c>
      <c r="BQ22">
        <v>199.91925806451599</v>
      </c>
      <c r="BR22">
        <v>202.00338709677399</v>
      </c>
      <c r="BS22">
        <v>22.2182741935484</v>
      </c>
      <c r="BT22">
        <v>21.176490322580701</v>
      </c>
      <c r="BU22">
        <v>197.67003225806499</v>
      </c>
      <c r="BV22">
        <v>21.9823709677419</v>
      </c>
      <c r="BW22">
        <v>500.01954838709702</v>
      </c>
      <c r="BX22">
        <v>102.522580645161</v>
      </c>
      <c r="BY22">
        <v>9.9997193548387098E-2</v>
      </c>
      <c r="BZ22">
        <v>28.0813290322581</v>
      </c>
      <c r="CA22">
        <v>29.3750258064516</v>
      </c>
      <c r="CB22">
        <v>999.9</v>
      </c>
      <c r="CC22">
        <v>0</v>
      </c>
      <c r="CD22">
        <v>0</v>
      </c>
      <c r="CE22">
        <v>9996.3883870967693</v>
      </c>
      <c r="CF22">
        <v>0</v>
      </c>
      <c r="CG22">
        <v>937.07019354838701</v>
      </c>
      <c r="CH22">
        <v>1400.01225806452</v>
      </c>
      <c r="CI22">
        <v>0.89999345161290401</v>
      </c>
      <c r="CJ22">
        <v>0.100006625806452</v>
      </c>
      <c r="CK22">
        <v>0</v>
      </c>
      <c r="CL22">
        <v>943.25722580645197</v>
      </c>
      <c r="CM22">
        <v>4.9997499999999997</v>
      </c>
      <c r="CN22">
        <v>13000.5903225806</v>
      </c>
      <c r="CO22">
        <v>12178.129032258101</v>
      </c>
      <c r="CP22">
        <v>47.387</v>
      </c>
      <c r="CQ22">
        <v>50.191064516129003</v>
      </c>
      <c r="CR22">
        <v>48.5</v>
      </c>
      <c r="CS22">
        <v>49.311999999999998</v>
      </c>
      <c r="CT22">
        <v>48.652999999999999</v>
      </c>
      <c r="CU22">
        <v>1255.5003225806499</v>
      </c>
      <c r="CV22">
        <v>139.51193548387101</v>
      </c>
      <c r="CW22">
        <v>0</v>
      </c>
      <c r="CX22">
        <v>120.09999990463299</v>
      </c>
      <c r="CY22">
        <v>0</v>
      </c>
      <c r="CZ22">
        <v>943.16534615384603</v>
      </c>
      <c r="DA22">
        <v>-6.5843076804697303</v>
      </c>
      <c r="DB22">
        <v>-72.423931647724302</v>
      </c>
      <c r="DC22">
        <v>12999.7153846154</v>
      </c>
      <c r="DD22">
        <v>15</v>
      </c>
      <c r="DE22">
        <v>1607973096.0999999</v>
      </c>
      <c r="DF22" t="s">
        <v>291</v>
      </c>
      <c r="DG22">
        <v>1607973092.0999999</v>
      </c>
      <c r="DH22">
        <v>1607973096.0999999</v>
      </c>
      <c r="DI22">
        <v>6</v>
      </c>
      <c r="DJ22">
        <v>-2.056</v>
      </c>
      <c r="DK22">
        <v>4.5999999999999999E-2</v>
      </c>
      <c r="DL22">
        <v>2.2490000000000001</v>
      </c>
      <c r="DM22">
        <v>0.23599999999999999</v>
      </c>
      <c r="DN22">
        <v>400</v>
      </c>
      <c r="DO22">
        <v>23</v>
      </c>
      <c r="DP22">
        <v>0.28000000000000003</v>
      </c>
      <c r="DQ22">
        <v>0.13</v>
      </c>
      <c r="DR22">
        <v>1.55325146422626</v>
      </c>
      <c r="DS22">
        <v>0.38521195712996897</v>
      </c>
      <c r="DT22">
        <v>3.08990268225771E-2</v>
      </c>
      <c r="DU22">
        <v>1</v>
      </c>
      <c r="DV22">
        <v>-2.08166870967742</v>
      </c>
      <c r="DW22">
        <v>-0.29159951612902602</v>
      </c>
      <c r="DX22">
        <v>2.58985996310842E-2</v>
      </c>
      <c r="DY22">
        <v>0</v>
      </c>
      <c r="DZ22">
        <v>1.04744674193548</v>
      </c>
      <c r="EA22">
        <v>-0.71329911290323</v>
      </c>
      <c r="EB22">
        <v>5.3785887335936401E-2</v>
      </c>
      <c r="EC22">
        <v>0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2.2490000000000001</v>
      </c>
      <c r="EJ22">
        <v>0.2359</v>
      </c>
      <c r="EK22">
        <v>2.2492999999999501</v>
      </c>
      <c r="EL22">
        <v>0</v>
      </c>
      <c r="EM22">
        <v>0</v>
      </c>
      <c r="EN22">
        <v>0</v>
      </c>
      <c r="EO22">
        <v>0.23591500000000201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</v>
      </c>
      <c r="EX22">
        <v>9.9</v>
      </c>
      <c r="EY22">
        <v>2</v>
      </c>
      <c r="EZ22">
        <v>517.17700000000002</v>
      </c>
      <c r="FA22">
        <v>461.43700000000001</v>
      </c>
      <c r="FB22">
        <v>23.460699999999999</v>
      </c>
      <c r="FC22">
        <v>34.643999999999998</v>
      </c>
      <c r="FD22">
        <v>29.999199999999998</v>
      </c>
      <c r="FE22">
        <v>34.645000000000003</v>
      </c>
      <c r="FF22">
        <v>34.618499999999997</v>
      </c>
      <c r="FG22">
        <v>13.2971</v>
      </c>
      <c r="FH22">
        <v>15.8925</v>
      </c>
      <c r="FI22">
        <v>35.606900000000003</v>
      </c>
      <c r="FJ22">
        <v>23.389199999999999</v>
      </c>
      <c r="FK22">
        <v>202.10300000000001</v>
      </c>
      <c r="FL22">
        <v>21.400400000000001</v>
      </c>
      <c r="FM22">
        <v>101.221</v>
      </c>
      <c r="FN22">
        <v>100.52800000000001</v>
      </c>
    </row>
    <row r="23" spans="1:170" x14ac:dyDescent="0.25">
      <c r="A23">
        <v>7</v>
      </c>
      <c r="B23">
        <v>1607973802.5</v>
      </c>
      <c r="C23">
        <v>727.40000009536698</v>
      </c>
      <c r="D23" t="s">
        <v>315</v>
      </c>
      <c r="E23" t="s">
        <v>316</v>
      </c>
      <c r="F23" t="s">
        <v>285</v>
      </c>
      <c r="G23" t="s">
        <v>286</v>
      </c>
      <c r="H23">
        <v>1607973794.75</v>
      </c>
      <c r="I23">
        <f t="shared" si="0"/>
        <v>1.1414560011027677E-3</v>
      </c>
      <c r="J23">
        <f t="shared" si="1"/>
        <v>2.9963006604385884</v>
      </c>
      <c r="K23">
        <f t="shared" si="2"/>
        <v>249.49723333333301</v>
      </c>
      <c r="L23">
        <f t="shared" si="3"/>
        <v>167.22721528100243</v>
      </c>
      <c r="M23">
        <f t="shared" si="4"/>
        <v>17.161374239829694</v>
      </c>
      <c r="N23">
        <f t="shared" si="5"/>
        <v>25.604178039086541</v>
      </c>
      <c r="O23">
        <f t="shared" si="6"/>
        <v>6.3537098011766213E-2</v>
      </c>
      <c r="P23">
        <f t="shared" si="7"/>
        <v>2.9721487741720676</v>
      </c>
      <c r="Q23">
        <f t="shared" si="8"/>
        <v>6.2792057137490684E-2</v>
      </c>
      <c r="R23">
        <f t="shared" si="9"/>
        <v>3.9311246652698514E-2</v>
      </c>
      <c r="S23">
        <f t="shared" si="10"/>
        <v>231.29135388020885</v>
      </c>
      <c r="T23">
        <f t="shared" si="11"/>
        <v>29.053840540742442</v>
      </c>
      <c r="U23">
        <f t="shared" si="12"/>
        <v>29.472380000000001</v>
      </c>
      <c r="V23">
        <f t="shared" si="13"/>
        <v>4.1330248539828576</v>
      </c>
      <c r="W23">
        <f t="shared" si="14"/>
        <v>61.293353693449994</v>
      </c>
      <c r="X23">
        <f t="shared" si="15"/>
        <v>2.3262154836143267</v>
      </c>
      <c r="Y23">
        <f t="shared" si="16"/>
        <v>3.7952165176807964</v>
      </c>
      <c r="Z23">
        <f t="shared" si="17"/>
        <v>1.8068093703685308</v>
      </c>
      <c r="AA23">
        <f t="shared" si="18"/>
        <v>-50.338209648632059</v>
      </c>
      <c r="AB23">
        <f t="shared" si="19"/>
        <v>-235.65311786301331</v>
      </c>
      <c r="AC23">
        <f t="shared" si="20"/>
        <v>-17.410142136234601</v>
      </c>
      <c r="AD23">
        <f t="shared" si="21"/>
        <v>-72.110115767671147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53993.333403108976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939.18528000000003</v>
      </c>
      <c r="AR23">
        <v>1000.51</v>
      </c>
      <c r="AS23">
        <f t="shared" si="27"/>
        <v>6.1293460335228978E-2</v>
      </c>
      <c r="AT23">
        <v>0.5</v>
      </c>
      <c r="AU23">
        <f t="shared" si="28"/>
        <v>1180.1862107473341</v>
      </c>
      <c r="AV23">
        <f t="shared" si="29"/>
        <v>2.9963006604385884</v>
      </c>
      <c r="AW23">
        <f t="shared" si="30"/>
        <v>36.168848348312956</v>
      </c>
      <c r="AX23">
        <f t="shared" si="31"/>
        <v>0.35062118319656971</v>
      </c>
      <c r="AY23">
        <f t="shared" si="32"/>
        <v>3.0283764610260972E-3</v>
      </c>
      <c r="AZ23">
        <f t="shared" si="33"/>
        <v>2.26041718723451</v>
      </c>
      <c r="BA23" t="s">
        <v>318</v>
      </c>
      <c r="BB23">
        <v>649.71</v>
      </c>
      <c r="BC23">
        <f t="shared" si="34"/>
        <v>350.79999999999995</v>
      </c>
      <c r="BD23">
        <f t="shared" si="35"/>
        <v>0.1748139110604332</v>
      </c>
      <c r="BE23">
        <f t="shared" si="36"/>
        <v>0.86571580595398046</v>
      </c>
      <c r="BF23">
        <f t="shared" si="37"/>
        <v>0.21514948602456371</v>
      </c>
      <c r="BG23">
        <f t="shared" si="38"/>
        <v>0.88807322212636786</v>
      </c>
      <c r="BH23">
        <f t="shared" si="39"/>
        <v>1400.00133333333</v>
      </c>
      <c r="BI23">
        <f t="shared" si="40"/>
        <v>1180.1862107473341</v>
      </c>
      <c r="BJ23">
        <f t="shared" si="41"/>
        <v>0.84298934768681433</v>
      </c>
      <c r="BK23">
        <f t="shared" si="42"/>
        <v>0.19597869537362861</v>
      </c>
      <c r="BL23">
        <v>6</v>
      </c>
      <c r="BM23">
        <v>0.5</v>
      </c>
      <c r="BN23" t="s">
        <v>290</v>
      </c>
      <c r="BO23">
        <v>2</v>
      </c>
      <c r="BP23">
        <v>1607973794.75</v>
      </c>
      <c r="BQ23">
        <v>249.49723333333301</v>
      </c>
      <c r="BR23">
        <v>253.43440000000001</v>
      </c>
      <c r="BS23">
        <v>22.667563333333302</v>
      </c>
      <c r="BT23">
        <v>21.328913333333301</v>
      </c>
      <c r="BU23">
        <v>247.58523333333301</v>
      </c>
      <c r="BV23">
        <v>22.458563333333299</v>
      </c>
      <c r="BW23">
        <v>500.01806666666698</v>
      </c>
      <c r="BX23">
        <v>102.52306666666701</v>
      </c>
      <c r="BY23">
        <v>0.100027373333333</v>
      </c>
      <c r="BZ23">
        <v>28.0017033333333</v>
      </c>
      <c r="CA23">
        <v>29.472380000000001</v>
      </c>
      <c r="CB23">
        <v>999.9</v>
      </c>
      <c r="CC23">
        <v>0</v>
      </c>
      <c r="CD23">
        <v>0</v>
      </c>
      <c r="CE23">
        <v>9992.7540000000008</v>
      </c>
      <c r="CF23">
        <v>0</v>
      </c>
      <c r="CG23">
        <v>938.16983333333303</v>
      </c>
      <c r="CH23">
        <v>1400.00133333333</v>
      </c>
      <c r="CI23">
        <v>0.89999896666666701</v>
      </c>
      <c r="CJ23">
        <v>0.10000120666666699</v>
      </c>
      <c r="CK23">
        <v>0</v>
      </c>
      <c r="CL23">
        <v>939.16356666666695</v>
      </c>
      <c r="CM23">
        <v>4.9997499999999997</v>
      </c>
      <c r="CN23">
        <v>12955.6166666667</v>
      </c>
      <c r="CO23">
        <v>12178.053333333301</v>
      </c>
      <c r="CP23">
        <v>47.428733333333298</v>
      </c>
      <c r="CQ23">
        <v>50.162199999999999</v>
      </c>
      <c r="CR23">
        <v>48.516466666666702</v>
      </c>
      <c r="CS23">
        <v>49.241599999999998</v>
      </c>
      <c r="CT23">
        <v>48.625</v>
      </c>
      <c r="CU23">
        <v>1255.49833333333</v>
      </c>
      <c r="CV23">
        <v>139.50299999999999</v>
      </c>
      <c r="CW23">
        <v>0</v>
      </c>
      <c r="CX23">
        <v>112.299999952316</v>
      </c>
      <c r="CY23">
        <v>0</v>
      </c>
      <c r="CZ23">
        <v>939.18528000000003</v>
      </c>
      <c r="DA23">
        <v>-1.2694615203836499</v>
      </c>
      <c r="DB23">
        <v>-21.253846315418201</v>
      </c>
      <c r="DC23">
        <v>12955.448</v>
      </c>
      <c r="DD23">
        <v>15</v>
      </c>
      <c r="DE23">
        <v>1607973821.5</v>
      </c>
      <c r="DF23" t="s">
        <v>319</v>
      </c>
      <c r="DG23">
        <v>1607973821.5</v>
      </c>
      <c r="DH23">
        <v>1607973819.5</v>
      </c>
      <c r="DI23">
        <v>7</v>
      </c>
      <c r="DJ23">
        <v>-0.33700000000000002</v>
      </c>
      <c r="DK23">
        <v>-2.7E-2</v>
      </c>
      <c r="DL23">
        <v>1.9119999999999999</v>
      </c>
      <c r="DM23">
        <v>0.20899999999999999</v>
      </c>
      <c r="DN23">
        <v>253</v>
      </c>
      <c r="DO23">
        <v>21</v>
      </c>
      <c r="DP23">
        <v>0.13</v>
      </c>
      <c r="DQ23">
        <v>0.06</v>
      </c>
      <c r="DR23">
        <v>2.7073702130043502</v>
      </c>
      <c r="DS23">
        <v>9.7386330093093901E-2</v>
      </c>
      <c r="DT23">
        <v>1.5913799591879801E-2</v>
      </c>
      <c r="DU23">
        <v>1</v>
      </c>
      <c r="DV23">
        <v>-3.59856516129032</v>
      </c>
      <c r="DW23">
        <v>-0.17829241935483101</v>
      </c>
      <c r="DX23">
        <v>2.1230861418861199E-2</v>
      </c>
      <c r="DY23">
        <v>1</v>
      </c>
      <c r="DZ23">
        <v>1.36355580645161</v>
      </c>
      <c r="EA23">
        <v>0.165180967741929</v>
      </c>
      <c r="EB23">
        <v>1.9302691567990998E-2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1.9119999999999999</v>
      </c>
      <c r="EJ23">
        <v>0.20899999999999999</v>
      </c>
      <c r="EK23">
        <v>2.2492999999999501</v>
      </c>
      <c r="EL23">
        <v>0</v>
      </c>
      <c r="EM23">
        <v>0</v>
      </c>
      <c r="EN23">
        <v>0</v>
      </c>
      <c r="EO23">
        <v>0.23591500000000201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11.8</v>
      </c>
      <c r="EX23">
        <v>11.8</v>
      </c>
      <c r="EY23">
        <v>2</v>
      </c>
      <c r="EZ23">
        <v>517.56600000000003</v>
      </c>
      <c r="FA23">
        <v>461.66899999999998</v>
      </c>
      <c r="FB23">
        <v>23.371700000000001</v>
      </c>
      <c r="FC23">
        <v>34.388199999999998</v>
      </c>
      <c r="FD23">
        <v>30.001999999999999</v>
      </c>
      <c r="FE23">
        <v>34.416899999999998</v>
      </c>
      <c r="FF23">
        <v>34.4148</v>
      </c>
      <c r="FG23">
        <v>15.6584</v>
      </c>
      <c r="FH23">
        <v>15.055</v>
      </c>
      <c r="FI23">
        <v>35.606900000000003</v>
      </c>
      <c r="FJ23">
        <v>23.317499999999999</v>
      </c>
      <c r="FK23">
        <v>253.501</v>
      </c>
      <c r="FL23">
        <v>21.4008</v>
      </c>
      <c r="FM23">
        <v>101.245</v>
      </c>
      <c r="FN23">
        <v>100.557</v>
      </c>
    </row>
    <row r="24" spans="1:170" x14ac:dyDescent="0.25">
      <c r="A24">
        <v>8</v>
      </c>
      <c r="B24">
        <v>1607973923.5</v>
      </c>
      <c r="C24">
        <v>848.40000009536698</v>
      </c>
      <c r="D24" t="s">
        <v>320</v>
      </c>
      <c r="E24" t="s">
        <v>321</v>
      </c>
      <c r="F24" t="s">
        <v>285</v>
      </c>
      <c r="G24" t="s">
        <v>286</v>
      </c>
      <c r="H24">
        <v>1607973915.5</v>
      </c>
      <c r="I24">
        <f t="shared" si="0"/>
        <v>8.3023975802609467E-4</v>
      </c>
      <c r="J24">
        <f t="shared" si="1"/>
        <v>6.1194316606753416</v>
      </c>
      <c r="K24">
        <f t="shared" si="2"/>
        <v>399.31041935483898</v>
      </c>
      <c r="L24">
        <f t="shared" si="3"/>
        <v>176.49433394645666</v>
      </c>
      <c r="M24">
        <f t="shared" si="4"/>
        <v>18.111031511766591</v>
      </c>
      <c r="N24">
        <f t="shared" si="5"/>
        <v>40.97538672321447</v>
      </c>
      <c r="O24">
        <f t="shared" si="6"/>
        <v>4.5994678967783927E-2</v>
      </c>
      <c r="P24">
        <f t="shared" si="7"/>
        <v>2.9733240343123635</v>
      </c>
      <c r="Q24">
        <f t="shared" si="8"/>
        <v>4.560303633781336E-2</v>
      </c>
      <c r="R24">
        <f t="shared" si="9"/>
        <v>2.8536807154416102E-2</v>
      </c>
      <c r="S24">
        <f t="shared" si="10"/>
        <v>231.29155229647046</v>
      </c>
      <c r="T24">
        <f t="shared" si="11"/>
        <v>29.148458917247094</v>
      </c>
      <c r="U24">
        <f t="shared" si="12"/>
        <v>29.580422580645202</v>
      </c>
      <c r="V24">
        <f t="shared" si="13"/>
        <v>4.158844106865053</v>
      </c>
      <c r="W24">
        <f t="shared" si="14"/>
        <v>61.862353418409057</v>
      </c>
      <c r="X24">
        <f t="shared" si="15"/>
        <v>2.3498976172848458</v>
      </c>
      <c r="Y24">
        <f t="shared" si="16"/>
        <v>3.7985907218744139</v>
      </c>
      <c r="Z24">
        <f t="shared" si="17"/>
        <v>1.8089464895802072</v>
      </c>
      <c r="AA24">
        <f t="shared" si="18"/>
        <v>-36.613573328950778</v>
      </c>
      <c r="AB24">
        <f t="shared" si="19"/>
        <v>-250.62154446713853</v>
      </c>
      <c r="AC24">
        <f t="shared" si="20"/>
        <v>-18.520056777084587</v>
      </c>
      <c r="AD24">
        <f t="shared" si="21"/>
        <v>-74.463622276703433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54024.88120155831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958.32208000000003</v>
      </c>
      <c r="AR24">
        <v>1035.46</v>
      </c>
      <c r="AS24">
        <f t="shared" si="27"/>
        <v>7.4496281845749746E-2</v>
      </c>
      <c r="AT24">
        <v>0.5</v>
      </c>
      <c r="AU24">
        <f t="shared" si="28"/>
        <v>1180.1896942956703</v>
      </c>
      <c r="AV24">
        <f t="shared" si="29"/>
        <v>6.1194316606753416</v>
      </c>
      <c r="AW24">
        <f t="shared" si="30"/>
        <v>43.959872048849739</v>
      </c>
      <c r="AX24">
        <f t="shared" si="31"/>
        <v>0.382206941842273</v>
      </c>
      <c r="AY24">
        <f t="shared" si="32"/>
        <v>5.6746632959614159E-3</v>
      </c>
      <c r="AZ24">
        <f t="shared" si="33"/>
        <v>2.1503679524076253</v>
      </c>
      <c r="BA24" t="s">
        <v>323</v>
      </c>
      <c r="BB24">
        <v>639.70000000000005</v>
      </c>
      <c r="BC24">
        <f t="shared" si="34"/>
        <v>395.76</v>
      </c>
      <c r="BD24">
        <f t="shared" si="35"/>
        <v>0.19491085506367498</v>
      </c>
      <c r="BE24">
        <f t="shared" si="36"/>
        <v>0.84908365683081777</v>
      </c>
      <c r="BF24">
        <f t="shared" si="37"/>
        <v>0.24106874882806292</v>
      </c>
      <c r="BG24">
        <f t="shared" si="38"/>
        <v>0.8743490574472661</v>
      </c>
      <c r="BH24">
        <f t="shared" si="39"/>
        <v>1400.0058064516099</v>
      </c>
      <c r="BI24">
        <f t="shared" si="40"/>
        <v>1180.1896942956703</v>
      </c>
      <c r="BJ24">
        <f t="shared" si="41"/>
        <v>0.84298914251429036</v>
      </c>
      <c r="BK24">
        <f t="shared" si="42"/>
        <v>0.19597828502858075</v>
      </c>
      <c r="BL24">
        <v>6</v>
      </c>
      <c r="BM24">
        <v>0.5</v>
      </c>
      <c r="BN24" t="s">
        <v>290</v>
      </c>
      <c r="BO24">
        <v>2</v>
      </c>
      <c r="BP24">
        <v>1607973915.5</v>
      </c>
      <c r="BQ24">
        <v>399.31041935483898</v>
      </c>
      <c r="BR24">
        <v>407.05106451612897</v>
      </c>
      <c r="BS24">
        <v>22.9000548387097</v>
      </c>
      <c r="BT24">
        <v>21.926645161290299</v>
      </c>
      <c r="BU24">
        <v>397.39861290322602</v>
      </c>
      <c r="BV24">
        <v>22.691148387096799</v>
      </c>
      <c r="BW24">
        <v>500.03235483870998</v>
      </c>
      <c r="BX24">
        <v>102.51532258064501</v>
      </c>
      <c r="BY24">
        <v>0.100048161290323</v>
      </c>
      <c r="BZ24">
        <v>28.0169483870968</v>
      </c>
      <c r="CA24">
        <v>29.580422580645202</v>
      </c>
      <c r="CB24">
        <v>999.9</v>
      </c>
      <c r="CC24">
        <v>0</v>
      </c>
      <c r="CD24">
        <v>0</v>
      </c>
      <c r="CE24">
        <v>10000.1564516129</v>
      </c>
      <c r="CF24">
        <v>0</v>
      </c>
      <c r="CG24">
        <v>942.42877419354795</v>
      </c>
      <c r="CH24">
        <v>1400.0058064516099</v>
      </c>
      <c r="CI24">
        <v>0.90000616129032296</v>
      </c>
      <c r="CJ24">
        <v>9.9994141935483893E-2</v>
      </c>
      <c r="CK24">
        <v>0</v>
      </c>
      <c r="CL24">
        <v>958.28512903225806</v>
      </c>
      <c r="CM24">
        <v>4.9997499999999997</v>
      </c>
      <c r="CN24">
        <v>13237.8548387097</v>
      </c>
      <c r="CO24">
        <v>12178.125806451601</v>
      </c>
      <c r="CP24">
        <v>47.675064516128998</v>
      </c>
      <c r="CQ24">
        <v>50.346548387096803</v>
      </c>
      <c r="CR24">
        <v>48.733741935483899</v>
      </c>
      <c r="CS24">
        <v>49.436999999999998</v>
      </c>
      <c r="CT24">
        <v>48.816064516129003</v>
      </c>
      <c r="CU24">
        <v>1255.51193548387</v>
      </c>
      <c r="CV24">
        <v>139.493870967742</v>
      </c>
      <c r="CW24">
        <v>0</v>
      </c>
      <c r="CX24">
        <v>120.200000047684</v>
      </c>
      <c r="CY24">
        <v>0</v>
      </c>
      <c r="CZ24">
        <v>958.32208000000003</v>
      </c>
      <c r="DA24">
        <v>4.7304615459144399</v>
      </c>
      <c r="DB24">
        <v>54.215384656375299</v>
      </c>
      <c r="DC24">
        <v>13238.536</v>
      </c>
      <c r="DD24">
        <v>15</v>
      </c>
      <c r="DE24">
        <v>1607973821.5</v>
      </c>
      <c r="DF24" t="s">
        <v>319</v>
      </c>
      <c r="DG24">
        <v>1607973821.5</v>
      </c>
      <c r="DH24">
        <v>1607973819.5</v>
      </c>
      <c r="DI24">
        <v>7</v>
      </c>
      <c r="DJ24">
        <v>-0.33700000000000002</v>
      </c>
      <c r="DK24">
        <v>-2.7E-2</v>
      </c>
      <c r="DL24">
        <v>1.9119999999999999</v>
      </c>
      <c r="DM24">
        <v>0.20899999999999999</v>
      </c>
      <c r="DN24">
        <v>253</v>
      </c>
      <c r="DO24">
        <v>21</v>
      </c>
      <c r="DP24">
        <v>0.13</v>
      </c>
      <c r="DQ24">
        <v>0.06</v>
      </c>
      <c r="DR24">
        <v>6.1201741714617404</v>
      </c>
      <c r="DS24">
        <v>-0.12011909231211999</v>
      </c>
      <c r="DT24">
        <v>1.7886324664645799E-2</v>
      </c>
      <c r="DU24">
        <v>1</v>
      </c>
      <c r="DV24">
        <v>-7.7415635483871004</v>
      </c>
      <c r="DW24">
        <v>9.9562741935495996E-2</v>
      </c>
      <c r="DX24">
        <v>1.8769853239563601E-2</v>
      </c>
      <c r="DY24">
        <v>1</v>
      </c>
      <c r="DZ24">
        <v>0.97482493548387095</v>
      </c>
      <c r="EA24">
        <v>-4.1486177419356597E-2</v>
      </c>
      <c r="EB24">
        <v>8.1108747666148E-3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1.9119999999999999</v>
      </c>
      <c r="EJ24">
        <v>0.2089</v>
      </c>
      <c r="EK24">
        <v>1.91175000000007</v>
      </c>
      <c r="EL24">
        <v>0</v>
      </c>
      <c r="EM24">
        <v>0</v>
      </c>
      <c r="EN24">
        <v>0</v>
      </c>
      <c r="EO24">
        <v>0.20890999999999599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1.7</v>
      </c>
      <c r="EX24">
        <v>1.7</v>
      </c>
      <c r="EY24">
        <v>2</v>
      </c>
      <c r="EZ24">
        <v>517.245</v>
      </c>
      <c r="FA24">
        <v>461.71600000000001</v>
      </c>
      <c r="FB24">
        <v>23.114000000000001</v>
      </c>
      <c r="FC24">
        <v>34.483499999999999</v>
      </c>
      <c r="FD24">
        <v>30.001300000000001</v>
      </c>
      <c r="FE24">
        <v>34.435099999999998</v>
      </c>
      <c r="FF24">
        <v>34.428400000000003</v>
      </c>
      <c r="FG24">
        <v>22.369199999999999</v>
      </c>
      <c r="FH24">
        <v>13.9078</v>
      </c>
      <c r="FI24">
        <v>37.204999999999998</v>
      </c>
      <c r="FJ24">
        <v>23.087499999999999</v>
      </c>
      <c r="FK24">
        <v>407.41300000000001</v>
      </c>
      <c r="FL24">
        <v>21.947099999999999</v>
      </c>
      <c r="FM24">
        <v>101.21599999999999</v>
      </c>
      <c r="FN24">
        <v>100.527</v>
      </c>
    </row>
    <row r="25" spans="1:170" x14ac:dyDescent="0.25">
      <c r="A25">
        <v>9</v>
      </c>
      <c r="B25">
        <v>1607974027.5</v>
      </c>
      <c r="C25">
        <v>952.40000009536698</v>
      </c>
      <c r="D25" t="s">
        <v>324</v>
      </c>
      <c r="E25" t="s">
        <v>325</v>
      </c>
      <c r="F25" t="s">
        <v>285</v>
      </c>
      <c r="G25" t="s">
        <v>286</v>
      </c>
      <c r="H25">
        <v>1607974019.75</v>
      </c>
      <c r="I25">
        <f t="shared" si="0"/>
        <v>7.5703738472418026E-4</v>
      </c>
      <c r="J25">
        <f t="shared" si="1"/>
        <v>7.5844965107294726</v>
      </c>
      <c r="K25">
        <f t="shared" si="2"/>
        <v>499.600866666667</v>
      </c>
      <c r="L25">
        <f t="shared" si="3"/>
        <v>198.44944596030371</v>
      </c>
      <c r="M25">
        <f t="shared" si="4"/>
        <v>20.3630450185454</v>
      </c>
      <c r="N25">
        <f t="shared" si="5"/>
        <v>51.26441593227046</v>
      </c>
      <c r="O25">
        <f t="shared" si="6"/>
        <v>4.1979710053751271E-2</v>
      </c>
      <c r="P25">
        <f t="shared" si="7"/>
        <v>2.9734024093739491</v>
      </c>
      <c r="Q25">
        <f t="shared" si="8"/>
        <v>4.1653204359858455E-2</v>
      </c>
      <c r="R25">
        <f t="shared" si="9"/>
        <v>2.6062376142401967E-2</v>
      </c>
      <c r="S25">
        <f t="shared" si="10"/>
        <v>231.28966764323127</v>
      </c>
      <c r="T25">
        <f t="shared" si="11"/>
        <v>29.146487353151144</v>
      </c>
      <c r="U25">
        <f t="shared" si="12"/>
        <v>29.661533333333299</v>
      </c>
      <c r="V25">
        <f t="shared" si="13"/>
        <v>4.1783196698721117</v>
      </c>
      <c r="W25">
        <f t="shared" si="14"/>
        <v>62.54407669481381</v>
      </c>
      <c r="X25">
        <f t="shared" si="15"/>
        <v>2.3729267802111598</v>
      </c>
      <c r="Y25">
        <f t="shared" si="16"/>
        <v>3.7940072115700834</v>
      </c>
      <c r="Z25">
        <f t="shared" si="17"/>
        <v>1.8053928896609519</v>
      </c>
      <c r="AA25">
        <f t="shared" si="18"/>
        <v>-33.385348666336348</v>
      </c>
      <c r="AB25">
        <f t="shared" si="19"/>
        <v>-266.95050398675204</v>
      </c>
      <c r="AC25">
        <f t="shared" si="20"/>
        <v>-19.732129959597195</v>
      </c>
      <c r="AD25">
        <f t="shared" si="21"/>
        <v>-88.7783149694543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54030.798258823386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976.70356000000004</v>
      </c>
      <c r="AR25">
        <v>1061.92</v>
      </c>
      <c r="AS25">
        <f t="shared" si="27"/>
        <v>8.0247513937019788E-2</v>
      </c>
      <c r="AT25">
        <v>0.5</v>
      </c>
      <c r="AU25">
        <f t="shared" si="28"/>
        <v>1180.1767557649907</v>
      </c>
      <c r="AV25">
        <f t="shared" si="29"/>
        <v>7.5844965107294726</v>
      </c>
      <c r="AW25">
        <f t="shared" si="30"/>
        <v>47.353125328198949</v>
      </c>
      <c r="AX25">
        <f t="shared" si="31"/>
        <v>0.38740206418562612</v>
      </c>
      <c r="AY25">
        <f t="shared" si="32"/>
        <v>6.9161199376909675E-3</v>
      </c>
      <c r="AZ25">
        <f t="shared" si="33"/>
        <v>2.071869820702124</v>
      </c>
      <c r="BA25" t="s">
        <v>327</v>
      </c>
      <c r="BB25">
        <v>650.53</v>
      </c>
      <c r="BC25">
        <f t="shared" si="34"/>
        <v>411.3900000000001</v>
      </c>
      <c r="BD25">
        <f t="shared" si="35"/>
        <v>0.20714271129585068</v>
      </c>
      <c r="BE25">
        <f t="shared" si="36"/>
        <v>0.84247286094464957</v>
      </c>
      <c r="BF25">
        <f t="shared" si="37"/>
        <v>0.24597530063768935</v>
      </c>
      <c r="BG25">
        <f t="shared" si="38"/>
        <v>0.86395874564729358</v>
      </c>
      <c r="BH25">
        <f t="shared" si="39"/>
        <v>1399.99</v>
      </c>
      <c r="BI25">
        <f t="shared" si="40"/>
        <v>1180.1767557649907</v>
      </c>
      <c r="BJ25">
        <f t="shared" si="41"/>
        <v>0.84298941832798135</v>
      </c>
      <c r="BK25">
        <f t="shared" si="42"/>
        <v>0.19597883665596283</v>
      </c>
      <c r="BL25">
        <v>6</v>
      </c>
      <c r="BM25">
        <v>0.5</v>
      </c>
      <c r="BN25" t="s">
        <v>290</v>
      </c>
      <c r="BO25">
        <v>2</v>
      </c>
      <c r="BP25">
        <v>1607974019.75</v>
      </c>
      <c r="BQ25">
        <v>499.600866666667</v>
      </c>
      <c r="BR25">
        <v>509.1558</v>
      </c>
      <c r="BS25">
        <v>23.125520000000002</v>
      </c>
      <c r="BT25">
        <v>22.238113333333299</v>
      </c>
      <c r="BU25">
        <v>497.68906666666697</v>
      </c>
      <c r="BV25">
        <v>22.916613333333299</v>
      </c>
      <c r="BW25">
        <v>500.016866666667</v>
      </c>
      <c r="BX25">
        <v>102.510766666667</v>
      </c>
      <c r="BY25">
        <v>9.9975933333333294E-2</v>
      </c>
      <c r="BZ25">
        <v>27.9962366666667</v>
      </c>
      <c r="CA25">
        <v>29.661533333333299</v>
      </c>
      <c r="CB25">
        <v>999.9</v>
      </c>
      <c r="CC25">
        <v>0</v>
      </c>
      <c r="CD25">
        <v>0</v>
      </c>
      <c r="CE25">
        <v>10001.044333333301</v>
      </c>
      <c r="CF25">
        <v>0</v>
      </c>
      <c r="CG25">
        <v>942.245</v>
      </c>
      <c r="CH25">
        <v>1399.99</v>
      </c>
      <c r="CI25">
        <v>0.89999536666666702</v>
      </c>
      <c r="CJ25">
        <v>0.100004726666667</v>
      </c>
      <c r="CK25">
        <v>0</v>
      </c>
      <c r="CL25">
        <v>976.74366666666697</v>
      </c>
      <c r="CM25">
        <v>4.9997499999999997</v>
      </c>
      <c r="CN25">
        <v>13508.73</v>
      </c>
      <c r="CO25">
        <v>12177.9333333333</v>
      </c>
      <c r="CP25">
        <v>47.936999999999998</v>
      </c>
      <c r="CQ25">
        <v>50.625</v>
      </c>
      <c r="CR25">
        <v>49</v>
      </c>
      <c r="CS25">
        <v>49.697499999999998</v>
      </c>
      <c r="CT25">
        <v>49.059933333333298</v>
      </c>
      <c r="CU25">
        <v>1255.4863333333301</v>
      </c>
      <c r="CV25">
        <v>139.505333333333</v>
      </c>
      <c r="CW25">
        <v>0</v>
      </c>
      <c r="CX25">
        <v>103.40000009536701</v>
      </c>
      <c r="CY25">
        <v>0</v>
      </c>
      <c r="CZ25">
        <v>976.70356000000004</v>
      </c>
      <c r="DA25">
        <v>-1.43684615108651</v>
      </c>
      <c r="DB25">
        <v>-11.2000000477288</v>
      </c>
      <c r="DC25">
        <v>13508.504000000001</v>
      </c>
      <c r="DD25">
        <v>15</v>
      </c>
      <c r="DE25">
        <v>1607973821.5</v>
      </c>
      <c r="DF25" t="s">
        <v>319</v>
      </c>
      <c r="DG25">
        <v>1607973821.5</v>
      </c>
      <c r="DH25">
        <v>1607973819.5</v>
      </c>
      <c r="DI25">
        <v>7</v>
      </c>
      <c r="DJ25">
        <v>-0.33700000000000002</v>
      </c>
      <c r="DK25">
        <v>-2.7E-2</v>
      </c>
      <c r="DL25">
        <v>1.9119999999999999</v>
      </c>
      <c r="DM25">
        <v>0.20899999999999999</v>
      </c>
      <c r="DN25">
        <v>253</v>
      </c>
      <c r="DO25">
        <v>21</v>
      </c>
      <c r="DP25">
        <v>0.13</v>
      </c>
      <c r="DQ25">
        <v>0.06</v>
      </c>
      <c r="DR25">
        <v>7.5898296150915598</v>
      </c>
      <c r="DS25">
        <v>-0.158246015310018</v>
      </c>
      <c r="DT25">
        <v>2.33642516639774E-2</v>
      </c>
      <c r="DU25">
        <v>1</v>
      </c>
      <c r="DV25">
        <v>-9.5605109677419406</v>
      </c>
      <c r="DW25">
        <v>0.16273500000001201</v>
      </c>
      <c r="DX25">
        <v>2.6992289622473301E-2</v>
      </c>
      <c r="DY25">
        <v>1</v>
      </c>
      <c r="DZ25">
        <v>0.88675258064516105</v>
      </c>
      <c r="EA25">
        <v>3.8595387096772099E-2</v>
      </c>
      <c r="EB25">
        <v>3.1372730173562899E-3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1.9119999999999999</v>
      </c>
      <c r="EJ25">
        <v>0.2089</v>
      </c>
      <c r="EK25">
        <v>1.91175000000007</v>
      </c>
      <c r="EL25">
        <v>0</v>
      </c>
      <c r="EM25">
        <v>0</v>
      </c>
      <c r="EN25">
        <v>0</v>
      </c>
      <c r="EO25">
        <v>0.20890999999999599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3.4</v>
      </c>
      <c r="EX25">
        <v>3.5</v>
      </c>
      <c r="EY25">
        <v>2</v>
      </c>
      <c r="EZ25">
        <v>517.16600000000005</v>
      </c>
      <c r="FA25">
        <v>460.666</v>
      </c>
      <c r="FB25">
        <v>22.947600000000001</v>
      </c>
      <c r="FC25">
        <v>34.767000000000003</v>
      </c>
      <c r="FD25">
        <v>30.0016</v>
      </c>
      <c r="FE25">
        <v>34.623699999999999</v>
      </c>
      <c r="FF25">
        <v>34.601700000000001</v>
      </c>
      <c r="FG25">
        <v>26.576000000000001</v>
      </c>
      <c r="FH25">
        <v>14.8787</v>
      </c>
      <c r="FI25">
        <v>38.729399999999998</v>
      </c>
      <c r="FJ25">
        <v>22.914300000000001</v>
      </c>
      <c r="FK25">
        <v>509.23099999999999</v>
      </c>
      <c r="FL25">
        <v>22.273900000000001</v>
      </c>
      <c r="FM25">
        <v>101.164</v>
      </c>
      <c r="FN25">
        <v>100.462</v>
      </c>
    </row>
    <row r="26" spans="1:170" x14ac:dyDescent="0.25">
      <c r="A26">
        <v>10</v>
      </c>
      <c r="B26">
        <v>1607974148</v>
      </c>
      <c r="C26">
        <v>1072.9000000953699</v>
      </c>
      <c r="D26" t="s">
        <v>328</v>
      </c>
      <c r="E26" t="s">
        <v>329</v>
      </c>
      <c r="F26" t="s">
        <v>285</v>
      </c>
      <c r="G26" t="s">
        <v>286</v>
      </c>
      <c r="H26">
        <v>1607974140</v>
      </c>
      <c r="I26">
        <f t="shared" si="0"/>
        <v>1.1119861013515918E-3</v>
      </c>
      <c r="J26">
        <f t="shared" si="1"/>
        <v>7.9635830846395042</v>
      </c>
      <c r="K26">
        <f t="shared" si="2"/>
        <v>599.86648387096795</v>
      </c>
      <c r="L26">
        <f t="shared" si="3"/>
        <v>385.32173391522468</v>
      </c>
      <c r="M26">
        <f t="shared" si="4"/>
        <v>39.538475209316232</v>
      </c>
      <c r="N26">
        <f t="shared" si="5"/>
        <v>61.553252811454854</v>
      </c>
      <c r="O26">
        <f t="shared" si="6"/>
        <v>6.412519099350808E-2</v>
      </c>
      <c r="P26">
        <f t="shared" si="7"/>
        <v>2.9737551678498235</v>
      </c>
      <c r="Q26">
        <f t="shared" si="8"/>
        <v>6.3366787749643744E-2</v>
      </c>
      <c r="R26">
        <f t="shared" si="9"/>
        <v>3.9671634421686072E-2</v>
      </c>
      <c r="S26">
        <f t="shared" si="10"/>
        <v>231.29811603451802</v>
      </c>
      <c r="T26">
        <f t="shared" si="11"/>
        <v>28.910743493394627</v>
      </c>
      <c r="U26">
        <f t="shared" si="12"/>
        <v>29.419064516129001</v>
      </c>
      <c r="V26">
        <f t="shared" si="13"/>
        <v>4.1203354680058162</v>
      </c>
      <c r="W26">
        <f t="shared" si="14"/>
        <v>63.174117795020813</v>
      </c>
      <c r="X26">
        <f t="shared" si="15"/>
        <v>2.3766717390832945</v>
      </c>
      <c r="Y26">
        <f t="shared" si="16"/>
        <v>3.7620972354450775</v>
      </c>
      <c r="Z26">
        <f t="shared" si="17"/>
        <v>1.7436637289225216</v>
      </c>
      <c r="AA26">
        <f t="shared" si="18"/>
        <v>-49.0385870696052</v>
      </c>
      <c r="AB26">
        <f t="shared" si="19"/>
        <v>-251.32399298686352</v>
      </c>
      <c r="AC26">
        <f t="shared" si="20"/>
        <v>-18.539121941152338</v>
      </c>
      <c r="AD26">
        <f t="shared" si="21"/>
        <v>-87.603585963103029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54067.168510064264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989.86084615384596</v>
      </c>
      <c r="AR26">
        <v>1077.33</v>
      </c>
      <c r="AS26">
        <f t="shared" si="27"/>
        <v>8.1190678664990301E-2</v>
      </c>
      <c r="AT26">
        <v>0.5</v>
      </c>
      <c r="AU26">
        <f t="shared" si="28"/>
        <v>1180.2207104247595</v>
      </c>
      <c r="AV26">
        <f t="shared" si="29"/>
        <v>7.9635830846395042</v>
      </c>
      <c r="AW26">
        <f t="shared" si="30"/>
        <v>47.911460226931609</v>
      </c>
      <c r="AX26">
        <f t="shared" si="31"/>
        <v>0.38946283868452558</v>
      </c>
      <c r="AY26">
        <f t="shared" si="32"/>
        <v>7.2370620927179928E-3</v>
      </c>
      <c r="AZ26">
        <f t="shared" si="33"/>
        <v>2.0279301606750022</v>
      </c>
      <c r="BA26" t="s">
        <v>331</v>
      </c>
      <c r="BB26">
        <v>657.75</v>
      </c>
      <c r="BC26">
        <f t="shared" si="34"/>
        <v>419.57999999999993</v>
      </c>
      <c r="BD26">
        <f t="shared" si="35"/>
        <v>0.20846835846835882</v>
      </c>
      <c r="BE26">
        <f t="shared" si="36"/>
        <v>0.83889138473234959</v>
      </c>
      <c r="BF26">
        <f t="shared" si="37"/>
        <v>0.24172560473970556</v>
      </c>
      <c r="BG26">
        <f t="shared" si="38"/>
        <v>0.85790754742969821</v>
      </c>
      <c r="BH26">
        <f t="shared" si="39"/>
        <v>1400.04225806452</v>
      </c>
      <c r="BI26">
        <f t="shared" si="40"/>
        <v>1180.2207104247595</v>
      </c>
      <c r="BJ26">
        <f t="shared" si="41"/>
        <v>0.84298934809035586</v>
      </c>
      <c r="BK26">
        <f t="shared" si="42"/>
        <v>0.19597869618071198</v>
      </c>
      <c r="BL26">
        <v>6</v>
      </c>
      <c r="BM26">
        <v>0.5</v>
      </c>
      <c r="BN26" t="s">
        <v>290</v>
      </c>
      <c r="BO26">
        <v>2</v>
      </c>
      <c r="BP26">
        <v>1607974140</v>
      </c>
      <c r="BQ26">
        <v>599.86648387096795</v>
      </c>
      <c r="BR26">
        <v>610.222806451613</v>
      </c>
      <c r="BS26">
        <v>23.161825806451599</v>
      </c>
      <c r="BT26">
        <v>21.858403225806502</v>
      </c>
      <c r="BU26">
        <v>597.95474193548398</v>
      </c>
      <c r="BV26">
        <v>22.952919354838698</v>
      </c>
      <c r="BW26">
        <v>500.02070967741901</v>
      </c>
      <c r="BX26">
        <v>102.511580645161</v>
      </c>
      <c r="BY26">
        <v>0.100007877419355</v>
      </c>
      <c r="BZ26">
        <v>27.851435483871001</v>
      </c>
      <c r="CA26">
        <v>29.419064516129001</v>
      </c>
      <c r="CB26">
        <v>999.9</v>
      </c>
      <c r="CC26">
        <v>0</v>
      </c>
      <c r="CD26">
        <v>0</v>
      </c>
      <c r="CE26">
        <v>10002.960967741899</v>
      </c>
      <c r="CF26">
        <v>0</v>
      </c>
      <c r="CG26">
        <v>943.47425806451599</v>
      </c>
      <c r="CH26">
        <v>1400.04225806452</v>
      </c>
      <c r="CI26">
        <v>0.89999864516129102</v>
      </c>
      <c r="CJ26">
        <v>0.100001522580645</v>
      </c>
      <c r="CK26">
        <v>0</v>
      </c>
      <c r="CL26">
        <v>989.89877419354798</v>
      </c>
      <c r="CM26">
        <v>4.9997499999999997</v>
      </c>
      <c r="CN26">
        <v>13689.6935483871</v>
      </c>
      <c r="CO26">
        <v>12178.4</v>
      </c>
      <c r="CP26">
        <v>47.890935483870997</v>
      </c>
      <c r="CQ26">
        <v>50.656999999999996</v>
      </c>
      <c r="CR26">
        <v>48.914999999999999</v>
      </c>
      <c r="CS26">
        <v>49.759967741935498</v>
      </c>
      <c r="CT26">
        <v>49.110774193548401</v>
      </c>
      <c r="CU26">
        <v>1255.53516129032</v>
      </c>
      <c r="CV26">
        <v>139.507096774194</v>
      </c>
      <c r="CW26">
        <v>0</v>
      </c>
      <c r="CX26">
        <v>120</v>
      </c>
      <c r="CY26">
        <v>0</v>
      </c>
      <c r="CZ26">
        <v>989.86084615384596</v>
      </c>
      <c r="DA26">
        <v>-2.3061880306904898</v>
      </c>
      <c r="DB26">
        <v>-52.594871843718401</v>
      </c>
      <c r="DC26">
        <v>13688.807692307701</v>
      </c>
      <c r="DD26">
        <v>15</v>
      </c>
      <c r="DE26">
        <v>1607973821.5</v>
      </c>
      <c r="DF26" t="s">
        <v>319</v>
      </c>
      <c r="DG26">
        <v>1607973821.5</v>
      </c>
      <c r="DH26">
        <v>1607973819.5</v>
      </c>
      <c r="DI26">
        <v>7</v>
      </c>
      <c r="DJ26">
        <v>-0.33700000000000002</v>
      </c>
      <c r="DK26">
        <v>-2.7E-2</v>
      </c>
      <c r="DL26">
        <v>1.9119999999999999</v>
      </c>
      <c r="DM26">
        <v>0.20899999999999999</v>
      </c>
      <c r="DN26">
        <v>253</v>
      </c>
      <c r="DO26">
        <v>21</v>
      </c>
      <c r="DP26">
        <v>0.13</v>
      </c>
      <c r="DQ26">
        <v>0.06</v>
      </c>
      <c r="DR26">
        <v>7.9696231741377499</v>
      </c>
      <c r="DS26">
        <v>-1.5314485040848</v>
      </c>
      <c r="DT26">
        <v>0.117371053108837</v>
      </c>
      <c r="DU26">
        <v>0</v>
      </c>
      <c r="DV26">
        <v>-10.3563677419355</v>
      </c>
      <c r="DW26">
        <v>0.94806774193551602</v>
      </c>
      <c r="DX26">
        <v>8.7602509122619202E-2</v>
      </c>
      <c r="DY26">
        <v>0</v>
      </c>
      <c r="DZ26">
        <v>1.3034300000000001</v>
      </c>
      <c r="EA26">
        <v>1.4364483870967699</v>
      </c>
      <c r="EB26">
        <v>0.108408292296806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1.9119999999999999</v>
      </c>
      <c r="EJ26">
        <v>0.2089</v>
      </c>
      <c r="EK26">
        <v>1.91175000000007</v>
      </c>
      <c r="EL26">
        <v>0</v>
      </c>
      <c r="EM26">
        <v>0</v>
      </c>
      <c r="EN26">
        <v>0</v>
      </c>
      <c r="EO26">
        <v>0.20890999999999599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5.4</v>
      </c>
      <c r="EX26">
        <v>5.5</v>
      </c>
      <c r="EY26">
        <v>2</v>
      </c>
      <c r="EZ26">
        <v>517.12800000000004</v>
      </c>
      <c r="FA26">
        <v>460.43099999999998</v>
      </c>
      <c r="FB26">
        <v>23.667899999999999</v>
      </c>
      <c r="FC26">
        <v>34.9833</v>
      </c>
      <c r="FD26">
        <v>29.997900000000001</v>
      </c>
      <c r="FE26">
        <v>34.780700000000003</v>
      </c>
      <c r="FF26">
        <v>34.715800000000002</v>
      </c>
      <c r="FG26">
        <v>30.6008</v>
      </c>
      <c r="FH26">
        <v>19.1158</v>
      </c>
      <c r="FI26">
        <v>40.251300000000001</v>
      </c>
      <c r="FJ26">
        <v>23.7699</v>
      </c>
      <c r="FK26">
        <v>610.19100000000003</v>
      </c>
      <c r="FL26">
        <v>21.425799999999999</v>
      </c>
      <c r="FM26">
        <v>101.146</v>
      </c>
      <c r="FN26">
        <v>100.449</v>
      </c>
    </row>
    <row r="27" spans="1:170" x14ac:dyDescent="0.25">
      <c r="A27">
        <v>11</v>
      </c>
      <c r="B27">
        <v>1607974268.5</v>
      </c>
      <c r="C27">
        <v>1193.4000000953699</v>
      </c>
      <c r="D27" t="s">
        <v>332</v>
      </c>
      <c r="E27" t="s">
        <v>333</v>
      </c>
      <c r="F27" t="s">
        <v>285</v>
      </c>
      <c r="G27" t="s">
        <v>286</v>
      </c>
      <c r="H27">
        <v>1607974260.5</v>
      </c>
      <c r="I27">
        <f t="shared" si="0"/>
        <v>1.6253486854591728E-4</v>
      </c>
      <c r="J27">
        <f t="shared" si="1"/>
        <v>7.776263854371197</v>
      </c>
      <c r="K27">
        <f t="shared" si="2"/>
        <v>700.13006451612898</v>
      </c>
      <c r="L27">
        <f t="shared" si="3"/>
        <v>-682.95212041967477</v>
      </c>
      <c r="M27">
        <f t="shared" si="4"/>
        <v>-70.083757393417883</v>
      </c>
      <c r="N27">
        <f t="shared" si="5"/>
        <v>71.846538166151703</v>
      </c>
      <c r="O27">
        <f t="shared" si="6"/>
        <v>9.0104494899432667E-3</v>
      </c>
      <c r="P27">
        <f t="shared" si="7"/>
        <v>2.9734348334095997</v>
      </c>
      <c r="Q27">
        <f t="shared" si="8"/>
        <v>8.9953078421206815E-3</v>
      </c>
      <c r="R27">
        <f t="shared" si="9"/>
        <v>5.62342566951291E-3</v>
      </c>
      <c r="S27">
        <f t="shared" si="10"/>
        <v>231.28643164009361</v>
      </c>
      <c r="T27">
        <f t="shared" si="11"/>
        <v>29.291595934474984</v>
      </c>
      <c r="U27">
        <f t="shared" si="12"/>
        <v>29.315038709677399</v>
      </c>
      <c r="V27">
        <f t="shared" si="13"/>
        <v>4.0956744911388165</v>
      </c>
      <c r="W27">
        <f t="shared" si="14"/>
        <v>60.627611134637114</v>
      </c>
      <c r="X27">
        <f t="shared" si="15"/>
        <v>2.2992443942507639</v>
      </c>
      <c r="Y27">
        <f t="shared" si="16"/>
        <v>3.7924047331252746</v>
      </c>
      <c r="Z27">
        <f t="shared" si="17"/>
        <v>1.7964300968880527</v>
      </c>
      <c r="AA27">
        <f t="shared" si="18"/>
        <v>-7.1677877028749517</v>
      </c>
      <c r="AB27">
        <f t="shared" si="19"/>
        <v>-212.57062028401438</v>
      </c>
      <c r="AC27">
        <f t="shared" si="20"/>
        <v>-15.68472147156381</v>
      </c>
      <c r="AD27">
        <f t="shared" si="21"/>
        <v>-4.1366978183595506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54033.223655937552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992.00615384615401</v>
      </c>
      <c r="AR27">
        <v>1080.53</v>
      </c>
      <c r="AS27">
        <f t="shared" si="27"/>
        <v>8.1926319633740863E-2</v>
      </c>
      <c r="AT27">
        <v>0.5</v>
      </c>
      <c r="AU27">
        <f t="shared" si="28"/>
        <v>1180.1606630362364</v>
      </c>
      <c r="AV27">
        <f t="shared" si="29"/>
        <v>7.776263854371197</v>
      </c>
      <c r="AW27">
        <f t="shared" si="30"/>
        <v>48.343109849537129</v>
      </c>
      <c r="AX27">
        <f t="shared" si="31"/>
        <v>0.38111852516820444</v>
      </c>
      <c r="AY27">
        <f t="shared" si="32"/>
        <v>7.0787068200483761E-3</v>
      </c>
      <c r="AZ27">
        <f t="shared" si="33"/>
        <v>2.0189629163466081</v>
      </c>
      <c r="BA27" t="s">
        <v>335</v>
      </c>
      <c r="BB27">
        <v>668.72</v>
      </c>
      <c r="BC27">
        <f t="shared" si="34"/>
        <v>411.80999999999995</v>
      </c>
      <c r="BD27">
        <f t="shared" si="35"/>
        <v>0.21496283760434662</v>
      </c>
      <c r="BE27">
        <f t="shared" si="36"/>
        <v>0.84120600302310533</v>
      </c>
      <c r="BF27">
        <f t="shared" si="37"/>
        <v>0.24249582252528026</v>
      </c>
      <c r="BG27">
        <f t="shared" si="38"/>
        <v>0.85665097155063885</v>
      </c>
      <c r="BH27">
        <f t="shared" si="39"/>
        <v>1399.9709677419401</v>
      </c>
      <c r="BI27">
        <f t="shared" si="40"/>
        <v>1180.1606630362364</v>
      </c>
      <c r="BJ27">
        <f t="shared" si="41"/>
        <v>0.84298938351540031</v>
      </c>
      <c r="BK27">
        <f t="shared" si="42"/>
        <v>0.19597876703080047</v>
      </c>
      <c r="BL27">
        <v>6</v>
      </c>
      <c r="BM27">
        <v>0.5</v>
      </c>
      <c r="BN27" t="s">
        <v>290</v>
      </c>
      <c r="BO27">
        <v>2</v>
      </c>
      <c r="BP27">
        <v>1607974260.5</v>
      </c>
      <c r="BQ27">
        <v>700.13006451612898</v>
      </c>
      <c r="BR27">
        <v>709.59777419354805</v>
      </c>
      <c r="BS27">
        <v>22.4056741935484</v>
      </c>
      <c r="BT27">
        <v>22.215009677419399</v>
      </c>
      <c r="BU27">
        <v>698.21835483870996</v>
      </c>
      <c r="BV27">
        <v>22.196761290322598</v>
      </c>
      <c r="BW27">
        <v>500.019096774194</v>
      </c>
      <c r="BX27">
        <v>102.518838709677</v>
      </c>
      <c r="BY27">
        <v>0.100005712903226</v>
      </c>
      <c r="BZ27">
        <v>27.988990322580602</v>
      </c>
      <c r="CA27">
        <v>29.315038709677399</v>
      </c>
      <c r="CB27">
        <v>999.9</v>
      </c>
      <c r="CC27">
        <v>0</v>
      </c>
      <c r="CD27">
        <v>0</v>
      </c>
      <c r="CE27">
        <v>10000.4403225806</v>
      </c>
      <c r="CF27">
        <v>0</v>
      </c>
      <c r="CG27">
        <v>943.43774193548404</v>
      </c>
      <c r="CH27">
        <v>1399.9709677419401</v>
      </c>
      <c r="CI27">
        <v>0.89999912903225798</v>
      </c>
      <c r="CJ27">
        <v>0.100001064516129</v>
      </c>
      <c r="CK27">
        <v>0</v>
      </c>
      <c r="CL27">
        <v>992.09725806451604</v>
      </c>
      <c r="CM27">
        <v>4.9997499999999997</v>
      </c>
      <c r="CN27">
        <v>13691.7193548387</v>
      </c>
      <c r="CO27">
        <v>12177.8096774194</v>
      </c>
      <c r="CP27">
        <v>47.362806451612897</v>
      </c>
      <c r="CQ27">
        <v>50.137</v>
      </c>
      <c r="CR27">
        <v>48.436999999999998</v>
      </c>
      <c r="CS27">
        <v>49.265999999999998</v>
      </c>
      <c r="CT27">
        <v>48.6148387096774</v>
      </c>
      <c r="CU27">
        <v>1255.4719354838701</v>
      </c>
      <c r="CV27">
        <v>139.50193548387099</v>
      </c>
      <c r="CW27">
        <v>0</v>
      </c>
      <c r="CX27">
        <v>120.09999990463299</v>
      </c>
      <c r="CY27">
        <v>0</v>
      </c>
      <c r="CZ27">
        <v>992.00615384615401</v>
      </c>
      <c r="DA27">
        <v>-8.6458803529981392</v>
      </c>
      <c r="DB27">
        <v>-135.37777779962701</v>
      </c>
      <c r="DC27">
        <v>13690.146153846201</v>
      </c>
      <c r="DD27">
        <v>15</v>
      </c>
      <c r="DE27">
        <v>1607973821.5</v>
      </c>
      <c r="DF27" t="s">
        <v>319</v>
      </c>
      <c r="DG27">
        <v>1607973821.5</v>
      </c>
      <c r="DH27">
        <v>1607973819.5</v>
      </c>
      <c r="DI27">
        <v>7</v>
      </c>
      <c r="DJ27">
        <v>-0.33700000000000002</v>
      </c>
      <c r="DK27">
        <v>-2.7E-2</v>
      </c>
      <c r="DL27">
        <v>1.9119999999999999</v>
      </c>
      <c r="DM27">
        <v>0.20899999999999999</v>
      </c>
      <c r="DN27">
        <v>253</v>
      </c>
      <c r="DO27">
        <v>21</v>
      </c>
      <c r="DP27">
        <v>0.13</v>
      </c>
      <c r="DQ27">
        <v>0.06</v>
      </c>
      <c r="DR27">
        <v>7.7928564622766698</v>
      </c>
      <c r="DS27">
        <v>-1.4534207273659401</v>
      </c>
      <c r="DT27">
        <v>0.12249961382506699</v>
      </c>
      <c r="DU27">
        <v>0</v>
      </c>
      <c r="DV27">
        <v>-9.4756474193548392</v>
      </c>
      <c r="DW27">
        <v>1.5350516129032701</v>
      </c>
      <c r="DX27">
        <v>0.124867154155481</v>
      </c>
      <c r="DY27">
        <v>0</v>
      </c>
      <c r="DZ27">
        <v>0.187435870967742</v>
      </c>
      <c r="EA27">
        <v>0.484695532258064</v>
      </c>
      <c r="EB27">
        <v>4.5646327688026601E-2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1.9119999999999999</v>
      </c>
      <c r="EJ27">
        <v>0.2089</v>
      </c>
      <c r="EK27">
        <v>1.91175000000007</v>
      </c>
      <c r="EL27">
        <v>0</v>
      </c>
      <c r="EM27">
        <v>0</v>
      </c>
      <c r="EN27">
        <v>0</v>
      </c>
      <c r="EO27">
        <v>0.20890999999999599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7.5</v>
      </c>
      <c r="EX27">
        <v>7.5</v>
      </c>
      <c r="EY27">
        <v>2</v>
      </c>
      <c r="EZ27">
        <v>516.51900000000001</v>
      </c>
      <c r="FA27">
        <v>464.71800000000002</v>
      </c>
      <c r="FB27">
        <v>23.497699999999998</v>
      </c>
      <c r="FC27">
        <v>34.494599999999998</v>
      </c>
      <c r="FD27">
        <v>29.998699999999999</v>
      </c>
      <c r="FE27">
        <v>34.454700000000003</v>
      </c>
      <c r="FF27">
        <v>34.421799999999998</v>
      </c>
      <c r="FG27">
        <v>34.480800000000002</v>
      </c>
      <c r="FH27">
        <v>14.668699999999999</v>
      </c>
      <c r="FI27">
        <v>40.261800000000001</v>
      </c>
      <c r="FJ27">
        <v>23.495999999999999</v>
      </c>
      <c r="FK27">
        <v>709.39599999999996</v>
      </c>
      <c r="FL27">
        <v>22.124300000000002</v>
      </c>
      <c r="FM27">
        <v>101.248</v>
      </c>
      <c r="FN27">
        <v>100.553</v>
      </c>
    </row>
    <row r="28" spans="1:170" x14ac:dyDescent="0.25">
      <c r="A28">
        <v>12</v>
      </c>
      <c r="B28">
        <v>1607974388.5</v>
      </c>
      <c r="C28">
        <v>1313.4000000953699</v>
      </c>
      <c r="D28" t="s">
        <v>336</v>
      </c>
      <c r="E28" t="s">
        <v>337</v>
      </c>
      <c r="F28" t="s">
        <v>285</v>
      </c>
      <c r="G28" t="s">
        <v>286</v>
      </c>
      <c r="H28">
        <v>1607974380.75</v>
      </c>
      <c r="I28">
        <f t="shared" si="0"/>
        <v>3.7922380630699804E-4</v>
      </c>
      <c r="J28">
        <f t="shared" si="1"/>
        <v>8.1782478139622512</v>
      </c>
      <c r="K28">
        <f t="shared" si="2"/>
        <v>799.87580000000003</v>
      </c>
      <c r="L28">
        <f t="shared" si="3"/>
        <v>156.86942218079392</v>
      </c>
      <c r="M28">
        <f t="shared" si="4"/>
        <v>16.097344210593864</v>
      </c>
      <c r="N28">
        <f t="shared" si="5"/>
        <v>82.080216139793833</v>
      </c>
      <c r="O28">
        <f t="shared" si="6"/>
        <v>2.0870872789685548E-2</v>
      </c>
      <c r="P28">
        <f t="shared" si="7"/>
        <v>2.9732181359939367</v>
      </c>
      <c r="Q28">
        <f t="shared" si="8"/>
        <v>2.0789822044461753E-2</v>
      </c>
      <c r="R28">
        <f t="shared" si="9"/>
        <v>1.3000894524134023E-2</v>
      </c>
      <c r="S28">
        <f t="shared" si="10"/>
        <v>231.289349789195</v>
      </c>
      <c r="T28">
        <f t="shared" si="11"/>
        <v>29.243886789955425</v>
      </c>
      <c r="U28">
        <f t="shared" si="12"/>
        <v>29.48518</v>
      </c>
      <c r="V28">
        <f t="shared" si="13"/>
        <v>4.1360763925821997</v>
      </c>
      <c r="W28">
        <f t="shared" si="14"/>
        <v>61.231183596980955</v>
      </c>
      <c r="X28">
        <f t="shared" si="15"/>
        <v>2.3231818846149652</v>
      </c>
      <c r="Y28">
        <f t="shared" si="16"/>
        <v>3.7941155929729753</v>
      </c>
      <c r="Z28">
        <f t="shared" si="17"/>
        <v>1.8128945079672345</v>
      </c>
      <c r="AA28">
        <f t="shared" si="18"/>
        <v>-16.723769858138613</v>
      </c>
      <c r="AB28">
        <f t="shared" si="19"/>
        <v>-238.58736435616689</v>
      </c>
      <c r="AC28">
        <f t="shared" si="20"/>
        <v>-17.621273443070159</v>
      </c>
      <c r="AD28">
        <f t="shared" si="21"/>
        <v>-41.643057868180648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54025.424294814744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991.94740000000002</v>
      </c>
      <c r="AR28">
        <v>1082.8900000000001</v>
      </c>
      <c r="AS28">
        <f t="shared" si="27"/>
        <v>8.3981383150643296E-2</v>
      </c>
      <c r="AT28">
        <v>0.5</v>
      </c>
      <c r="AU28">
        <f t="shared" si="28"/>
        <v>1180.1786007472854</v>
      </c>
      <c r="AV28">
        <f t="shared" si="29"/>
        <v>8.1782478139622512</v>
      </c>
      <c r="AW28">
        <f t="shared" si="30"/>
        <v>49.556515627773926</v>
      </c>
      <c r="AX28">
        <f t="shared" si="31"/>
        <v>0.38175622639418599</v>
      </c>
      <c r="AY28">
        <f t="shared" si="32"/>
        <v>7.4192120482732063E-3</v>
      </c>
      <c r="AZ28">
        <f t="shared" si="33"/>
        <v>2.0123835292596657</v>
      </c>
      <c r="BA28" t="s">
        <v>339</v>
      </c>
      <c r="BB28">
        <v>669.49</v>
      </c>
      <c r="BC28">
        <f t="shared" si="34"/>
        <v>413.40000000000009</v>
      </c>
      <c r="BD28">
        <f t="shared" si="35"/>
        <v>0.21998693759071133</v>
      </c>
      <c r="BE28">
        <f t="shared" si="36"/>
        <v>0.84054555483126892</v>
      </c>
      <c r="BF28">
        <f t="shared" si="37"/>
        <v>0.24752140223642649</v>
      </c>
      <c r="BG28">
        <f t="shared" si="38"/>
        <v>0.85572424683983228</v>
      </c>
      <c r="BH28">
        <f t="shared" si="39"/>
        <v>1399.9926666666699</v>
      </c>
      <c r="BI28">
        <f t="shared" si="40"/>
        <v>1180.1786007472854</v>
      </c>
      <c r="BJ28">
        <f t="shared" si="41"/>
        <v>0.84298913047683766</v>
      </c>
      <c r="BK28">
        <f t="shared" si="42"/>
        <v>0.1959782609536754</v>
      </c>
      <c r="BL28">
        <v>6</v>
      </c>
      <c r="BM28">
        <v>0.5</v>
      </c>
      <c r="BN28" t="s">
        <v>290</v>
      </c>
      <c r="BO28">
        <v>2</v>
      </c>
      <c r="BP28">
        <v>1607974380.75</v>
      </c>
      <c r="BQ28">
        <v>799.87580000000003</v>
      </c>
      <c r="BR28">
        <v>810.05309999999997</v>
      </c>
      <c r="BS28">
        <v>22.639523333333301</v>
      </c>
      <c r="BT28">
        <v>22.194783333333302</v>
      </c>
      <c r="BU28">
        <v>797.96413333333305</v>
      </c>
      <c r="BV28">
        <v>22.430620000000001</v>
      </c>
      <c r="BW28">
        <v>500.02926666666701</v>
      </c>
      <c r="BX28">
        <v>102.516166666667</v>
      </c>
      <c r="BY28">
        <v>0.100034673333333</v>
      </c>
      <c r="BZ28">
        <v>27.996726666666699</v>
      </c>
      <c r="CA28">
        <v>29.48518</v>
      </c>
      <c r="CB28">
        <v>999.9</v>
      </c>
      <c r="CC28">
        <v>0</v>
      </c>
      <c r="CD28">
        <v>0</v>
      </c>
      <c r="CE28">
        <v>9999.4750000000004</v>
      </c>
      <c r="CF28">
        <v>0</v>
      </c>
      <c r="CG28">
        <v>945.89626666666697</v>
      </c>
      <c r="CH28">
        <v>1399.9926666666699</v>
      </c>
      <c r="CI28">
        <v>0.90000639999999998</v>
      </c>
      <c r="CJ28">
        <v>9.999392E-2</v>
      </c>
      <c r="CK28">
        <v>0</v>
      </c>
      <c r="CL28">
        <v>991.99403333333305</v>
      </c>
      <c r="CM28">
        <v>4.9997499999999997</v>
      </c>
      <c r="CN28">
        <v>13695.13</v>
      </c>
      <c r="CO28">
        <v>12178.003333333299</v>
      </c>
      <c r="CP28">
        <v>47.399799999999999</v>
      </c>
      <c r="CQ28">
        <v>50.125</v>
      </c>
      <c r="CR28">
        <v>48.4664</v>
      </c>
      <c r="CS28">
        <v>49.233199999999997</v>
      </c>
      <c r="CT28">
        <v>48.570399999999999</v>
      </c>
      <c r="CU28">
        <v>1255.50066666667</v>
      </c>
      <c r="CV28">
        <v>139.49199999999999</v>
      </c>
      <c r="CW28">
        <v>0</v>
      </c>
      <c r="CX28">
        <v>119.5</v>
      </c>
      <c r="CY28">
        <v>0</v>
      </c>
      <c r="CZ28">
        <v>991.94740000000002</v>
      </c>
      <c r="DA28">
        <v>-4.92169229348477</v>
      </c>
      <c r="DB28">
        <v>-46.938461458015503</v>
      </c>
      <c r="DC28">
        <v>13694.768</v>
      </c>
      <c r="DD28">
        <v>15</v>
      </c>
      <c r="DE28">
        <v>1607973821.5</v>
      </c>
      <c r="DF28" t="s">
        <v>319</v>
      </c>
      <c r="DG28">
        <v>1607973821.5</v>
      </c>
      <c r="DH28">
        <v>1607973819.5</v>
      </c>
      <c r="DI28">
        <v>7</v>
      </c>
      <c r="DJ28">
        <v>-0.33700000000000002</v>
      </c>
      <c r="DK28">
        <v>-2.7E-2</v>
      </c>
      <c r="DL28">
        <v>1.9119999999999999</v>
      </c>
      <c r="DM28">
        <v>0.20899999999999999</v>
      </c>
      <c r="DN28">
        <v>253</v>
      </c>
      <c r="DO28">
        <v>21</v>
      </c>
      <c r="DP28">
        <v>0.13</v>
      </c>
      <c r="DQ28">
        <v>0.06</v>
      </c>
      <c r="DR28">
        <v>8.1822892865697199</v>
      </c>
      <c r="DS28">
        <v>-0.146877268179921</v>
      </c>
      <c r="DT28">
        <v>4.1307725606305599E-2</v>
      </c>
      <c r="DU28">
        <v>1</v>
      </c>
      <c r="DV28">
        <v>-10.1829451612903</v>
      </c>
      <c r="DW28">
        <v>0.118359677419381</v>
      </c>
      <c r="DX28">
        <v>4.5718280657350903E-2</v>
      </c>
      <c r="DY28">
        <v>1</v>
      </c>
      <c r="DZ28">
        <v>0.44527583870967702</v>
      </c>
      <c r="EA28">
        <v>4.21098870967727E-2</v>
      </c>
      <c r="EB28">
        <v>9.4124021927721301E-3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1.9119999999999999</v>
      </c>
      <c r="EJ28">
        <v>0.2089</v>
      </c>
      <c r="EK28">
        <v>1.91175000000007</v>
      </c>
      <c r="EL28">
        <v>0</v>
      </c>
      <c r="EM28">
        <v>0</v>
      </c>
      <c r="EN28">
        <v>0</v>
      </c>
      <c r="EO28">
        <v>0.20890999999999599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9.4</v>
      </c>
      <c r="EX28">
        <v>9.5</v>
      </c>
      <c r="EY28">
        <v>2</v>
      </c>
      <c r="EZ28">
        <v>516.81600000000003</v>
      </c>
      <c r="FA28">
        <v>465.584</v>
      </c>
      <c r="FB28">
        <v>23.420500000000001</v>
      </c>
      <c r="FC28">
        <v>34.290700000000001</v>
      </c>
      <c r="FD28">
        <v>30.000599999999999</v>
      </c>
      <c r="FE28">
        <v>34.287500000000001</v>
      </c>
      <c r="FF28">
        <v>34.282899999999998</v>
      </c>
      <c r="FG28">
        <v>38.274900000000002</v>
      </c>
      <c r="FH28">
        <v>15.2485</v>
      </c>
      <c r="FI28">
        <v>41.396900000000002</v>
      </c>
      <c r="FJ28">
        <v>23.3613</v>
      </c>
      <c r="FK28">
        <v>810.09400000000005</v>
      </c>
      <c r="FL28">
        <v>22.2194</v>
      </c>
      <c r="FM28">
        <v>101.264</v>
      </c>
      <c r="FN28">
        <v>100.571</v>
      </c>
    </row>
    <row r="29" spans="1:170" x14ac:dyDescent="0.25">
      <c r="A29">
        <v>13</v>
      </c>
      <c r="B29">
        <v>1607974475.5</v>
      </c>
      <c r="C29">
        <v>1400.4000000953699</v>
      </c>
      <c r="D29" t="s">
        <v>340</v>
      </c>
      <c r="E29" t="s">
        <v>341</v>
      </c>
      <c r="F29" t="s">
        <v>285</v>
      </c>
      <c r="G29" t="s">
        <v>286</v>
      </c>
      <c r="H29">
        <v>1607974467.5</v>
      </c>
      <c r="I29">
        <f t="shared" si="0"/>
        <v>3.4784373243538011E-4</v>
      </c>
      <c r="J29">
        <f t="shared" si="1"/>
        <v>7.5337189369292874</v>
      </c>
      <c r="K29">
        <f t="shared" si="2"/>
        <v>900.80116129032206</v>
      </c>
      <c r="L29">
        <f t="shared" si="3"/>
        <v>256.71404990454056</v>
      </c>
      <c r="M29">
        <f t="shared" si="4"/>
        <v>26.341426689803622</v>
      </c>
      <c r="N29">
        <f t="shared" si="5"/>
        <v>92.431200244172132</v>
      </c>
      <c r="O29">
        <f t="shared" si="6"/>
        <v>1.9274121399638265E-2</v>
      </c>
      <c r="P29">
        <f t="shared" si="7"/>
        <v>2.97319013977441</v>
      </c>
      <c r="Q29">
        <f t="shared" si="8"/>
        <v>1.9204975192086856E-2</v>
      </c>
      <c r="R29">
        <f t="shared" si="9"/>
        <v>1.2009301235656454E-2</v>
      </c>
      <c r="S29">
        <f t="shared" si="10"/>
        <v>231.29084256857993</v>
      </c>
      <c r="T29">
        <f t="shared" si="11"/>
        <v>29.243408215559153</v>
      </c>
      <c r="U29">
        <f t="shared" si="12"/>
        <v>29.538919354838701</v>
      </c>
      <c r="V29">
        <f t="shared" si="13"/>
        <v>4.1489093760824538</v>
      </c>
      <c r="W29">
        <f t="shared" si="14"/>
        <v>61.949594761104578</v>
      </c>
      <c r="X29">
        <f t="shared" si="15"/>
        <v>2.349268021224578</v>
      </c>
      <c r="Y29">
        <f t="shared" si="16"/>
        <v>3.7922250020908614</v>
      </c>
      <c r="Z29">
        <f t="shared" si="17"/>
        <v>1.7996413548578758</v>
      </c>
      <c r="AA29">
        <f t="shared" si="18"/>
        <v>-15.339908600400262</v>
      </c>
      <c r="AB29">
        <f t="shared" si="19"/>
        <v>-248.56939686782428</v>
      </c>
      <c r="AC29">
        <f t="shared" si="20"/>
        <v>-18.362820267029505</v>
      </c>
      <c r="AD29">
        <f t="shared" si="21"/>
        <v>-50.981283166674132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54026.004555874097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999.05892307692295</v>
      </c>
      <c r="AR29">
        <v>1092.95</v>
      </c>
      <c r="AS29">
        <f t="shared" si="27"/>
        <v>8.5906104508968517E-2</v>
      </c>
      <c r="AT29">
        <v>0.5</v>
      </c>
      <c r="AU29">
        <f t="shared" si="28"/>
        <v>1180.1822523602652</v>
      </c>
      <c r="AV29">
        <f t="shared" si="29"/>
        <v>7.5337189369292874</v>
      </c>
      <c r="AW29">
        <f t="shared" si="30"/>
        <v>50.692429955445398</v>
      </c>
      <c r="AX29">
        <f t="shared" si="31"/>
        <v>0.38852646507159527</v>
      </c>
      <c r="AY29">
        <f t="shared" si="32"/>
        <v>6.8730625295569904E-3</v>
      </c>
      <c r="AZ29">
        <f t="shared" si="33"/>
        <v>1.9846562056818702</v>
      </c>
      <c r="BA29" t="s">
        <v>343</v>
      </c>
      <c r="BB29">
        <v>668.31</v>
      </c>
      <c r="BC29">
        <f t="shared" si="34"/>
        <v>424.6400000000001</v>
      </c>
      <c r="BD29">
        <f t="shared" si="35"/>
        <v>0.22110747203060727</v>
      </c>
      <c r="BE29">
        <f t="shared" si="36"/>
        <v>0.83628463587750657</v>
      </c>
      <c r="BF29">
        <f t="shared" si="37"/>
        <v>0.24873582425644247</v>
      </c>
      <c r="BG29">
        <f t="shared" si="38"/>
        <v>0.85177388642003948</v>
      </c>
      <c r="BH29">
        <f t="shared" si="39"/>
        <v>1399.9964516129</v>
      </c>
      <c r="BI29">
        <f t="shared" si="40"/>
        <v>1180.1822523602652</v>
      </c>
      <c r="BJ29">
        <f t="shared" si="41"/>
        <v>0.84298945972370687</v>
      </c>
      <c r="BK29">
        <f t="shared" si="42"/>
        <v>0.19597891944741391</v>
      </c>
      <c r="BL29">
        <v>6</v>
      </c>
      <c r="BM29">
        <v>0.5</v>
      </c>
      <c r="BN29" t="s">
        <v>290</v>
      </c>
      <c r="BO29">
        <v>2</v>
      </c>
      <c r="BP29">
        <v>1607974467.5</v>
      </c>
      <c r="BQ29">
        <v>900.80116129032206</v>
      </c>
      <c r="BR29">
        <v>910.21716129032302</v>
      </c>
      <c r="BS29">
        <v>22.895119354838702</v>
      </c>
      <c r="BT29">
        <v>22.487283870967701</v>
      </c>
      <c r="BU29">
        <v>897.05516129032196</v>
      </c>
      <c r="BV29">
        <v>22.6521193548387</v>
      </c>
      <c r="BW29">
        <v>500.024870967742</v>
      </c>
      <c r="BX29">
        <v>102.50996774193599</v>
      </c>
      <c r="BY29">
        <v>0.100024580645161</v>
      </c>
      <c r="BZ29">
        <v>27.988177419354798</v>
      </c>
      <c r="CA29">
        <v>29.538919354838701</v>
      </c>
      <c r="CB29">
        <v>999.9</v>
      </c>
      <c r="CC29">
        <v>0</v>
      </c>
      <c r="CD29">
        <v>0</v>
      </c>
      <c r="CE29">
        <v>9999.9212903225798</v>
      </c>
      <c r="CF29">
        <v>0</v>
      </c>
      <c r="CG29">
        <v>947.80487096774198</v>
      </c>
      <c r="CH29">
        <v>1399.9964516129</v>
      </c>
      <c r="CI29">
        <v>0.89999183870967803</v>
      </c>
      <c r="CJ29">
        <v>0.100008206451613</v>
      </c>
      <c r="CK29">
        <v>0</v>
      </c>
      <c r="CL29">
        <v>999.11016129032305</v>
      </c>
      <c r="CM29">
        <v>4.9997499999999997</v>
      </c>
      <c r="CN29">
        <v>13801.538709677399</v>
      </c>
      <c r="CO29">
        <v>12177.983870967701</v>
      </c>
      <c r="CP29">
        <v>47.558</v>
      </c>
      <c r="CQ29">
        <v>50.186999999999998</v>
      </c>
      <c r="CR29">
        <v>48.594580645161301</v>
      </c>
      <c r="CS29">
        <v>49.308</v>
      </c>
      <c r="CT29">
        <v>48.711387096774203</v>
      </c>
      <c r="CU29">
        <v>1255.48870967742</v>
      </c>
      <c r="CV29">
        <v>139.50774193548401</v>
      </c>
      <c r="CW29">
        <v>0</v>
      </c>
      <c r="CX29">
        <v>86.599999904632597</v>
      </c>
      <c r="CY29">
        <v>0</v>
      </c>
      <c r="CZ29">
        <v>999.05892307692295</v>
      </c>
      <c r="DA29">
        <v>-4.2539487192452698</v>
      </c>
      <c r="DB29">
        <v>-56.929914498366003</v>
      </c>
      <c r="DC29">
        <v>13800.907692307699</v>
      </c>
      <c r="DD29">
        <v>15</v>
      </c>
      <c r="DE29">
        <v>1607974498.5</v>
      </c>
      <c r="DF29" t="s">
        <v>344</v>
      </c>
      <c r="DG29">
        <v>1607974498.5</v>
      </c>
      <c r="DH29">
        <v>1607974493.5</v>
      </c>
      <c r="DI29">
        <v>8</v>
      </c>
      <c r="DJ29">
        <v>1.835</v>
      </c>
      <c r="DK29">
        <v>3.4000000000000002E-2</v>
      </c>
      <c r="DL29">
        <v>3.746</v>
      </c>
      <c r="DM29">
        <v>0.24299999999999999</v>
      </c>
      <c r="DN29">
        <v>911</v>
      </c>
      <c r="DO29">
        <v>22</v>
      </c>
      <c r="DP29">
        <v>0.24</v>
      </c>
      <c r="DQ29">
        <v>0.16</v>
      </c>
      <c r="DR29">
        <v>9.0958232808793902</v>
      </c>
      <c r="DS29">
        <v>-0.22851385637485699</v>
      </c>
      <c r="DT29">
        <v>5.4333517466869999E-2</v>
      </c>
      <c r="DU29">
        <v>1</v>
      </c>
      <c r="DV29">
        <v>-11.2556774193548</v>
      </c>
      <c r="DW29">
        <v>0.16028225806454499</v>
      </c>
      <c r="DX29">
        <v>6.1312539946006203E-2</v>
      </c>
      <c r="DY29">
        <v>1</v>
      </c>
      <c r="DZ29">
        <v>0.37257374193548398</v>
      </c>
      <c r="EA29">
        <v>0.133622903225806</v>
      </c>
      <c r="EB29">
        <v>1.0033603163845601E-2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3.746</v>
      </c>
      <c r="EJ29">
        <v>0.24299999999999999</v>
      </c>
      <c r="EK29">
        <v>1.91175000000007</v>
      </c>
      <c r="EL29">
        <v>0</v>
      </c>
      <c r="EM29">
        <v>0</v>
      </c>
      <c r="EN29">
        <v>0</v>
      </c>
      <c r="EO29">
        <v>0.20890999999999599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10.9</v>
      </c>
      <c r="EX29">
        <v>10.9</v>
      </c>
      <c r="EY29">
        <v>2</v>
      </c>
      <c r="EZ29">
        <v>517.00199999999995</v>
      </c>
      <c r="FA29">
        <v>465.26600000000002</v>
      </c>
      <c r="FB29">
        <v>23.270399999999999</v>
      </c>
      <c r="FC29">
        <v>34.366399999999999</v>
      </c>
      <c r="FD29">
        <v>30.000900000000001</v>
      </c>
      <c r="FE29">
        <v>34.320300000000003</v>
      </c>
      <c r="FF29">
        <v>34.310699999999997</v>
      </c>
      <c r="FG29">
        <v>42.016599999999997</v>
      </c>
      <c r="FH29">
        <v>15.137</v>
      </c>
      <c r="FI29">
        <v>42.172699999999999</v>
      </c>
      <c r="FJ29">
        <v>23.2712</v>
      </c>
      <c r="FK29">
        <v>910.67899999999997</v>
      </c>
      <c r="FL29">
        <v>22.4133</v>
      </c>
      <c r="FM29">
        <v>101.239</v>
      </c>
      <c r="FN29">
        <v>100.54600000000001</v>
      </c>
    </row>
    <row r="30" spans="1:170" x14ac:dyDescent="0.25">
      <c r="A30">
        <v>14</v>
      </c>
      <c r="B30">
        <v>1607974610.5</v>
      </c>
      <c r="C30">
        <v>1535.4000000953699</v>
      </c>
      <c r="D30" t="s">
        <v>345</v>
      </c>
      <c r="E30" t="s">
        <v>346</v>
      </c>
      <c r="F30" t="s">
        <v>285</v>
      </c>
      <c r="G30" t="s">
        <v>286</v>
      </c>
      <c r="H30">
        <v>1607974602.5</v>
      </c>
      <c r="I30">
        <f t="shared" si="0"/>
        <v>3.9618092898627847E-4</v>
      </c>
      <c r="J30">
        <f t="shared" si="1"/>
        <v>9.4886049769599978</v>
      </c>
      <c r="K30">
        <f t="shared" si="2"/>
        <v>1199.08096774194</v>
      </c>
      <c r="L30">
        <f t="shared" si="3"/>
        <v>481.65793499564904</v>
      </c>
      <c r="M30">
        <f t="shared" si="4"/>
        <v>49.421192087740557</v>
      </c>
      <c r="N30">
        <f t="shared" si="5"/>
        <v>123.03339471831512</v>
      </c>
      <c r="O30">
        <f t="shared" si="6"/>
        <v>2.1981055137607064E-2</v>
      </c>
      <c r="P30">
        <f t="shared" si="7"/>
        <v>2.9734065687358093</v>
      </c>
      <c r="Q30">
        <f t="shared" si="8"/>
        <v>2.1891178126368552E-2</v>
      </c>
      <c r="R30">
        <f t="shared" si="9"/>
        <v>1.3690030677295332E-2</v>
      </c>
      <c r="S30">
        <f t="shared" si="10"/>
        <v>231.29221352113058</v>
      </c>
      <c r="T30">
        <f t="shared" si="11"/>
        <v>29.235405368360212</v>
      </c>
      <c r="U30">
        <f t="shared" si="12"/>
        <v>29.623738709677401</v>
      </c>
      <c r="V30">
        <f t="shared" si="13"/>
        <v>4.1692349060584268</v>
      </c>
      <c r="W30">
        <f t="shared" si="14"/>
        <v>62.518938580534567</v>
      </c>
      <c r="X30">
        <f t="shared" si="15"/>
        <v>2.371476444046563</v>
      </c>
      <c r="Y30">
        <f t="shared" si="16"/>
        <v>3.7932129013862181</v>
      </c>
      <c r="Z30">
        <f t="shared" si="17"/>
        <v>1.7977584620118638</v>
      </c>
      <c r="AA30">
        <f t="shared" si="18"/>
        <v>-17.471578968294882</v>
      </c>
      <c r="AB30">
        <f t="shared" si="19"/>
        <v>-261.46803905797947</v>
      </c>
      <c r="AC30">
        <f t="shared" si="20"/>
        <v>-19.322875827669659</v>
      </c>
      <c r="AD30">
        <f t="shared" si="21"/>
        <v>-66.970280332813445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54031.470485416117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1022.6532</v>
      </c>
      <c r="AR30">
        <v>1125.9000000000001</v>
      </c>
      <c r="AS30">
        <f t="shared" si="27"/>
        <v>9.1701572075672866E-2</v>
      </c>
      <c r="AT30">
        <v>0.5</v>
      </c>
      <c r="AU30">
        <f t="shared" si="28"/>
        <v>1180.1910201021637</v>
      </c>
      <c r="AV30">
        <f t="shared" si="29"/>
        <v>9.4886049769599978</v>
      </c>
      <c r="AW30">
        <f t="shared" si="30"/>
        <v>54.112685946480227</v>
      </c>
      <c r="AX30">
        <f t="shared" si="31"/>
        <v>0.41198152589039888</v>
      </c>
      <c r="AY30">
        <f t="shared" si="32"/>
        <v>8.529426410908314E-3</v>
      </c>
      <c r="AZ30">
        <f t="shared" si="33"/>
        <v>1.8973088196109775</v>
      </c>
      <c r="BA30" t="s">
        <v>348</v>
      </c>
      <c r="BB30">
        <v>662.05</v>
      </c>
      <c r="BC30">
        <f t="shared" si="34"/>
        <v>463.85000000000014</v>
      </c>
      <c r="BD30">
        <f t="shared" si="35"/>
        <v>0.22258661205130989</v>
      </c>
      <c r="BE30">
        <f t="shared" si="36"/>
        <v>0.82159821232831931</v>
      </c>
      <c r="BF30">
        <f t="shared" si="37"/>
        <v>0.25156187798706792</v>
      </c>
      <c r="BG30">
        <f t="shared" si="38"/>
        <v>0.83883508166534959</v>
      </c>
      <c r="BH30">
        <f t="shared" si="39"/>
        <v>1400.0070967741899</v>
      </c>
      <c r="BI30">
        <f t="shared" si="40"/>
        <v>1180.1910201021637</v>
      </c>
      <c r="BJ30">
        <f t="shared" si="41"/>
        <v>0.84298931256954857</v>
      </c>
      <c r="BK30">
        <f t="shared" si="42"/>
        <v>0.19597862513909711</v>
      </c>
      <c r="BL30">
        <v>6</v>
      </c>
      <c r="BM30">
        <v>0.5</v>
      </c>
      <c r="BN30" t="s">
        <v>290</v>
      </c>
      <c r="BO30">
        <v>2</v>
      </c>
      <c r="BP30">
        <v>1607974602.5</v>
      </c>
      <c r="BQ30">
        <v>1199.08096774194</v>
      </c>
      <c r="BR30">
        <v>1211.0367741935499</v>
      </c>
      <c r="BS30">
        <v>23.1123612903226</v>
      </c>
      <c r="BT30">
        <v>22.647954838709701</v>
      </c>
      <c r="BU30">
        <v>1195.3345161290299</v>
      </c>
      <c r="BV30">
        <v>22.868996774193601</v>
      </c>
      <c r="BW30">
        <v>500.02438709677398</v>
      </c>
      <c r="BX30">
        <v>102.50638709677401</v>
      </c>
      <c r="BY30">
        <v>0.100024003225806</v>
      </c>
      <c r="BZ30">
        <v>27.992645161290302</v>
      </c>
      <c r="CA30">
        <v>29.623738709677401</v>
      </c>
      <c r="CB30">
        <v>999.9</v>
      </c>
      <c r="CC30">
        <v>0</v>
      </c>
      <c r="CD30">
        <v>0</v>
      </c>
      <c r="CE30">
        <v>10001.495161290301</v>
      </c>
      <c r="CF30">
        <v>0</v>
      </c>
      <c r="CG30">
        <v>953.85719354838704</v>
      </c>
      <c r="CH30">
        <v>1400.0070967741899</v>
      </c>
      <c r="CI30">
        <v>0.89999938709677396</v>
      </c>
      <c r="CJ30">
        <v>0.10000079354838699</v>
      </c>
      <c r="CK30">
        <v>0</v>
      </c>
      <c r="CL30">
        <v>1022.84387096774</v>
      </c>
      <c r="CM30">
        <v>4.9997499999999997</v>
      </c>
      <c r="CN30">
        <v>14142.3870967742</v>
      </c>
      <c r="CO30">
        <v>12178.1161290323</v>
      </c>
      <c r="CP30">
        <v>47.816064516129003</v>
      </c>
      <c r="CQ30">
        <v>50.483741935483899</v>
      </c>
      <c r="CR30">
        <v>48.870870967741901</v>
      </c>
      <c r="CS30">
        <v>49.596483870967703</v>
      </c>
      <c r="CT30">
        <v>48.941064516129003</v>
      </c>
      <c r="CU30">
        <v>1255.5051612903201</v>
      </c>
      <c r="CV30">
        <v>139.50193548387099</v>
      </c>
      <c r="CW30">
        <v>0</v>
      </c>
      <c r="CX30">
        <v>134.59999990463299</v>
      </c>
      <c r="CY30">
        <v>0</v>
      </c>
      <c r="CZ30">
        <v>1022.6532</v>
      </c>
      <c r="DA30">
        <v>-11.206923098402999</v>
      </c>
      <c r="DB30">
        <v>-162.115384701897</v>
      </c>
      <c r="DC30">
        <v>14139.588</v>
      </c>
      <c r="DD30">
        <v>15</v>
      </c>
      <c r="DE30">
        <v>1607974498.5</v>
      </c>
      <c r="DF30" t="s">
        <v>344</v>
      </c>
      <c r="DG30">
        <v>1607974498.5</v>
      </c>
      <c r="DH30">
        <v>1607974493.5</v>
      </c>
      <c r="DI30">
        <v>8</v>
      </c>
      <c r="DJ30">
        <v>1.835</v>
      </c>
      <c r="DK30">
        <v>3.4000000000000002E-2</v>
      </c>
      <c r="DL30">
        <v>3.746</v>
      </c>
      <c r="DM30">
        <v>0.24299999999999999</v>
      </c>
      <c r="DN30">
        <v>911</v>
      </c>
      <c r="DO30">
        <v>22</v>
      </c>
      <c r="DP30">
        <v>0.24</v>
      </c>
      <c r="DQ30">
        <v>0.16</v>
      </c>
      <c r="DR30">
        <v>9.4828446705307794</v>
      </c>
      <c r="DS30">
        <v>-7.6008343866502195E-2</v>
      </c>
      <c r="DT30">
        <v>7.4097077673114298E-2</v>
      </c>
      <c r="DU30">
        <v>1</v>
      </c>
      <c r="DV30">
        <v>-11.952035483871001</v>
      </c>
      <c r="DW30">
        <v>8.2287096774231405E-2</v>
      </c>
      <c r="DX30">
        <v>8.9315159817093703E-2</v>
      </c>
      <c r="DY30">
        <v>1</v>
      </c>
      <c r="DZ30">
        <v>0.46465970967741899</v>
      </c>
      <c r="EA30">
        <v>-3.8809258064516398E-2</v>
      </c>
      <c r="EB30">
        <v>2.9683848893289899E-3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3.74</v>
      </c>
      <c r="EJ30">
        <v>0.24340000000000001</v>
      </c>
      <c r="EK30">
        <v>3.7463000000002502</v>
      </c>
      <c r="EL30">
        <v>0</v>
      </c>
      <c r="EM30">
        <v>0</v>
      </c>
      <c r="EN30">
        <v>0</v>
      </c>
      <c r="EO30">
        <v>0.243375000000004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1.9</v>
      </c>
      <c r="EX30">
        <v>1.9</v>
      </c>
      <c r="EY30">
        <v>2</v>
      </c>
      <c r="EZ30">
        <v>516.85599999999999</v>
      </c>
      <c r="FA30">
        <v>464.947</v>
      </c>
      <c r="FB30">
        <v>23.168099999999999</v>
      </c>
      <c r="FC30">
        <v>34.679499999999997</v>
      </c>
      <c r="FD30">
        <v>30.001300000000001</v>
      </c>
      <c r="FE30">
        <v>34.542999999999999</v>
      </c>
      <c r="FF30">
        <v>34.518599999999999</v>
      </c>
      <c r="FG30">
        <v>52.743499999999997</v>
      </c>
      <c r="FH30">
        <v>15.9618</v>
      </c>
      <c r="FI30">
        <v>43.544499999999999</v>
      </c>
      <c r="FJ30">
        <v>23.168900000000001</v>
      </c>
      <c r="FK30">
        <v>1211.3399999999999</v>
      </c>
      <c r="FL30">
        <v>22.617999999999999</v>
      </c>
      <c r="FM30">
        <v>101.179</v>
      </c>
      <c r="FN30">
        <v>100.474</v>
      </c>
    </row>
    <row r="31" spans="1:170" x14ac:dyDescent="0.25">
      <c r="A31">
        <v>15</v>
      </c>
      <c r="B31">
        <v>1607974731</v>
      </c>
      <c r="C31">
        <v>1655.9000000953699</v>
      </c>
      <c r="D31" t="s">
        <v>349</v>
      </c>
      <c r="E31" t="s">
        <v>350</v>
      </c>
      <c r="F31" t="s">
        <v>285</v>
      </c>
      <c r="G31" t="s">
        <v>286</v>
      </c>
      <c r="H31">
        <v>1607974723</v>
      </c>
      <c r="I31">
        <f t="shared" si="0"/>
        <v>2.0800987112360873E-4</v>
      </c>
      <c r="J31">
        <f t="shared" si="1"/>
        <v>9.1447749951395672</v>
      </c>
      <c r="K31">
        <f t="shared" si="2"/>
        <v>1399.73225806452</v>
      </c>
      <c r="L31">
        <f t="shared" si="3"/>
        <v>117.70564252013118</v>
      </c>
      <c r="M31">
        <f t="shared" si="4"/>
        <v>12.077605298594815</v>
      </c>
      <c r="N31">
        <f t="shared" si="5"/>
        <v>143.62449730243648</v>
      </c>
      <c r="O31">
        <f t="shared" si="6"/>
        <v>1.1631469996888799E-2</v>
      </c>
      <c r="P31">
        <f t="shared" si="7"/>
        <v>2.9725904695271241</v>
      </c>
      <c r="Q31">
        <f t="shared" si="8"/>
        <v>1.1606244291237959E-2</v>
      </c>
      <c r="R31">
        <f t="shared" si="9"/>
        <v>7.2561645081438021E-3</v>
      </c>
      <c r="S31">
        <f t="shared" si="10"/>
        <v>231.2950812419206</v>
      </c>
      <c r="T31">
        <f t="shared" si="11"/>
        <v>29.259476111159362</v>
      </c>
      <c r="U31">
        <f t="shared" si="12"/>
        <v>29.637006451612901</v>
      </c>
      <c r="V31">
        <f t="shared" si="13"/>
        <v>4.1724221346018648</v>
      </c>
      <c r="W31">
        <f t="shared" si="14"/>
        <v>63.157491582359583</v>
      </c>
      <c r="X31">
        <f t="shared" si="15"/>
        <v>2.3922743194431408</v>
      </c>
      <c r="Y31">
        <f t="shared" si="16"/>
        <v>3.7877918509849802</v>
      </c>
      <c r="Z31">
        <f t="shared" si="17"/>
        <v>1.780147815158724</v>
      </c>
      <c r="AA31">
        <f t="shared" si="18"/>
        <v>-9.1732353165511444</v>
      </c>
      <c r="AB31">
        <f t="shared" si="19"/>
        <v>-267.45352163266597</v>
      </c>
      <c r="AC31">
        <f t="shared" si="20"/>
        <v>-19.769538484310996</v>
      </c>
      <c r="AD31">
        <f t="shared" si="21"/>
        <v>-65.101214191607511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54011.994905461637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1013.6619230769199</v>
      </c>
      <c r="AR31">
        <v>1114.93</v>
      </c>
      <c r="AS31">
        <f t="shared" si="27"/>
        <v>9.0829089649646311E-2</v>
      </c>
      <c r="AT31">
        <v>0.5</v>
      </c>
      <c r="AU31">
        <f t="shared" si="28"/>
        <v>1180.205942682808</v>
      </c>
      <c r="AV31">
        <f t="shared" si="29"/>
        <v>9.1447749951395672</v>
      </c>
      <c r="AW31">
        <f t="shared" si="30"/>
        <v>53.598515686491048</v>
      </c>
      <c r="AX31">
        <f t="shared" si="31"/>
        <v>0.40197142421497317</v>
      </c>
      <c r="AY31">
        <f t="shared" si="32"/>
        <v>8.23798806914567E-3</v>
      </c>
      <c r="AZ31">
        <f t="shared" si="33"/>
        <v>1.9258159705093589</v>
      </c>
      <c r="BA31" t="s">
        <v>352</v>
      </c>
      <c r="BB31">
        <v>666.76</v>
      </c>
      <c r="BC31">
        <f t="shared" si="34"/>
        <v>448.17000000000007</v>
      </c>
      <c r="BD31">
        <f t="shared" si="35"/>
        <v>0.22595907116290714</v>
      </c>
      <c r="BE31">
        <f t="shared" si="36"/>
        <v>0.8273160920425997</v>
      </c>
      <c r="BF31">
        <f t="shared" si="37"/>
        <v>0.25351682781650314</v>
      </c>
      <c r="BG31">
        <f t="shared" si="38"/>
        <v>0.84314278085075001</v>
      </c>
      <c r="BH31">
        <f t="shared" si="39"/>
        <v>1400.0248387096799</v>
      </c>
      <c r="BI31">
        <f t="shared" si="40"/>
        <v>1180.205942682808</v>
      </c>
      <c r="BJ31">
        <f t="shared" si="41"/>
        <v>0.84298928851186239</v>
      </c>
      <c r="BK31">
        <f t="shared" si="42"/>
        <v>0.19597857702372495</v>
      </c>
      <c r="BL31">
        <v>6</v>
      </c>
      <c r="BM31">
        <v>0.5</v>
      </c>
      <c r="BN31" t="s">
        <v>290</v>
      </c>
      <c r="BO31">
        <v>2</v>
      </c>
      <c r="BP31">
        <v>1607974723</v>
      </c>
      <c r="BQ31">
        <v>1399.73225806452</v>
      </c>
      <c r="BR31">
        <v>1411.0548387096801</v>
      </c>
      <c r="BS31">
        <v>23.314570967741901</v>
      </c>
      <c r="BT31">
        <v>23.070790322580599</v>
      </c>
      <c r="BU31">
        <v>1395.9848387096799</v>
      </c>
      <c r="BV31">
        <v>23.071196774193599</v>
      </c>
      <c r="BW31">
        <v>500.02380645161298</v>
      </c>
      <c r="BX31">
        <v>102.50854838709699</v>
      </c>
      <c r="BY31">
        <v>0.100001551612903</v>
      </c>
      <c r="BZ31">
        <v>27.9681161290323</v>
      </c>
      <c r="CA31">
        <v>29.637006451612901</v>
      </c>
      <c r="CB31">
        <v>999.9</v>
      </c>
      <c r="CC31">
        <v>0</v>
      </c>
      <c r="CD31">
        <v>0</v>
      </c>
      <c r="CE31">
        <v>9996.6674193548406</v>
      </c>
      <c r="CF31">
        <v>0</v>
      </c>
      <c r="CG31">
        <v>955.68567741935499</v>
      </c>
      <c r="CH31">
        <v>1400.0248387096799</v>
      </c>
      <c r="CI31">
        <v>0.90000087096774195</v>
      </c>
      <c r="CJ31">
        <v>9.9999335483870994E-2</v>
      </c>
      <c r="CK31">
        <v>0</v>
      </c>
      <c r="CL31">
        <v>1013.84903225806</v>
      </c>
      <c r="CM31">
        <v>4.9997499999999997</v>
      </c>
      <c r="CN31">
        <v>14027.2096774194</v>
      </c>
      <c r="CO31">
        <v>12178.2677419355</v>
      </c>
      <c r="CP31">
        <v>48.052</v>
      </c>
      <c r="CQ31">
        <v>50.75</v>
      </c>
      <c r="CR31">
        <v>49.116870967741903</v>
      </c>
      <c r="CS31">
        <v>49.816064516129003</v>
      </c>
      <c r="CT31">
        <v>49.186999999999998</v>
      </c>
      <c r="CU31">
        <v>1255.52225806452</v>
      </c>
      <c r="CV31">
        <v>139.502580645161</v>
      </c>
      <c r="CW31">
        <v>0</v>
      </c>
      <c r="CX31">
        <v>120</v>
      </c>
      <c r="CY31">
        <v>0</v>
      </c>
      <c r="CZ31">
        <v>1013.6619230769199</v>
      </c>
      <c r="DA31">
        <v>-14.5302563963286</v>
      </c>
      <c r="DB31">
        <v>-218.714529931844</v>
      </c>
      <c r="DC31">
        <v>14024.561538461499</v>
      </c>
      <c r="DD31">
        <v>15</v>
      </c>
      <c r="DE31">
        <v>1607974498.5</v>
      </c>
      <c r="DF31" t="s">
        <v>344</v>
      </c>
      <c r="DG31">
        <v>1607974498.5</v>
      </c>
      <c r="DH31">
        <v>1607974493.5</v>
      </c>
      <c r="DI31">
        <v>8</v>
      </c>
      <c r="DJ31">
        <v>1.835</v>
      </c>
      <c r="DK31">
        <v>3.4000000000000002E-2</v>
      </c>
      <c r="DL31">
        <v>3.746</v>
      </c>
      <c r="DM31">
        <v>0.24299999999999999</v>
      </c>
      <c r="DN31">
        <v>911</v>
      </c>
      <c r="DO31">
        <v>22</v>
      </c>
      <c r="DP31">
        <v>0.24</v>
      </c>
      <c r="DQ31">
        <v>0.16</v>
      </c>
      <c r="DR31">
        <v>9.1454398406623394</v>
      </c>
      <c r="DS31">
        <v>-0.65145977055386495</v>
      </c>
      <c r="DT31">
        <v>6.7318152729963804E-2</v>
      </c>
      <c r="DU31">
        <v>0</v>
      </c>
      <c r="DV31">
        <v>-11.3225193548387</v>
      </c>
      <c r="DW31">
        <v>0.32845645161293802</v>
      </c>
      <c r="DX31">
        <v>5.9195048939405401E-2</v>
      </c>
      <c r="DY31">
        <v>0</v>
      </c>
      <c r="DZ31">
        <v>0.24378858064516101</v>
      </c>
      <c r="EA31">
        <v>0.26958382258064501</v>
      </c>
      <c r="EB31">
        <v>2.0417194476911201E-2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3.75</v>
      </c>
      <c r="EJ31">
        <v>0.24340000000000001</v>
      </c>
      <c r="EK31">
        <v>3.7463000000002502</v>
      </c>
      <c r="EL31">
        <v>0</v>
      </c>
      <c r="EM31">
        <v>0</v>
      </c>
      <c r="EN31">
        <v>0</v>
      </c>
      <c r="EO31">
        <v>0.243375000000004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3.9</v>
      </c>
      <c r="EX31">
        <v>4</v>
      </c>
      <c r="EY31">
        <v>2</v>
      </c>
      <c r="EZ31">
        <v>516.79899999999998</v>
      </c>
      <c r="FA31">
        <v>464.95</v>
      </c>
      <c r="FB31">
        <v>23.001799999999999</v>
      </c>
      <c r="FC31">
        <v>35.051499999999997</v>
      </c>
      <c r="FD31">
        <v>30.0002</v>
      </c>
      <c r="FE31">
        <v>34.8414</v>
      </c>
      <c r="FF31">
        <v>34.794499999999999</v>
      </c>
      <c r="FG31">
        <v>59.611899999999999</v>
      </c>
      <c r="FH31">
        <v>16.204899999999999</v>
      </c>
      <c r="FI31">
        <v>45.086199999999998</v>
      </c>
      <c r="FJ31">
        <v>23.0261</v>
      </c>
      <c r="FK31">
        <v>1411.01</v>
      </c>
      <c r="FL31">
        <v>22.978899999999999</v>
      </c>
      <c r="FM31">
        <v>101.11</v>
      </c>
      <c r="FN31">
        <v>100.398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2020-12-14T11:52:54Z</dcterms:created>
  <dcterms:modified xsi:type="dcterms:W3CDTF">2021-05-04T23:16:16Z</dcterms:modified>
</cp:coreProperties>
</file>