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02493D95-DDEE-4448-B040-F3AD9F667200}" xr6:coauthVersionLast="46" xr6:coauthVersionMax="46" xr10:uidLastSave="{00000000-0000-0000-0000-000000000000}"/>
  <bookViews>
    <workbookView xWindow="5430" yWindow="268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A31" i="1"/>
  <c r="AU31" i="1"/>
  <c r="AO31" i="1"/>
  <c r="AJ31" i="1"/>
  <c r="AH31" i="1" s="1"/>
  <c r="Z31" i="1"/>
  <c r="Y31" i="1"/>
  <c r="X31" i="1" s="1"/>
  <c r="Q31" i="1"/>
  <c r="BO30" i="1"/>
  <c r="BN30" i="1"/>
  <c r="BL30" i="1"/>
  <c r="BM30" i="1" s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Z30" i="1"/>
  <c r="Y30" i="1"/>
  <c r="X30" i="1" s="1"/>
  <c r="Q30" i="1"/>
  <c r="BO29" i="1"/>
  <c r="BN29" i="1"/>
  <c r="BL29" i="1"/>
  <c r="BM29" i="1" s="1"/>
  <c r="BJ29" i="1"/>
  <c r="BK29" i="1" s="1"/>
  <c r="BI29" i="1"/>
  <c r="BH29" i="1"/>
  <c r="BG29" i="1"/>
  <c r="BF29" i="1"/>
  <c r="BE29" i="1"/>
  <c r="BA29" i="1"/>
  <c r="AU29" i="1"/>
  <c r="AO29" i="1"/>
  <c r="AJ29" i="1"/>
  <c r="AH29" i="1" s="1"/>
  <c r="Z29" i="1"/>
  <c r="Y29" i="1"/>
  <c r="X29" i="1" s="1"/>
  <c r="Q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BA28" i="1"/>
  <c r="AU28" i="1"/>
  <c r="AO28" i="1"/>
  <c r="AJ28" i="1"/>
  <c r="AH28" i="1" s="1"/>
  <c r="Z28" i="1"/>
  <c r="Y28" i="1"/>
  <c r="X28" i="1" s="1"/>
  <c r="Q28" i="1"/>
  <c r="BO27" i="1"/>
  <c r="BN27" i="1"/>
  <c r="BL27" i="1"/>
  <c r="BM27" i="1" s="1"/>
  <c r="BJ27" i="1"/>
  <c r="BK27" i="1" s="1"/>
  <c r="BI27" i="1"/>
  <c r="BH27" i="1"/>
  <c r="BG27" i="1"/>
  <c r="BF27" i="1"/>
  <c r="BE27" i="1"/>
  <c r="BA27" i="1"/>
  <c r="AU27" i="1"/>
  <c r="AO27" i="1"/>
  <c r="AJ27" i="1"/>
  <c r="AH27" i="1" s="1"/>
  <c r="Z27" i="1"/>
  <c r="Y27" i="1"/>
  <c r="X27" i="1" s="1"/>
  <c r="Q27" i="1"/>
  <c r="BO26" i="1"/>
  <c r="BN26" i="1"/>
  <c r="BL26" i="1"/>
  <c r="BM26" i="1" s="1"/>
  <c r="BI26" i="1"/>
  <c r="BH26" i="1"/>
  <c r="BG26" i="1"/>
  <c r="BF26" i="1"/>
  <c r="BJ26" i="1" s="1"/>
  <c r="BK26" i="1" s="1"/>
  <c r="BE26" i="1"/>
  <c r="BA26" i="1"/>
  <c r="AU26" i="1"/>
  <c r="AO26" i="1"/>
  <c r="AJ26" i="1"/>
  <c r="AH26" i="1" s="1"/>
  <c r="Z26" i="1"/>
  <c r="Y26" i="1"/>
  <c r="X26" i="1" s="1"/>
  <c r="Q26" i="1"/>
  <c r="BO25" i="1"/>
  <c r="BN25" i="1"/>
  <c r="BL25" i="1"/>
  <c r="BM25" i="1" s="1"/>
  <c r="BJ25" i="1"/>
  <c r="BK25" i="1" s="1"/>
  <c r="BI25" i="1"/>
  <c r="BH25" i="1"/>
  <c r="BG25" i="1"/>
  <c r="BF25" i="1"/>
  <c r="BE25" i="1"/>
  <c r="BA25" i="1"/>
  <c r="AU25" i="1"/>
  <c r="AO25" i="1"/>
  <c r="AJ25" i="1"/>
  <c r="AH25" i="1" s="1"/>
  <c r="Z25" i="1"/>
  <c r="Y25" i="1"/>
  <c r="X25" i="1" s="1"/>
  <c r="Q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BA24" i="1"/>
  <c r="AU24" i="1"/>
  <c r="AO24" i="1"/>
  <c r="AJ24" i="1"/>
  <c r="AH24" i="1" s="1"/>
  <c r="Z24" i="1"/>
  <c r="Y24" i="1"/>
  <c r="X24" i="1" s="1"/>
  <c r="Q24" i="1"/>
  <c r="BO23" i="1"/>
  <c r="BN23" i="1"/>
  <c r="BL23" i="1"/>
  <c r="BM23" i="1" s="1"/>
  <c r="BI23" i="1"/>
  <c r="BH23" i="1"/>
  <c r="BG23" i="1"/>
  <c r="BF23" i="1"/>
  <c r="BJ23" i="1" s="1"/>
  <c r="BK23" i="1" s="1"/>
  <c r="BE23" i="1"/>
  <c r="BA23" i="1"/>
  <c r="AU23" i="1"/>
  <c r="AO23" i="1"/>
  <c r="AJ23" i="1"/>
  <c r="AH23" i="1" s="1"/>
  <c r="Z23" i="1"/>
  <c r="Y23" i="1"/>
  <c r="X23" i="1" s="1"/>
  <c r="Q23" i="1"/>
  <c r="BO22" i="1"/>
  <c r="BN22" i="1"/>
  <c r="BL22" i="1"/>
  <c r="BM22" i="1" s="1"/>
  <c r="BI22" i="1"/>
  <c r="BH22" i="1"/>
  <c r="BG22" i="1"/>
  <c r="BF22" i="1"/>
  <c r="BJ22" i="1" s="1"/>
  <c r="BK22" i="1" s="1"/>
  <c r="BE22" i="1"/>
  <c r="BA22" i="1"/>
  <c r="AU22" i="1"/>
  <c r="AO22" i="1"/>
  <c r="AJ22" i="1"/>
  <c r="AH22" i="1" s="1"/>
  <c r="Z22" i="1"/>
  <c r="Y22" i="1"/>
  <c r="X22" i="1" s="1"/>
  <c r="Q22" i="1"/>
  <c r="BO21" i="1"/>
  <c r="BN21" i="1"/>
  <c r="BL21" i="1"/>
  <c r="BM21" i="1" s="1"/>
  <c r="BJ21" i="1"/>
  <c r="BK21" i="1" s="1"/>
  <c r="BI21" i="1"/>
  <c r="BH21" i="1"/>
  <c r="BG21" i="1"/>
  <c r="BF21" i="1"/>
  <c r="BE21" i="1"/>
  <c r="BA21" i="1"/>
  <c r="AU21" i="1"/>
  <c r="AO21" i="1"/>
  <c r="AJ21" i="1"/>
  <c r="AH21" i="1" s="1"/>
  <c r="Z21" i="1"/>
  <c r="Y21" i="1"/>
  <c r="X21" i="1" s="1"/>
  <c r="Q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BA20" i="1"/>
  <c r="AU20" i="1"/>
  <c r="AO20" i="1"/>
  <c r="AJ20" i="1"/>
  <c r="AH20" i="1" s="1"/>
  <c r="Z20" i="1"/>
  <c r="Y20" i="1"/>
  <c r="X20" i="1" s="1"/>
  <c r="Q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BA19" i="1"/>
  <c r="AU19" i="1"/>
  <c r="AO19" i="1"/>
  <c r="AJ19" i="1"/>
  <c r="AH19" i="1" s="1"/>
  <c r="Z19" i="1"/>
  <c r="Y19" i="1"/>
  <c r="X19" i="1" s="1"/>
  <c r="Q19" i="1"/>
  <c r="BO18" i="1"/>
  <c r="BN18" i="1"/>
  <c r="BL18" i="1"/>
  <c r="BM18" i="1" s="1"/>
  <c r="BI18" i="1"/>
  <c r="BH18" i="1"/>
  <c r="BG18" i="1"/>
  <c r="BF18" i="1"/>
  <c r="BJ18" i="1" s="1"/>
  <c r="BK18" i="1" s="1"/>
  <c r="BE18" i="1"/>
  <c r="BA18" i="1"/>
  <c r="AU18" i="1"/>
  <c r="AO18" i="1"/>
  <c r="AJ18" i="1"/>
  <c r="AH18" i="1" s="1"/>
  <c r="Z18" i="1"/>
  <c r="Y18" i="1"/>
  <c r="X18" i="1" s="1"/>
  <c r="Q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BA17" i="1"/>
  <c r="AU17" i="1"/>
  <c r="AO17" i="1"/>
  <c r="AJ17" i="1"/>
  <c r="AH17" i="1" s="1"/>
  <c r="Z17" i="1"/>
  <c r="Y17" i="1"/>
  <c r="X17" i="1" s="1"/>
  <c r="Q17" i="1"/>
  <c r="O24" i="1" l="1"/>
  <c r="L24" i="1"/>
  <c r="K24" i="1"/>
  <c r="AX24" i="1" s="1"/>
  <c r="AI24" i="1"/>
  <c r="J24" i="1"/>
  <c r="I24" i="1" s="1"/>
  <c r="T27" i="1"/>
  <c r="AW27" i="1"/>
  <c r="AY27" i="1" s="1"/>
  <c r="L23" i="1"/>
  <c r="K23" i="1"/>
  <c r="AX23" i="1" s="1"/>
  <c r="J23" i="1"/>
  <c r="I23" i="1" s="1"/>
  <c r="AI23" i="1"/>
  <c r="O23" i="1"/>
  <c r="AW24" i="1"/>
  <c r="AY24" i="1" s="1"/>
  <c r="T24" i="1"/>
  <c r="T25" i="1"/>
  <c r="AW25" i="1"/>
  <c r="AY25" i="1" s="1"/>
  <c r="AW26" i="1"/>
  <c r="AY26" i="1" s="1"/>
  <c r="T26" i="1"/>
  <c r="L21" i="1"/>
  <c r="K21" i="1"/>
  <c r="AX21" i="1" s="1"/>
  <c r="AZ21" i="1" s="1"/>
  <c r="J21" i="1"/>
  <c r="I21" i="1" s="1"/>
  <c r="AI21" i="1"/>
  <c r="O21" i="1"/>
  <c r="AI22" i="1"/>
  <c r="O22" i="1"/>
  <c r="L22" i="1"/>
  <c r="K22" i="1"/>
  <c r="AX22" i="1" s="1"/>
  <c r="AZ22" i="1" s="1"/>
  <c r="J22" i="1"/>
  <c r="I22" i="1" s="1"/>
  <c r="T23" i="1"/>
  <c r="AW23" i="1"/>
  <c r="AY23" i="1" s="1"/>
  <c r="AY28" i="1"/>
  <c r="AI20" i="1"/>
  <c r="O20" i="1"/>
  <c r="L20" i="1"/>
  <c r="K20" i="1"/>
  <c r="AX20" i="1" s="1"/>
  <c r="J20" i="1"/>
  <c r="I20" i="1" s="1"/>
  <c r="AW22" i="1"/>
  <c r="T22" i="1"/>
  <c r="L19" i="1"/>
  <c r="K19" i="1"/>
  <c r="AX19" i="1" s="1"/>
  <c r="AZ19" i="1" s="1"/>
  <c r="J19" i="1"/>
  <c r="I19" i="1" s="1"/>
  <c r="AI19" i="1"/>
  <c r="O19" i="1"/>
  <c r="AW20" i="1"/>
  <c r="T20" i="1"/>
  <c r="T21" i="1"/>
  <c r="AW21" i="1"/>
  <c r="AY21" i="1" s="1"/>
  <c r="AY22" i="1"/>
  <c r="L31" i="1"/>
  <c r="K31" i="1"/>
  <c r="AX31" i="1" s="1"/>
  <c r="J31" i="1"/>
  <c r="I31" i="1" s="1"/>
  <c r="AI31" i="1"/>
  <c r="O31" i="1"/>
  <c r="AI18" i="1"/>
  <c r="O18" i="1"/>
  <c r="L18" i="1"/>
  <c r="K18" i="1"/>
  <c r="AX18" i="1" s="1"/>
  <c r="J18" i="1"/>
  <c r="I18" i="1" s="1"/>
  <c r="T19" i="1"/>
  <c r="AW19" i="1"/>
  <c r="AY19" i="1" s="1"/>
  <c r="AY20" i="1"/>
  <c r="L29" i="1"/>
  <c r="K29" i="1"/>
  <c r="AX29" i="1" s="1"/>
  <c r="AZ29" i="1" s="1"/>
  <c r="J29" i="1"/>
  <c r="I29" i="1" s="1"/>
  <c r="AI29" i="1"/>
  <c r="O29" i="1"/>
  <c r="O30" i="1"/>
  <c r="L30" i="1"/>
  <c r="AI30" i="1"/>
  <c r="K30" i="1"/>
  <c r="AX30" i="1" s="1"/>
  <c r="AZ30" i="1" s="1"/>
  <c r="J30" i="1"/>
  <c r="I30" i="1" s="1"/>
  <c r="T31" i="1"/>
  <c r="AW31" i="1"/>
  <c r="L17" i="1"/>
  <c r="K17" i="1"/>
  <c r="AX17" i="1" s="1"/>
  <c r="AZ17" i="1" s="1"/>
  <c r="J17" i="1"/>
  <c r="I17" i="1" s="1"/>
  <c r="AI17" i="1"/>
  <c r="O17" i="1"/>
  <c r="AW18" i="1"/>
  <c r="AY18" i="1" s="1"/>
  <c r="T18" i="1"/>
  <c r="L27" i="1"/>
  <c r="K27" i="1"/>
  <c r="AX27" i="1" s="1"/>
  <c r="J27" i="1"/>
  <c r="I27" i="1" s="1"/>
  <c r="AI27" i="1"/>
  <c r="O27" i="1"/>
  <c r="O28" i="1"/>
  <c r="AI28" i="1"/>
  <c r="L28" i="1"/>
  <c r="K28" i="1"/>
  <c r="AX28" i="1" s="1"/>
  <c r="J28" i="1"/>
  <c r="I28" i="1" s="1"/>
  <c r="AW30" i="1"/>
  <c r="AY30" i="1" s="1"/>
  <c r="T30" i="1"/>
  <c r="AY31" i="1"/>
  <c r="T17" i="1"/>
  <c r="AW17" i="1"/>
  <c r="AY17" i="1" s="1"/>
  <c r="L25" i="1"/>
  <c r="K25" i="1"/>
  <c r="AX25" i="1" s="1"/>
  <c r="AZ25" i="1" s="1"/>
  <c r="J25" i="1"/>
  <c r="I25" i="1" s="1"/>
  <c r="AI25" i="1"/>
  <c r="O25" i="1"/>
  <c r="O26" i="1"/>
  <c r="L26" i="1"/>
  <c r="K26" i="1"/>
  <c r="AX26" i="1" s="1"/>
  <c r="AZ26" i="1" s="1"/>
  <c r="J26" i="1"/>
  <c r="I26" i="1" s="1"/>
  <c r="AI26" i="1"/>
  <c r="AW28" i="1"/>
  <c r="T28" i="1"/>
  <c r="AY29" i="1"/>
  <c r="T29" i="1"/>
  <c r="AW29" i="1"/>
  <c r="AB22" i="1" l="1"/>
  <c r="U28" i="1"/>
  <c r="V28" i="1" s="1"/>
  <c r="U24" i="1"/>
  <c r="V24" i="1" s="1"/>
  <c r="U27" i="1"/>
  <c r="V27" i="1" s="1"/>
  <c r="AB25" i="1"/>
  <c r="U30" i="1"/>
  <c r="V30" i="1" s="1"/>
  <c r="AB24" i="1"/>
  <c r="R24" i="1"/>
  <c r="P24" i="1" s="1"/>
  <c r="S24" i="1" s="1"/>
  <c r="M24" i="1" s="1"/>
  <c r="N24" i="1" s="1"/>
  <c r="U20" i="1"/>
  <c r="V20" i="1" s="1"/>
  <c r="U22" i="1"/>
  <c r="V22" i="1" s="1"/>
  <c r="AZ24" i="1"/>
  <c r="U17" i="1"/>
  <c r="V17" i="1" s="1"/>
  <c r="AB19" i="1"/>
  <c r="R19" i="1"/>
  <c r="P19" i="1" s="1"/>
  <c r="S19" i="1" s="1"/>
  <c r="M19" i="1" s="1"/>
  <c r="N19" i="1" s="1"/>
  <c r="U25" i="1"/>
  <c r="V25" i="1" s="1"/>
  <c r="R25" i="1" s="1"/>
  <c r="P25" i="1" s="1"/>
  <c r="S25" i="1" s="1"/>
  <c r="M25" i="1" s="1"/>
  <c r="N25" i="1" s="1"/>
  <c r="AB28" i="1"/>
  <c r="AZ28" i="1"/>
  <c r="U19" i="1"/>
  <c r="V19" i="1" s="1"/>
  <c r="AB31" i="1"/>
  <c r="R31" i="1"/>
  <c r="P31" i="1" s="1"/>
  <c r="S31" i="1" s="1"/>
  <c r="M31" i="1" s="1"/>
  <c r="N31" i="1" s="1"/>
  <c r="AB23" i="1"/>
  <c r="AB30" i="1"/>
  <c r="R30" i="1"/>
  <c r="P30" i="1" s="1"/>
  <c r="S30" i="1" s="1"/>
  <c r="M30" i="1" s="1"/>
  <c r="N30" i="1" s="1"/>
  <c r="AB17" i="1"/>
  <c r="R17" i="1"/>
  <c r="P17" i="1" s="1"/>
  <c r="S17" i="1" s="1"/>
  <c r="M17" i="1" s="1"/>
  <c r="N17" i="1" s="1"/>
  <c r="U26" i="1"/>
  <c r="V26" i="1" s="1"/>
  <c r="AB26" i="1"/>
  <c r="AB18" i="1"/>
  <c r="R18" i="1"/>
  <c r="P18" i="1" s="1"/>
  <c r="S18" i="1" s="1"/>
  <c r="M18" i="1" s="1"/>
  <c r="N18" i="1" s="1"/>
  <c r="AZ31" i="1"/>
  <c r="AB20" i="1"/>
  <c r="AZ23" i="1"/>
  <c r="AB27" i="1"/>
  <c r="U21" i="1"/>
  <c r="V21" i="1" s="1"/>
  <c r="AZ27" i="1"/>
  <c r="U29" i="1"/>
  <c r="V29" i="1" s="1"/>
  <c r="U18" i="1"/>
  <c r="V18" i="1" s="1"/>
  <c r="U31" i="1"/>
  <c r="V31" i="1" s="1"/>
  <c r="AB29" i="1"/>
  <c r="AZ18" i="1"/>
  <c r="AZ20" i="1"/>
  <c r="U23" i="1"/>
  <c r="V23" i="1" s="1"/>
  <c r="AB21" i="1"/>
  <c r="W24" i="1" l="1"/>
  <c r="AA24" i="1" s="1"/>
  <c r="AD24" i="1"/>
  <c r="AC24" i="1"/>
  <c r="W26" i="1"/>
  <c r="AA26" i="1" s="1"/>
  <c r="AD26" i="1"/>
  <c r="AE26" i="1" s="1"/>
  <c r="AC26" i="1"/>
  <c r="W20" i="1"/>
  <c r="AA20" i="1" s="1"/>
  <c r="AD20" i="1"/>
  <c r="AE20" i="1" s="1"/>
  <c r="AC20" i="1"/>
  <c r="R20" i="1"/>
  <c r="P20" i="1" s="1"/>
  <c r="S20" i="1" s="1"/>
  <c r="M20" i="1" s="1"/>
  <c r="N20" i="1" s="1"/>
  <c r="W30" i="1"/>
  <c r="AA30" i="1" s="1"/>
  <c r="AD30" i="1"/>
  <c r="AC30" i="1"/>
  <c r="W28" i="1"/>
  <c r="AA28" i="1" s="1"/>
  <c r="AD28" i="1"/>
  <c r="AC28" i="1"/>
  <c r="W27" i="1"/>
  <c r="AA27" i="1" s="1"/>
  <c r="AC27" i="1"/>
  <c r="AD27" i="1"/>
  <c r="W29" i="1"/>
  <c r="AA29" i="1" s="1"/>
  <c r="AC29" i="1"/>
  <c r="AD29" i="1"/>
  <c r="R29" i="1"/>
  <c r="P29" i="1" s="1"/>
  <c r="S29" i="1" s="1"/>
  <c r="M29" i="1" s="1"/>
  <c r="N29" i="1" s="1"/>
  <c r="AC21" i="1"/>
  <c r="W21" i="1"/>
  <c r="AA21" i="1" s="1"/>
  <c r="AD21" i="1"/>
  <c r="R28" i="1"/>
  <c r="P28" i="1" s="1"/>
  <c r="S28" i="1" s="1"/>
  <c r="M28" i="1" s="1"/>
  <c r="N28" i="1" s="1"/>
  <c r="AC19" i="1"/>
  <c r="W19" i="1"/>
  <c r="AA19" i="1" s="1"/>
  <c r="AD19" i="1"/>
  <c r="AE19" i="1" s="1"/>
  <c r="AC17" i="1"/>
  <c r="W17" i="1"/>
  <c r="AA17" i="1" s="1"/>
  <c r="AD17" i="1"/>
  <c r="R21" i="1"/>
  <c r="P21" i="1" s="1"/>
  <c r="S21" i="1" s="1"/>
  <c r="M21" i="1" s="1"/>
  <c r="N21" i="1" s="1"/>
  <c r="R27" i="1"/>
  <c r="P27" i="1" s="1"/>
  <c r="S27" i="1" s="1"/>
  <c r="M27" i="1" s="1"/>
  <c r="N27" i="1" s="1"/>
  <c r="W22" i="1"/>
  <c r="AA22" i="1" s="1"/>
  <c r="AD22" i="1"/>
  <c r="AE22" i="1" s="1"/>
  <c r="AC22" i="1"/>
  <c r="R22" i="1"/>
  <c r="P22" i="1" s="1"/>
  <c r="S22" i="1" s="1"/>
  <c r="M22" i="1" s="1"/>
  <c r="N22" i="1" s="1"/>
  <c r="AC23" i="1"/>
  <c r="W23" i="1"/>
  <c r="AA23" i="1" s="1"/>
  <c r="AD23" i="1"/>
  <c r="W25" i="1"/>
  <c r="AA25" i="1" s="1"/>
  <c r="AC25" i="1"/>
  <c r="AD25" i="1"/>
  <c r="AE25" i="1" s="1"/>
  <c r="W31" i="1"/>
  <c r="AA31" i="1" s="1"/>
  <c r="AC31" i="1"/>
  <c r="AD31" i="1"/>
  <c r="AE31" i="1" s="1"/>
  <c r="R26" i="1"/>
  <c r="P26" i="1" s="1"/>
  <c r="S26" i="1" s="1"/>
  <c r="M26" i="1" s="1"/>
  <c r="N26" i="1" s="1"/>
  <c r="R23" i="1"/>
  <c r="P23" i="1" s="1"/>
  <c r="S23" i="1" s="1"/>
  <c r="M23" i="1" s="1"/>
  <c r="N23" i="1" s="1"/>
  <c r="W18" i="1"/>
  <c r="AA18" i="1" s="1"/>
  <c r="AD18" i="1"/>
  <c r="AC18" i="1"/>
  <c r="AE28" i="1" l="1"/>
  <c r="AE29" i="1"/>
  <c r="AE18" i="1"/>
  <c r="AE30" i="1"/>
  <c r="AE27" i="1"/>
  <c r="AE21" i="1"/>
  <c r="AE24" i="1"/>
  <c r="AE23" i="1"/>
  <c r="AE17" i="1"/>
</calcChain>
</file>

<file path=xl/sharedStrings.xml><?xml version="1.0" encoding="utf-8"?>
<sst xmlns="http://schemas.openxmlformats.org/spreadsheetml/2006/main" count="702" uniqueCount="359">
  <si>
    <t>File opened</t>
  </si>
  <si>
    <t>2020-12-14 11:52:52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</si>
  <si>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</si>
  <si>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</si>
  <si>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</si>
  <si>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</si>
  <si>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</si>
  <si>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</si>
  <si>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</si>
  <si>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</si>
  <si>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</si>
  <si>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</si>
  <si>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</si>
  <si>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{"h2obspan2": "0", "co2azero": "0.892502", "co2bspanconc2": "0", "co2aspanconc2": "0", "co2bspan2a": "0.0873229", "h2obspan2a": "0.0678114", "h2oaspan2": "0", "h2oaspanconc1": "12.17", "co2aspan2a": "0.0865215", "h2obspan1": "0.998939", "co2bspan2b": "0.087286", "ssb_ref": "34919.1", "tbzero": "0.0513058", "h2oaspan1": "1.00398", "h2oaspan2a": "0.0668561", "co2bspan2": "0", "co2bzero": "0.898612", "tazero": "0.00104713", "h2obzero": "1.16501", "flowbzero": "0.26", "h2obspan2b": "0.0677395", "co2aspan2b": "0.086568", "oxygen": "21", "h2oaspan2b": "0.0671222", "h2oazero": "1.16161", "h2obspanconc1": "12.17", "flowmeterzero": "0.990581", "co2bspan1": "0.999577", "ssa_ref": "37127.4", "co2aspan1": "1.00054", "h2obspanconc2": "0", "chamberpressurezero": "2.57375", "flowazero": "0.317", "co2bspanconc1": "400", "h2oaspanconc2": "0", "co2aspan2": "0", "co2aspanconc1": "400"}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</si>
  <si>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</si>
  <si>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</si>
  <si>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</si>
  <si>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</si>
  <si>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</si>
  <si>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</si>
  <si>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</si>
  <si>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</si>
  <si>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</si>
  <si>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</si>
  <si>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11:52:52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</si>
  <si>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</si>
  <si>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</si>
  <si>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</si>
  <si>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</si>
  <si>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</si>
  <si>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</si>
  <si>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</si>
  <si>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</si>
  <si>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</si>
  <si>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</si>
  <si>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</si>
  <si>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</si>
  <si>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</si>
  <si>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</si>
  <si>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</si>
  <si>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</si>
  <si>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</si>
  <si>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</si>
  <si>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</si>
  <si>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</si>
  <si>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</si>
  <si>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</si>
  <si>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</si>
  <si>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</si>
  <si>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</si>
  <si>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</si>
  <si>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</si>
  <si>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</si>
  <si>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</si>
  <si>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</si>
  <si>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</si>
  <si>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</si>
  <si>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</si>
  <si>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</si>
  <si>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</si>
  <si>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</si>
  <si>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</si>
  <si>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</si>
  <si>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</si>
  <si>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</si>
  <si>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</si>
  <si>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</si>
  <si>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</si>
  <si>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</si>
  <si>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</si>
  <si>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</si>
  <si>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</si>
  <si>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</si>
  <si>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</si>
  <si>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</si>
  <si>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</si>
  <si>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</si>
  <si>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</si>
  <si>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5.73591 90.7561 390.591 617.401 855.206 1054.28 1243.41 1408.77</t>
  </si>
  <si>
    <t>Fs_true</t>
  </si>
  <si>
    <t>1.08594 104.158 404.453 601.335 802.067 1001.34 1203.67 1400.24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</si>
  <si>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</si>
  <si>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</si>
  <si>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</si>
  <si>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</si>
  <si>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</si>
  <si>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</si>
  <si>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</si>
  <si>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</si>
  <si>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</si>
  <si>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</si>
  <si>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</si>
  <si>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</si>
  <si>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</si>
  <si>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</si>
  <si>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</si>
  <si>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</si>
  <si>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</si>
  <si>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</si>
  <si>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</si>
  <si>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</si>
  <si>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</si>
  <si>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</si>
  <si>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</si>
  <si>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</si>
  <si>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</si>
  <si>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</si>
  <si>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</si>
  <si>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</si>
  <si>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</si>
  <si>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</si>
  <si>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</si>
  <si>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</si>
  <si>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</si>
  <si>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</si>
  <si>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</si>
  <si>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</si>
  <si>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</si>
  <si>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</si>
  <si>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</si>
  <si>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</si>
  <si>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</si>
  <si>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</si>
  <si>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</si>
  <si>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</si>
  <si>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</si>
  <si>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</si>
  <si>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</si>
  <si>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</si>
  <si>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</si>
  <si>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</si>
  <si>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</si>
  <si>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</si>
  <si>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</si>
  <si>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</si>
  <si>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</si>
  <si>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</si>
  <si>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</si>
  <si>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</si>
  <si>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</si>
  <si>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</si>
  <si>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</si>
  <si>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</si>
  <si>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</si>
  <si>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</si>
  <si>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</si>
  <si>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</si>
  <si>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</si>
  <si>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</si>
  <si>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</si>
  <si>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</si>
  <si>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</si>
  <si>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</si>
  <si>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</si>
  <si>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</si>
  <si>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</si>
  <si>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</si>
  <si>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</si>
  <si>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</si>
  <si>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</si>
  <si>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</si>
  <si>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</si>
  <si>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</si>
  <si>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</si>
  <si>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</si>
  <si>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</si>
  <si>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</si>
  <si>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</si>
  <si>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</si>
  <si>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</si>
  <si>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</si>
  <si>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</si>
  <si>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</si>
  <si>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</si>
  <si>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</si>
  <si>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</si>
  <si>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</si>
  <si>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</si>
  <si>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</si>
  <si>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</si>
  <si>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</si>
  <si>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</si>
  <si>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</si>
  <si>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</si>
  <si>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</si>
  <si>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</si>
  <si>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</si>
  <si>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</si>
  <si>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</si>
  <si>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</si>
  <si>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</si>
  <si>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</si>
  <si>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</si>
  <si>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</si>
  <si>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</si>
  <si>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</si>
  <si>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</si>
  <si>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</si>
  <si>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</si>
  <si>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</si>
  <si>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</si>
  <si>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</si>
  <si>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</si>
  <si>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</si>
  <si>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</si>
  <si>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</si>
  <si>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</si>
  <si>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</si>
  <si>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</si>
  <si>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</si>
  <si>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</si>
  <si>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</si>
  <si>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</si>
  <si>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</si>
  <si>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</si>
  <si>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</si>
  <si>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</si>
  <si>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</si>
  <si>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</si>
  <si>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</si>
  <si>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</si>
  <si>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</si>
  <si>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</si>
  <si>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</si>
  <si>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</si>
  <si>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</si>
  <si>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</si>
  <si>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</si>
  <si>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</si>
  <si>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</si>
  <si>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</si>
  <si>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</si>
  <si>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</si>
  <si>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</si>
  <si>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</si>
  <si>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</si>
  <si>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</si>
  <si>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</si>
  <si>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</si>
  <si>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</si>
  <si>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</si>
  <si>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</si>
  <si>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</si>
  <si>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</si>
  <si>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</si>
  <si>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</si>
  <si>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</si>
  <si>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</si>
  <si>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</si>
  <si>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</si>
  <si>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</si>
  <si>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</si>
  <si>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</si>
  <si>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</si>
  <si>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</si>
  <si>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</si>
  <si>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</si>
  <si>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</si>
  <si>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</si>
  <si>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</si>
  <si>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</si>
  <si>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</si>
  <si>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</si>
  <si>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</si>
  <si>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</si>
  <si>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</si>
  <si>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</si>
  <si>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</si>
  <si>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</si>
  <si>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</si>
  <si>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</si>
  <si>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</si>
  <si>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</si>
  <si>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</si>
  <si>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</si>
  <si>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</si>
  <si>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</si>
  <si>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</si>
  <si>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</si>
  <si>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</si>
  <si>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</si>
  <si>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</si>
  <si>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</si>
  <si>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</si>
  <si>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</si>
  <si>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</si>
  <si>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</si>
  <si>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</si>
  <si>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</si>
  <si>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12:12:09</t>
  </si>
  <si>
    <t>12:12:09</t>
  </si>
  <si>
    <t>1149</t>
  </si>
  <si>
    <t>_1</t>
  </si>
  <si>
    <t>RECT-4143-20200907-06_33_50</t>
  </si>
  <si>
    <t>RECT-2206-20201214-12_12_05</t>
  </si>
  <si>
    <t>DARK-2207-20201214-12_12_13</t>
  </si>
  <si>
    <t>0: Broadleaf</t>
  </si>
  <si>
    <t>12:12:27</t>
  </si>
  <si>
    <t>0/3</t>
  </si>
  <si>
    <t>20201214 12:14:28</t>
  </si>
  <si>
    <t>12:14:28</t>
  </si>
  <si>
    <t>RECT-2208-20201214-12_14_24</t>
  </si>
  <si>
    <t>DARK-2209-20201214-12_14_31</t>
  </si>
  <si>
    <t>20201214 12:15:38</t>
  </si>
  <si>
    <t>12:15:38</t>
  </si>
  <si>
    <t>RECT-2210-20201214-12_15_34</t>
  </si>
  <si>
    <t>DARK-2211-20201214-12_15_42</t>
  </si>
  <si>
    <t>3/3</t>
  </si>
  <si>
    <t>20201214 12:17:07</t>
  </si>
  <si>
    <t>12:17:07</t>
  </si>
  <si>
    <t>RECT-2212-20201214-12_17_03</t>
  </si>
  <si>
    <t>DARK-2213-20201214-12_17_11</t>
  </si>
  <si>
    <t>20201214 12:19:05</t>
  </si>
  <si>
    <t>12:19:05</t>
  </si>
  <si>
    <t>RECT-2214-20201214-12_19_01</t>
  </si>
  <si>
    <t>DARK-2215-20201214-12_19_09</t>
  </si>
  <si>
    <t>20201214 12:20:27</t>
  </si>
  <si>
    <t>12:20:27</t>
  </si>
  <si>
    <t>RECT-2216-20201214-12_20_23</t>
  </si>
  <si>
    <t>DARK-2217-20201214-12_20_31</t>
  </si>
  <si>
    <t>20201214 12:22:04</t>
  </si>
  <si>
    <t>12:22:04</t>
  </si>
  <si>
    <t>RECT-2218-20201214-12_22_00</t>
  </si>
  <si>
    <t>DARK-2219-20201214-12_22_08</t>
  </si>
  <si>
    <t>20201214 12:24:05</t>
  </si>
  <si>
    <t>12:24:05</t>
  </si>
  <si>
    <t>RECT-2220-20201214-12_24_01</t>
  </si>
  <si>
    <t>DARK-2221-20201214-12_24_09</t>
  </si>
  <si>
    <t>12:24:26</t>
  </si>
  <si>
    <t>1/3</t>
  </si>
  <si>
    <t>20201214 12:26:27</t>
  </si>
  <si>
    <t>12:26:27</t>
  </si>
  <si>
    <t>RECT-2222-20201214-12_26_23</t>
  </si>
  <si>
    <t>DARK-2223-20201214-12_26_31</t>
  </si>
  <si>
    <t>20201214 12:28:20</t>
  </si>
  <si>
    <t>12:28:20</t>
  </si>
  <si>
    <t>RECT-2224-20201214-12_28_16</t>
  </si>
  <si>
    <t>DARK-2225-20201214-12_28_24</t>
  </si>
  <si>
    <t>20201214 12:30:21</t>
  </si>
  <si>
    <t>12:30:21</t>
  </si>
  <si>
    <t>RECT-2226-20201214-12_30_17</t>
  </si>
  <si>
    <t>DARK-2227-20201214-12_30_25</t>
  </si>
  <si>
    <t>20201214 12:32:19</t>
  </si>
  <si>
    <t>12:32:19</t>
  </si>
  <si>
    <t>RECT-2228-20201214-12_32_15</t>
  </si>
  <si>
    <t>DARK-2229-20201214-12_32_23</t>
  </si>
  <si>
    <t>20201214 12:34:20</t>
  </si>
  <si>
    <t>12:34:20</t>
  </si>
  <si>
    <t>RECT-2230-20201214-12_34_16</t>
  </si>
  <si>
    <t>DARK-2231-20201214-12_34_24</t>
  </si>
  <si>
    <t>20201214 12:36:21</t>
  </si>
  <si>
    <t>12:36:21</t>
  </si>
  <si>
    <t>RECT-2232-20201214-12_36_17</t>
  </si>
  <si>
    <t>DARK-2233-20201214-12_36_25</t>
  </si>
  <si>
    <t>12:36:43</t>
  </si>
  <si>
    <t>20201214 12:38:44</t>
  </si>
  <si>
    <t>12:38:44</t>
  </si>
  <si>
    <t>RECT-2234-20201214-12_38_40</t>
  </si>
  <si>
    <t>DARK-2235-20201214-12_38_48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</si>
</sst>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1607969529.0999999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1607969521.0999999</v>
      </c>
      <c r="I17">
        <f t="shared" ref="I17:I31" si="0">(J17)/1000</f>
        <v>2.2436552223153197E-4</v>
      </c>
      <c r="J17">
        <f t="shared" ref="J17:J31" si="1">1000*CA17*AH17*(BW17-BX17)/(100*BP17*(1000-AH17*BW17))</f>
        <v>0.22436552223153197</v>
      </c>
      <c r="K17">
        <f t="shared" ref="K17:K31" si="2">CA17*AH17*(BV17-BU17*(1000-AH17*BX17)/(1000-AH17*BW17))/(100*BP17)</f>
        <v>2.8849203385215598</v>
      </c>
      <c r="L17">
        <f t="shared" ref="L17:L31" si="3">BU17 - IF(AH17&gt;1, K17*BP17*100/(AJ17*CI17), 0)</f>
        <v>401.02896774193601</v>
      </c>
      <c r="M17">
        <f t="shared" ref="M17:M31" si="4">((S17-I17/2)*L17-K17)/(S17+I17/2)</f>
        <v>27.434319077359845</v>
      </c>
      <c r="N17">
        <f t="shared" ref="N17:N31" si="5">M17*(CB17+CC17)/1000</f>
        <v>2.8118330287440751</v>
      </c>
      <c r="O17">
        <f t="shared" ref="O17:O31" si="6">(BU17 - IF(AH17&gt;1, K17*BP17*100/(AJ17*CI17), 0))*(CB17+CC17)/1000</f>
        <v>41.102769629536425</v>
      </c>
      <c r="P17">
        <f t="shared" ref="P17:P31" si="7">2/((1/R17-1/Q17)+SIGN(R17)*SQRT((1/R17-1/Q17)*(1/R17-1/Q17) + 4*BQ17/((BQ17+1)*(BQ17+1))*(2*1/R17*1/Q17-1/Q17*1/Q17)))</f>
        <v>1.2586453621536152E-2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2.9717327544956555</v>
      </c>
      <c r="R17">
        <f t="shared" ref="R17:R31" si="9">I17*(1000-(1000*0.61365*EXP(17.502*V17/(240.97+V17))/(CB17+CC17)+BW17)/2)/(1000*0.61365*EXP(17.502*V17/(240.97+V17))/(CB17+CC17)-BW17)</f>
        <v>1.2556912811702382E-2</v>
      </c>
      <c r="S17">
        <f t="shared" ref="S17:S31" si="10">1/((BQ17+1)/(P17/1.6)+1/(Q17/1.37)) + BQ17/((BQ17+1)/(P17/1.6) + BQ17/(Q17/1.37))</f>
        <v>7.8507188032744084E-3</v>
      </c>
      <c r="T17">
        <f t="shared" ref="T17:T31" si="11">(BM17*BO17)</f>
        <v>231.29287310559295</v>
      </c>
      <c r="U17">
        <f t="shared" ref="U17:U31" si="12">(CD17+(T17+2*0.95*0.0000000567*(((CD17+$B$7)+273)^4-(CD17+273)^4)-44100*I17)/(1.84*29.3*Q17+8*0.95*0.0000000567*(CD17+273)^3))</f>
        <v>29.31498650778698</v>
      </c>
      <c r="V17">
        <f t="shared" ref="V17:V31" si="13">($C$7*CE17+$D$7*CF17+$E$7*U17)</f>
        <v>29.2806838709677</v>
      </c>
      <c r="W17">
        <f t="shared" ref="W17:W31" si="14">0.61365*EXP(17.502*V17/(240.97+V17))</f>
        <v>4.0875584444179749</v>
      </c>
      <c r="X17">
        <f t="shared" ref="X17:X31" si="15">(Y17/Z17*100)</f>
        <v>60.864109229109964</v>
      </c>
      <c r="Y17">
        <f t="shared" ref="Y17:Y31" si="16">BW17*(CB17+CC17)/1000</f>
        <v>2.3134059785590972</v>
      </c>
      <c r="Z17">
        <f t="shared" ref="Z17:Z31" si="17">0.61365*EXP(17.502*CD17/(240.97+CD17))</f>
        <v>3.8009362296764646</v>
      </c>
      <c r="AA17">
        <f t="shared" ref="AA17:AA31" si="18">(W17-BW17*(CB17+CC17)/1000)</f>
        <v>1.7741524658588776</v>
      </c>
      <c r="AB17">
        <f t="shared" ref="AB17:AB31" si="19">(-I17*44100)</f>
        <v>-9.8945195304105606</v>
      </c>
      <c r="AC17">
        <f t="shared" ref="AC17:AC31" si="20">2*29.3*Q17*0.92*(CD17-V17)</f>
        <v>-200.76896308305146</v>
      </c>
      <c r="AD17">
        <f t="shared" ref="AD17:AD31" si="21">2*0.95*0.0000000567*(((CD17+$B$7)+273)^4-(V17+273)^4)</f>
        <v>-14.8227113926459</v>
      </c>
      <c r="AE17">
        <f t="shared" ref="AE17:AE31" si="22">T17+AD17+AB17+AC17</f>
        <v>5.8066790994850521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53973.718255059073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1" si="26">1-AM17/AN17</f>
        <v>0.78066849277855754</v>
      </c>
      <c r="AP17">
        <v>-0.57774747981622299</v>
      </c>
      <c r="AQ17" t="s">
        <v>294</v>
      </c>
      <c r="AR17">
        <v>15382</v>
      </c>
      <c r="AS17">
        <v>780.93338461538497</v>
      </c>
      <c r="AT17">
        <v>870.91</v>
      </c>
      <c r="AU17">
        <f t="shared" ref="AU17:AU31" si="27">1-AS17/AT17</f>
        <v>0.10331333362186101</v>
      </c>
      <c r="AV17">
        <v>0.5</v>
      </c>
      <c r="AW17">
        <f t="shared" ref="AW17:AW31" si="28">BM17</f>
        <v>1180.192588651295</v>
      </c>
      <c r="AX17">
        <f t="shared" ref="AX17:AX31" si="29">K17</f>
        <v>2.8849203385215598</v>
      </c>
      <c r="AY17">
        <f t="shared" ref="AY17:AY31" si="30">AU17*AV17*AW17</f>
        <v>60.964815324689511</v>
      </c>
      <c r="AZ17">
        <f t="shared" ref="AZ17:AZ31" si="31">(AX17-AP17)/AW17</f>
        <v>2.9339853949556351E-3</v>
      </c>
      <c r="BA17">
        <f t="shared" ref="BA17:BA31" si="32">(AN17-AT17)/AT17</f>
        <v>2.7455994304807616</v>
      </c>
      <c r="BB17" t="s">
        <v>295</v>
      </c>
      <c r="BC17">
        <v>780.93338461538497</v>
      </c>
      <c r="BD17">
        <v>562.95000000000005</v>
      </c>
      <c r="BE17">
        <f t="shared" ref="BE17:BE31" si="33">1-BD17/AT17</f>
        <v>0.35360714654786363</v>
      </c>
      <c r="BF17">
        <f t="shared" ref="BF17:BF31" si="34">(AT17-BC17)/(AT17-BD17)</f>
        <v>0.29216981226332972</v>
      </c>
      <c r="BG17">
        <f t="shared" ref="BG17:BG31" si="35">(AN17-AT17)/(AN17-BD17)</f>
        <v>0.88590397646649099</v>
      </c>
      <c r="BH17">
        <f t="shared" ref="BH17:BH31" si="36">(AT17-BC17)/(AT17-AM17)</f>
        <v>0.57887688493192435</v>
      </c>
      <c r="BI17">
        <f t="shared" ref="BI17:BI31" si="37">(AN17-AT17)/(AN17-AM17)</f>
        <v>0.93896454522827388</v>
      </c>
      <c r="BJ17">
        <f t="shared" ref="BJ17:BJ31" si="38">(BF17*BD17/BC17)</f>
        <v>0.21061591046545863</v>
      </c>
      <c r="BK17">
        <f t="shared" ref="BK17:BK31" si="39">(1-BJ17)</f>
        <v>0.78938408953454142</v>
      </c>
      <c r="BL17">
        <f t="shared" ref="BL17:BL31" si="40">$B$11*CJ17+$C$11*CK17+$F$11*CL17*(1-CO17)</f>
        <v>1400.00870967742</v>
      </c>
      <c r="BM17">
        <f t="shared" ref="BM17:BM31" si="41">BL17*BN17</f>
        <v>1180.192588651295</v>
      </c>
      <c r="BN17">
        <f t="shared" ref="BN17:BN31" si="42">($B$11*$D$9+$C$11*$D$9+$F$11*((CY17+CQ17)/MAX(CY17+CQ17+CZ17, 0.1)*$I$9+CZ17/MAX(CY17+CQ17+CZ17, 0.1)*$J$9))/($B$11+$C$11+$F$11)</f>
        <v>0.84298946177501022</v>
      </c>
      <c r="BO17">
        <f t="shared" ref="BO17:BO31" si="43">($B$11*$K$9+$C$11*$K$9+$F$11*((CY17+CQ17)/MAX(CY17+CQ17+CZ17, 0.1)*$P$9+CZ17/MAX(CY17+CQ17+CZ17, 0.1)*$Q$9))/($B$11+$C$11+$F$11)</f>
        <v>0.19597892355002053</v>
      </c>
      <c r="BP17">
        <v>6</v>
      </c>
      <c r="BQ17">
        <v>0.5</v>
      </c>
      <c r="BR17" t="s">
        <v>296</v>
      </c>
      <c r="BS17">
        <v>2</v>
      </c>
      <c r="BT17">
        <v>1607969521.0999999</v>
      </c>
      <c r="BU17">
        <v>401.02896774193601</v>
      </c>
      <c r="BV17">
        <v>404.59870967741898</v>
      </c>
      <c r="BW17">
        <v>22.571296774193598</v>
      </c>
      <c r="BX17">
        <v>22.308145161290302</v>
      </c>
      <c r="BY17">
        <v>400.99996774193602</v>
      </c>
      <c r="BZ17">
        <v>22.286296774193598</v>
      </c>
      <c r="CA17">
        <v>500.01890322580601</v>
      </c>
      <c r="CB17">
        <v>102.393258064516</v>
      </c>
      <c r="CC17">
        <v>0.100010341935484</v>
      </c>
      <c r="CD17">
        <v>28.027538709677401</v>
      </c>
      <c r="CE17">
        <v>29.2806838709677</v>
      </c>
      <c r="CF17">
        <v>999.9</v>
      </c>
      <c r="CG17">
        <v>0</v>
      </c>
      <c r="CH17">
        <v>0</v>
      </c>
      <c r="CI17">
        <v>10003.067096774201</v>
      </c>
      <c r="CJ17">
        <v>0</v>
      </c>
      <c r="CK17">
        <v>339.15522580645199</v>
      </c>
      <c r="CL17">
        <v>1400.00870967742</v>
      </c>
      <c r="CM17">
        <v>0.89999429032258105</v>
      </c>
      <c r="CN17">
        <v>0.100005512903226</v>
      </c>
      <c r="CO17">
        <v>0</v>
      </c>
      <c r="CP17">
        <v>781.20258064516099</v>
      </c>
      <c r="CQ17">
        <v>4.9994800000000001</v>
      </c>
      <c r="CR17">
        <v>11312.725806451601</v>
      </c>
      <c r="CS17">
        <v>11417.632258064499</v>
      </c>
      <c r="CT17">
        <v>47.276000000000003</v>
      </c>
      <c r="CU17">
        <v>49.512</v>
      </c>
      <c r="CV17">
        <v>48.287999999999997</v>
      </c>
      <c r="CW17">
        <v>48.636935483871</v>
      </c>
      <c r="CX17">
        <v>49.233741935483899</v>
      </c>
      <c r="CY17">
        <v>1255.4996774193501</v>
      </c>
      <c r="CZ17">
        <v>139.50903225806499</v>
      </c>
      <c r="DA17">
        <v>0</v>
      </c>
      <c r="DB17">
        <v>3129.7000000476801</v>
      </c>
      <c r="DC17">
        <v>0</v>
      </c>
      <c r="DD17">
        <v>780.93338461538497</v>
      </c>
      <c r="DE17">
        <v>-24.636786332935198</v>
      </c>
      <c r="DF17">
        <v>-334.06837608740301</v>
      </c>
      <c r="DG17">
        <v>11308.55</v>
      </c>
      <c r="DH17">
        <v>15</v>
      </c>
      <c r="DI17">
        <v>1607969547.0999999</v>
      </c>
      <c r="DJ17" t="s">
        <v>297</v>
      </c>
      <c r="DK17">
        <v>1607969546.0999999</v>
      </c>
      <c r="DL17">
        <v>1607969547.0999999</v>
      </c>
      <c r="DM17">
        <v>13</v>
      </c>
      <c r="DN17">
        <v>-0.66600000000000004</v>
      </c>
      <c r="DO17">
        <v>-6.6000000000000003E-2</v>
      </c>
      <c r="DP17">
        <v>2.9000000000000001E-2</v>
      </c>
      <c r="DQ17">
        <v>0.28499999999999998</v>
      </c>
      <c r="DR17">
        <v>404</v>
      </c>
      <c r="DS17">
        <v>22</v>
      </c>
      <c r="DT17">
        <v>0.26</v>
      </c>
      <c r="DU17">
        <v>0.1</v>
      </c>
      <c r="DV17">
        <v>2.2785166587620198</v>
      </c>
      <c r="DW17">
        <v>2.0457634178162301</v>
      </c>
      <c r="DX17">
        <v>0.15332789527773799</v>
      </c>
      <c r="DY17">
        <v>0</v>
      </c>
      <c r="DZ17">
        <v>-2.9013825806451599</v>
      </c>
      <c r="EA17">
        <v>-3.20269354838709</v>
      </c>
      <c r="EB17">
        <v>0.23933791649205899</v>
      </c>
      <c r="EC17">
        <v>0</v>
      </c>
      <c r="ED17">
        <v>0.35693816129032302</v>
      </c>
      <c r="EE17">
        <v>1.9071991935483901</v>
      </c>
      <c r="EF17">
        <v>0.14683946123135899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2.9000000000000001E-2</v>
      </c>
      <c r="EN17">
        <v>0.28499999999999998</v>
      </c>
      <c r="EO17">
        <v>0.86566429087958496</v>
      </c>
      <c r="EP17">
        <v>-1.6043650578588901E-5</v>
      </c>
      <c r="EQ17">
        <v>-1.15305589960158E-6</v>
      </c>
      <c r="ER17">
        <v>3.6581349982770798E-10</v>
      </c>
      <c r="ES17">
        <v>-7.5367840527947705E-2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58.6</v>
      </c>
      <c r="FB17">
        <v>56.2</v>
      </c>
      <c r="FC17">
        <v>2</v>
      </c>
      <c r="FD17">
        <v>510.29899999999998</v>
      </c>
      <c r="FE17">
        <v>488.96300000000002</v>
      </c>
      <c r="FF17">
        <v>23.385400000000001</v>
      </c>
      <c r="FG17">
        <v>34.939399999999999</v>
      </c>
      <c r="FH17">
        <v>30.0015</v>
      </c>
      <c r="FI17">
        <v>34.934800000000003</v>
      </c>
      <c r="FJ17">
        <v>34.97</v>
      </c>
      <c r="FK17">
        <v>19.306699999999999</v>
      </c>
      <c r="FL17">
        <v>21.0899</v>
      </c>
      <c r="FM17">
        <v>61.420400000000001</v>
      </c>
      <c r="FN17">
        <v>23.3673</v>
      </c>
      <c r="FO17">
        <v>404.16699999999997</v>
      </c>
      <c r="FP17">
        <v>21.851700000000001</v>
      </c>
      <c r="FQ17">
        <v>97.550899999999999</v>
      </c>
      <c r="FR17">
        <v>101.85299999999999</v>
      </c>
    </row>
    <row r="18" spans="1:174" x14ac:dyDescent="0.25">
      <c r="A18">
        <v>2</v>
      </c>
      <c r="B18">
        <v>1607969668.0999999</v>
      </c>
      <c r="C18">
        <v>139</v>
      </c>
      <c r="D18" t="s">
        <v>299</v>
      </c>
      <c r="E18" t="s">
        <v>300</v>
      </c>
      <c r="F18" t="s">
        <v>291</v>
      </c>
      <c r="G18" t="s">
        <v>292</v>
      </c>
      <c r="H18">
        <v>1607969660.0999999</v>
      </c>
      <c r="I18">
        <f t="shared" si="0"/>
        <v>5.9123216187431345E-4</v>
      </c>
      <c r="J18">
        <f t="shared" si="1"/>
        <v>0.59123216187431349</v>
      </c>
      <c r="K18">
        <f t="shared" si="2"/>
        <v>-0.3652595142412739</v>
      </c>
      <c r="L18">
        <f t="shared" si="3"/>
        <v>49.572538709677403</v>
      </c>
      <c r="M18">
        <f t="shared" si="4"/>
        <v>65.845418320511001</v>
      </c>
      <c r="N18">
        <f t="shared" si="5"/>
        <v>6.7476428888399296</v>
      </c>
      <c r="O18">
        <f t="shared" si="6"/>
        <v>5.0800465216560102</v>
      </c>
      <c r="P18">
        <f t="shared" si="7"/>
        <v>3.2729270676326021E-2</v>
      </c>
      <c r="Q18">
        <f t="shared" si="8"/>
        <v>2.9710097023696038</v>
      </c>
      <c r="R18">
        <f t="shared" si="9"/>
        <v>3.2530278553736872E-2</v>
      </c>
      <c r="S18">
        <f t="shared" si="10"/>
        <v>2.0349201741391938E-2</v>
      </c>
      <c r="T18">
        <f t="shared" si="11"/>
        <v>231.29393909268774</v>
      </c>
      <c r="U18">
        <f t="shared" si="12"/>
        <v>29.173978734407893</v>
      </c>
      <c r="V18">
        <f t="shared" si="13"/>
        <v>29.325987096774199</v>
      </c>
      <c r="W18">
        <f t="shared" si="14"/>
        <v>4.0982639074610372</v>
      </c>
      <c r="X18">
        <f t="shared" si="15"/>
        <v>60.516020577243189</v>
      </c>
      <c r="Y18">
        <f t="shared" si="16"/>
        <v>2.2938494690865019</v>
      </c>
      <c r="Z18">
        <f t="shared" si="17"/>
        <v>3.7904829947610517</v>
      </c>
      <c r="AA18">
        <f t="shared" si="18"/>
        <v>1.8044144383745353</v>
      </c>
      <c r="AB18">
        <f t="shared" si="19"/>
        <v>-26.073338338657223</v>
      </c>
      <c r="AC18">
        <f t="shared" si="20"/>
        <v>-215.54335706527533</v>
      </c>
      <c r="AD18">
        <f t="shared" si="21"/>
        <v>-15.917230324343684</v>
      </c>
      <c r="AE18">
        <f t="shared" si="22"/>
        <v>-26.239986635588508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53960.657884695007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15382.4</v>
      </c>
      <c r="AS18">
        <v>713.45526923076898</v>
      </c>
      <c r="AT18">
        <v>771.95</v>
      </c>
      <c r="AU18">
        <f t="shared" si="27"/>
        <v>7.5775284369753337E-2</v>
      </c>
      <c r="AV18">
        <v>0.5</v>
      </c>
      <c r="AW18">
        <f t="shared" si="28"/>
        <v>1180.1980273609695</v>
      </c>
      <c r="AX18">
        <f t="shared" si="29"/>
        <v>-0.3652595142412739</v>
      </c>
      <c r="AY18">
        <f t="shared" si="30"/>
        <v>44.714920567949697</v>
      </c>
      <c r="AZ18">
        <f t="shared" si="31"/>
        <v>1.8004433209407373E-4</v>
      </c>
      <c r="BA18">
        <f t="shared" si="32"/>
        <v>3.2257659174817022</v>
      </c>
      <c r="BB18" t="s">
        <v>302</v>
      </c>
      <c r="BC18">
        <v>713.45526923076898</v>
      </c>
      <c r="BD18">
        <v>530.07000000000005</v>
      </c>
      <c r="BE18">
        <f t="shared" si="33"/>
        <v>0.31333635598160503</v>
      </c>
      <c r="BF18">
        <f t="shared" si="34"/>
        <v>0.24183368103700625</v>
      </c>
      <c r="BG18">
        <f t="shared" si="35"/>
        <v>0.91146445291195877</v>
      </c>
      <c r="BH18">
        <f t="shared" si="36"/>
        <v>1.0357985425321823</v>
      </c>
      <c r="BI18">
        <f t="shared" si="37"/>
        <v>0.97782415428818603</v>
      </c>
      <c r="BJ18">
        <f t="shared" si="38"/>
        <v>0.17967318321931536</v>
      </c>
      <c r="BK18">
        <f t="shared" si="39"/>
        <v>0.82032681678068464</v>
      </c>
      <c r="BL18">
        <f t="shared" si="40"/>
        <v>1400.0151612903201</v>
      </c>
      <c r="BM18">
        <f t="shared" si="41"/>
        <v>1180.1980273609695</v>
      </c>
      <c r="BN18">
        <f t="shared" si="42"/>
        <v>0.84298946182357293</v>
      </c>
      <c r="BO18">
        <f t="shared" si="43"/>
        <v>0.19597892364714598</v>
      </c>
      <c r="BP18">
        <v>6</v>
      </c>
      <c r="BQ18">
        <v>0.5</v>
      </c>
      <c r="BR18" t="s">
        <v>296</v>
      </c>
      <c r="BS18">
        <v>2</v>
      </c>
      <c r="BT18">
        <v>1607969660.0999999</v>
      </c>
      <c r="BU18">
        <v>49.572538709677403</v>
      </c>
      <c r="BV18">
        <v>49.169409677419402</v>
      </c>
      <c r="BW18">
        <v>22.384035483870999</v>
      </c>
      <c r="BX18">
        <v>21.6904580645161</v>
      </c>
      <c r="BY18">
        <v>49.376803225806398</v>
      </c>
      <c r="BZ18">
        <v>22.0807741935484</v>
      </c>
      <c r="CA18">
        <v>500.01454838709702</v>
      </c>
      <c r="CB18">
        <v>102.377</v>
      </c>
      <c r="CC18">
        <v>0.1000297</v>
      </c>
      <c r="CD18">
        <v>27.980296774193501</v>
      </c>
      <c r="CE18">
        <v>29.325987096774199</v>
      </c>
      <c r="CF18">
        <v>999.9</v>
      </c>
      <c r="CG18">
        <v>0</v>
      </c>
      <c r="CH18">
        <v>0</v>
      </c>
      <c r="CI18">
        <v>10000.562580645201</v>
      </c>
      <c r="CJ18">
        <v>0</v>
      </c>
      <c r="CK18">
        <v>339.43264516129</v>
      </c>
      <c r="CL18">
        <v>1400.0151612903201</v>
      </c>
      <c r="CM18">
        <v>0.89999435483871004</v>
      </c>
      <c r="CN18">
        <v>0.100005496774194</v>
      </c>
      <c r="CO18">
        <v>0</v>
      </c>
      <c r="CP18">
        <v>713.49632258064503</v>
      </c>
      <c r="CQ18">
        <v>4.9994800000000001</v>
      </c>
      <c r="CR18">
        <v>10363.438709677401</v>
      </c>
      <c r="CS18">
        <v>11417.674193548401</v>
      </c>
      <c r="CT18">
        <v>47.1208064516129</v>
      </c>
      <c r="CU18">
        <v>49.311999999999998</v>
      </c>
      <c r="CV18">
        <v>48.05</v>
      </c>
      <c r="CW18">
        <v>48.495870967741901</v>
      </c>
      <c r="CX18">
        <v>49.088419354838699</v>
      </c>
      <c r="CY18">
        <v>1255.50548387097</v>
      </c>
      <c r="CZ18">
        <v>139.509677419355</v>
      </c>
      <c r="DA18">
        <v>0</v>
      </c>
      <c r="DB18">
        <v>138.09999990463299</v>
      </c>
      <c r="DC18">
        <v>0</v>
      </c>
      <c r="DD18">
        <v>713.45526923076898</v>
      </c>
      <c r="DE18">
        <v>-9.0510427203757899</v>
      </c>
      <c r="DF18">
        <v>-147.750427295648</v>
      </c>
      <c r="DG18">
        <v>10362.75</v>
      </c>
      <c r="DH18">
        <v>15</v>
      </c>
      <c r="DI18">
        <v>1607969547.0999999</v>
      </c>
      <c r="DJ18" t="s">
        <v>297</v>
      </c>
      <c r="DK18">
        <v>1607969546.0999999</v>
      </c>
      <c r="DL18">
        <v>1607969547.0999999</v>
      </c>
      <c r="DM18">
        <v>13</v>
      </c>
      <c r="DN18">
        <v>-0.66600000000000004</v>
      </c>
      <c r="DO18">
        <v>-6.6000000000000003E-2</v>
      </c>
      <c r="DP18">
        <v>2.9000000000000001E-2</v>
      </c>
      <c r="DQ18">
        <v>0.28499999999999998</v>
      </c>
      <c r="DR18">
        <v>404</v>
      </c>
      <c r="DS18">
        <v>22</v>
      </c>
      <c r="DT18">
        <v>0.26</v>
      </c>
      <c r="DU18">
        <v>0.1</v>
      </c>
      <c r="DV18">
        <v>-0.36265803635691002</v>
      </c>
      <c r="DW18">
        <v>-0.51706588436501</v>
      </c>
      <c r="DX18">
        <v>4.0954124067400698E-2</v>
      </c>
      <c r="DY18">
        <v>0</v>
      </c>
      <c r="DZ18">
        <v>0.403134612903226</v>
      </c>
      <c r="EA18">
        <v>0.62072550000000004</v>
      </c>
      <c r="EB18">
        <v>5.0463418697992202E-2</v>
      </c>
      <c r="EC18">
        <v>0</v>
      </c>
      <c r="ED18">
        <v>0.69357519354838704</v>
      </c>
      <c r="EE18">
        <v>0.21376795161290199</v>
      </c>
      <c r="EF18">
        <v>1.5981206085979201E-2</v>
      </c>
      <c r="EG18">
        <v>0</v>
      </c>
      <c r="EH18">
        <v>0</v>
      </c>
      <c r="EI18">
        <v>3</v>
      </c>
      <c r="EJ18" t="s">
        <v>298</v>
      </c>
      <c r="EK18">
        <v>100</v>
      </c>
      <c r="EL18">
        <v>100</v>
      </c>
      <c r="EM18">
        <v>0.19600000000000001</v>
      </c>
      <c r="EN18">
        <v>0.30449999999999999</v>
      </c>
      <c r="EO18">
        <v>0.199312182886971</v>
      </c>
      <c r="EP18">
        <v>-1.6043650578588901E-5</v>
      </c>
      <c r="EQ18">
        <v>-1.15305589960158E-6</v>
      </c>
      <c r="ER18">
        <v>3.6581349982770798E-10</v>
      </c>
      <c r="ES18">
        <v>-0.141700476193098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2</v>
      </c>
      <c r="FB18">
        <v>2</v>
      </c>
      <c r="FC18">
        <v>2</v>
      </c>
      <c r="FD18">
        <v>510.72699999999998</v>
      </c>
      <c r="FE18">
        <v>486.54500000000002</v>
      </c>
      <c r="FF18">
        <v>23.277899999999999</v>
      </c>
      <c r="FG18">
        <v>35.296500000000002</v>
      </c>
      <c r="FH18">
        <v>30.001000000000001</v>
      </c>
      <c r="FI18">
        <v>35.217799999999997</v>
      </c>
      <c r="FJ18">
        <v>35.241700000000002</v>
      </c>
      <c r="FK18">
        <v>5.0841900000000004</v>
      </c>
      <c r="FL18">
        <v>22.388100000000001</v>
      </c>
      <c r="FM18">
        <v>61.420400000000001</v>
      </c>
      <c r="FN18">
        <v>23.2866</v>
      </c>
      <c r="FO18">
        <v>49.317900000000002</v>
      </c>
      <c r="FP18">
        <v>21.777999999999999</v>
      </c>
      <c r="FQ18">
        <v>97.481099999999998</v>
      </c>
      <c r="FR18">
        <v>101.78</v>
      </c>
    </row>
    <row r="19" spans="1:174" x14ac:dyDescent="0.25">
      <c r="A19">
        <v>3</v>
      </c>
      <c r="B19">
        <v>1607969738.5999999</v>
      </c>
      <c r="C19">
        <v>209.5</v>
      </c>
      <c r="D19" t="s">
        <v>303</v>
      </c>
      <c r="E19" t="s">
        <v>304</v>
      </c>
      <c r="F19" t="s">
        <v>291</v>
      </c>
      <c r="G19" t="s">
        <v>292</v>
      </c>
      <c r="H19">
        <v>1607969730.5999999</v>
      </c>
      <c r="I19">
        <f t="shared" si="0"/>
        <v>8.0467567441139774E-4</v>
      </c>
      <c r="J19">
        <f t="shared" si="1"/>
        <v>0.80467567441139776</v>
      </c>
      <c r="K19">
        <f t="shared" si="2"/>
        <v>0.39994213796663763</v>
      </c>
      <c r="L19">
        <f t="shared" si="3"/>
        <v>79.330403225806407</v>
      </c>
      <c r="M19">
        <f t="shared" si="4"/>
        <v>62.964271929389511</v>
      </c>
      <c r="N19">
        <f t="shared" si="5"/>
        <v>6.4524154802054179</v>
      </c>
      <c r="O19">
        <f t="shared" si="6"/>
        <v>8.1295742194742484</v>
      </c>
      <c r="P19">
        <f t="shared" si="7"/>
        <v>4.5018489978116992E-2</v>
      </c>
      <c r="Q19">
        <f t="shared" si="8"/>
        <v>2.9706963324047599</v>
      </c>
      <c r="R19">
        <f t="shared" si="9"/>
        <v>4.4642893211454066E-2</v>
      </c>
      <c r="S19">
        <f t="shared" si="10"/>
        <v>2.7935292802799518E-2</v>
      </c>
      <c r="T19">
        <f t="shared" si="11"/>
        <v>231.28947871010513</v>
      </c>
      <c r="U19">
        <f t="shared" si="12"/>
        <v>29.111568477531989</v>
      </c>
      <c r="V19">
        <f t="shared" si="13"/>
        <v>29.2480193548387</v>
      </c>
      <c r="W19">
        <f t="shared" si="14"/>
        <v>4.0798547299037713</v>
      </c>
      <c r="X19">
        <f t="shared" si="15"/>
        <v>60.445384741924954</v>
      </c>
      <c r="Y19">
        <f t="shared" si="16"/>
        <v>2.2901367189379864</v>
      </c>
      <c r="Z19">
        <f t="shared" si="17"/>
        <v>3.7887701910011105</v>
      </c>
      <c r="AA19">
        <f t="shared" si="18"/>
        <v>1.7897180109657849</v>
      </c>
      <c r="AB19">
        <f t="shared" si="19"/>
        <v>-35.486197241542641</v>
      </c>
      <c r="AC19">
        <f t="shared" si="20"/>
        <v>-204.27507538518344</v>
      </c>
      <c r="AD19">
        <f t="shared" si="21"/>
        <v>-15.080255443575728</v>
      </c>
      <c r="AE19">
        <f t="shared" si="22"/>
        <v>-23.55204936019669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53952.877769889201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305</v>
      </c>
      <c r="AR19">
        <v>15383.1</v>
      </c>
      <c r="AS19">
        <v>707.31132000000002</v>
      </c>
      <c r="AT19">
        <v>765.48</v>
      </c>
      <c r="AU19">
        <f t="shared" si="27"/>
        <v>7.598981031509644E-2</v>
      </c>
      <c r="AV19">
        <v>0.5</v>
      </c>
      <c r="AW19">
        <f t="shared" si="28"/>
        <v>1180.1744628448744</v>
      </c>
      <c r="AX19">
        <f t="shared" si="29"/>
        <v>0.39994213796663763</v>
      </c>
      <c r="AY19">
        <f t="shared" si="30"/>
        <v>44.840616785151418</v>
      </c>
      <c r="AZ19">
        <f t="shared" si="31"/>
        <v>8.2842804056790632E-4</v>
      </c>
      <c r="BA19">
        <f t="shared" si="32"/>
        <v>3.2614829910644301</v>
      </c>
      <c r="BB19" t="s">
        <v>306</v>
      </c>
      <c r="BC19">
        <v>707.31132000000002</v>
      </c>
      <c r="BD19">
        <v>525.39</v>
      </c>
      <c r="BE19">
        <f t="shared" si="33"/>
        <v>0.31364633955165389</v>
      </c>
      <c r="BF19">
        <f t="shared" si="34"/>
        <v>0.24227864550793446</v>
      </c>
      <c r="BG19">
        <f t="shared" si="35"/>
        <v>0.91226993192506267</v>
      </c>
      <c r="BH19">
        <f t="shared" si="36"/>
        <v>1.1633020121838624</v>
      </c>
      <c r="BI19">
        <f t="shared" si="37"/>
        <v>0.98036479364365914</v>
      </c>
      <c r="BJ19">
        <f t="shared" si="38"/>
        <v>0.17996428724400124</v>
      </c>
      <c r="BK19">
        <f t="shared" si="39"/>
        <v>0.82003571275599874</v>
      </c>
      <c r="BL19">
        <f t="shared" si="40"/>
        <v>1399.9870967741899</v>
      </c>
      <c r="BM19">
        <f t="shared" si="41"/>
        <v>1180.1744628448744</v>
      </c>
      <c r="BN19">
        <f t="shared" si="42"/>
        <v>0.84298952866365584</v>
      </c>
      <c r="BO19">
        <f t="shared" si="43"/>
        <v>0.19597905732731188</v>
      </c>
      <c r="BP19">
        <v>6</v>
      </c>
      <c r="BQ19">
        <v>0.5</v>
      </c>
      <c r="BR19" t="s">
        <v>296</v>
      </c>
      <c r="BS19">
        <v>2</v>
      </c>
      <c r="BT19">
        <v>1607969730.5999999</v>
      </c>
      <c r="BU19">
        <v>79.330403225806407</v>
      </c>
      <c r="BV19">
        <v>79.886919354838696</v>
      </c>
      <c r="BW19">
        <v>22.3477225806452</v>
      </c>
      <c r="BX19">
        <v>21.403719354838699</v>
      </c>
      <c r="BY19">
        <v>79.139406451612899</v>
      </c>
      <c r="BZ19">
        <v>22.045999999999999</v>
      </c>
      <c r="CA19">
        <v>500.01503225806499</v>
      </c>
      <c r="CB19">
        <v>102.37741935483901</v>
      </c>
      <c r="CC19">
        <v>9.9990174193548401E-2</v>
      </c>
      <c r="CD19">
        <v>27.972545161290299</v>
      </c>
      <c r="CE19">
        <v>29.2480193548387</v>
      </c>
      <c r="CF19">
        <v>999.9</v>
      </c>
      <c r="CG19">
        <v>0</v>
      </c>
      <c r="CH19">
        <v>0</v>
      </c>
      <c r="CI19">
        <v>9998.7480645161304</v>
      </c>
      <c r="CJ19">
        <v>0</v>
      </c>
      <c r="CK19">
        <v>339.670903225806</v>
      </c>
      <c r="CL19">
        <v>1399.9870967741899</v>
      </c>
      <c r="CM19">
        <v>0.89999238709677398</v>
      </c>
      <c r="CN19">
        <v>0.100007561290323</v>
      </c>
      <c r="CO19">
        <v>0</v>
      </c>
      <c r="CP19">
        <v>707.402774193548</v>
      </c>
      <c r="CQ19">
        <v>4.9994800000000001</v>
      </c>
      <c r="CR19">
        <v>10277.748387096801</v>
      </c>
      <c r="CS19">
        <v>11417.4322580645</v>
      </c>
      <c r="CT19">
        <v>47.074387096774203</v>
      </c>
      <c r="CU19">
        <v>49.237806451612897</v>
      </c>
      <c r="CV19">
        <v>47.995741935483899</v>
      </c>
      <c r="CW19">
        <v>48.461322580645103</v>
      </c>
      <c r="CX19">
        <v>49.072451612903201</v>
      </c>
      <c r="CY19">
        <v>1255.4770967741899</v>
      </c>
      <c r="CZ19">
        <v>139.51</v>
      </c>
      <c r="DA19">
        <v>0</v>
      </c>
      <c r="DB19">
        <v>69.900000095367403</v>
      </c>
      <c r="DC19">
        <v>0</v>
      </c>
      <c r="DD19">
        <v>707.31132000000002</v>
      </c>
      <c r="DE19">
        <v>-6.50730768967858</v>
      </c>
      <c r="DF19">
        <v>-113.33076920568</v>
      </c>
      <c r="DG19">
        <v>10276.08</v>
      </c>
      <c r="DH19">
        <v>15</v>
      </c>
      <c r="DI19">
        <v>1607969547.0999999</v>
      </c>
      <c r="DJ19" t="s">
        <v>297</v>
      </c>
      <c r="DK19">
        <v>1607969546.0999999</v>
      </c>
      <c r="DL19">
        <v>1607969547.0999999</v>
      </c>
      <c r="DM19">
        <v>13</v>
      </c>
      <c r="DN19">
        <v>-0.66600000000000004</v>
      </c>
      <c r="DO19">
        <v>-6.6000000000000003E-2</v>
      </c>
      <c r="DP19">
        <v>2.9000000000000001E-2</v>
      </c>
      <c r="DQ19">
        <v>0.28499999999999998</v>
      </c>
      <c r="DR19">
        <v>404</v>
      </c>
      <c r="DS19">
        <v>22</v>
      </c>
      <c r="DT19">
        <v>0.26</v>
      </c>
      <c r="DU19">
        <v>0.1</v>
      </c>
      <c r="DV19">
        <v>0.40399816045369402</v>
      </c>
      <c r="DW19">
        <v>-0.23653096362533499</v>
      </c>
      <c r="DX19">
        <v>3.2827416092077698E-2</v>
      </c>
      <c r="DY19">
        <v>1</v>
      </c>
      <c r="DZ19">
        <v>-0.558799516129032</v>
      </c>
      <c r="EA19">
        <v>0.14467920967742001</v>
      </c>
      <c r="EB19">
        <v>3.3284373933134298E-2</v>
      </c>
      <c r="EC19">
        <v>1</v>
      </c>
      <c r="ED19">
        <v>0.94319590322580604</v>
      </c>
      <c r="EE19">
        <v>9.3365758064513901E-2</v>
      </c>
      <c r="EF19">
        <v>7.1822818386630899E-3</v>
      </c>
      <c r="EG19">
        <v>1</v>
      </c>
      <c r="EH19">
        <v>3</v>
      </c>
      <c r="EI19">
        <v>3</v>
      </c>
      <c r="EJ19" t="s">
        <v>307</v>
      </c>
      <c r="EK19">
        <v>100</v>
      </c>
      <c r="EL19">
        <v>100</v>
      </c>
      <c r="EM19">
        <v>0.191</v>
      </c>
      <c r="EN19">
        <v>0.30199999999999999</v>
      </c>
      <c r="EO19">
        <v>0.199312182886971</v>
      </c>
      <c r="EP19">
        <v>-1.6043650578588901E-5</v>
      </c>
      <c r="EQ19">
        <v>-1.15305589960158E-6</v>
      </c>
      <c r="ER19">
        <v>3.6581349982770798E-10</v>
      </c>
      <c r="ES19">
        <v>-0.141700476193098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3.2</v>
      </c>
      <c r="FB19">
        <v>3.2</v>
      </c>
      <c r="FC19">
        <v>2</v>
      </c>
      <c r="FD19">
        <v>510.762</v>
      </c>
      <c r="FE19">
        <v>485.411</v>
      </c>
      <c r="FF19">
        <v>23.2971</v>
      </c>
      <c r="FG19">
        <v>35.487200000000001</v>
      </c>
      <c r="FH19">
        <v>30.000499999999999</v>
      </c>
      <c r="FI19">
        <v>35.377499999999998</v>
      </c>
      <c r="FJ19">
        <v>35.397399999999998</v>
      </c>
      <c r="FK19">
        <v>6.3634899999999996</v>
      </c>
      <c r="FL19">
        <v>23.987300000000001</v>
      </c>
      <c r="FM19">
        <v>61.420400000000001</v>
      </c>
      <c r="FN19">
        <v>23.315100000000001</v>
      </c>
      <c r="FO19">
        <v>80.206199999999995</v>
      </c>
      <c r="FP19">
        <v>21.392299999999999</v>
      </c>
      <c r="FQ19">
        <v>97.4465</v>
      </c>
      <c r="FR19">
        <v>101.746</v>
      </c>
    </row>
    <row r="20" spans="1:174" x14ac:dyDescent="0.25">
      <c r="A20">
        <v>4</v>
      </c>
      <c r="B20">
        <v>1607969827.5999999</v>
      </c>
      <c r="C20">
        <v>298.5</v>
      </c>
      <c r="D20" t="s">
        <v>308</v>
      </c>
      <c r="E20" t="s">
        <v>309</v>
      </c>
      <c r="F20" t="s">
        <v>291</v>
      </c>
      <c r="G20" t="s">
        <v>292</v>
      </c>
      <c r="H20">
        <v>1607969819.8499999</v>
      </c>
      <c r="I20">
        <f t="shared" si="0"/>
        <v>1.1230182261134838E-3</v>
      </c>
      <c r="J20">
        <f t="shared" si="1"/>
        <v>1.1230182261134838</v>
      </c>
      <c r="K20">
        <f t="shared" si="2"/>
        <v>0.91760923114742454</v>
      </c>
      <c r="L20">
        <f t="shared" si="3"/>
        <v>99.8053666666667</v>
      </c>
      <c r="M20">
        <f t="shared" si="4"/>
        <v>73.879054915071734</v>
      </c>
      <c r="N20">
        <f t="shared" si="5"/>
        <v>7.5710507207733375</v>
      </c>
      <c r="O20">
        <f t="shared" si="6"/>
        <v>10.22795289013045</v>
      </c>
      <c r="P20">
        <f t="shared" si="7"/>
        <v>6.328134237316177E-2</v>
      </c>
      <c r="Q20">
        <f t="shared" si="8"/>
        <v>2.972287854286912</v>
      </c>
      <c r="R20">
        <f t="shared" si="9"/>
        <v>6.2542283965825798E-2</v>
      </c>
      <c r="S20">
        <f t="shared" si="10"/>
        <v>3.9154609664026327E-2</v>
      </c>
      <c r="T20">
        <f t="shared" si="11"/>
        <v>231.29005166585006</v>
      </c>
      <c r="U20">
        <f t="shared" si="12"/>
        <v>28.955395545501133</v>
      </c>
      <c r="V20">
        <f t="shared" si="13"/>
        <v>28.976663333333299</v>
      </c>
      <c r="W20">
        <f t="shared" si="14"/>
        <v>4.0163450153723197</v>
      </c>
      <c r="X20">
        <f t="shared" si="15"/>
        <v>59.17431229147482</v>
      </c>
      <c r="Y20">
        <f t="shared" si="16"/>
        <v>2.2323185653384141</v>
      </c>
      <c r="Z20">
        <f t="shared" si="17"/>
        <v>3.7724453042101884</v>
      </c>
      <c r="AA20">
        <f t="shared" si="18"/>
        <v>1.7840264500339056</v>
      </c>
      <c r="AB20">
        <f t="shared" si="19"/>
        <v>-49.525103771604634</v>
      </c>
      <c r="AC20">
        <f t="shared" si="20"/>
        <v>-172.76542789609761</v>
      </c>
      <c r="AD20">
        <f t="shared" si="21"/>
        <v>-12.725380660697578</v>
      </c>
      <c r="AE20">
        <f t="shared" si="22"/>
        <v>-3.725860662549735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54012.823446556038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310</v>
      </c>
      <c r="AR20">
        <v>15385.6</v>
      </c>
      <c r="AS20">
        <v>701.912884615385</v>
      </c>
      <c r="AT20">
        <v>760.7</v>
      </c>
      <c r="AU20">
        <f t="shared" si="27"/>
        <v>7.7280288398337116E-2</v>
      </c>
      <c r="AV20">
        <v>0.5</v>
      </c>
      <c r="AW20">
        <f t="shared" si="28"/>
        <v>1180.1772115545596</v>
      </c>
      <c r="AX20">
        <f t="shared" si="29"/>
        <v>0.91760923114742454</v>
      </c>
      <c r="AY20">
        <f t="shared" si="30"/>
        <v>45.602217635040837</v>
      </c>
      <c r="AZ20">
        <f t="shared" si="31"/>
        <v>1.2670611636314564E-3</v>
      </c>
      <c r="BA20">
        <f t="shared" si="32"/>
        <v>3.2882608124096229</v>
      </c>
      <c r="BB20" t="s">
        <v>311</v>
      </c>
      <c r="BC20">
        <v>701.912884615385</v>
      </c>
      <c r="BD20">
        <v>519.32000000000005</v>
      </c>
      <c r="BE20">
        <f t="shared" si="33"/>
        <v>0.31731300118312078</v>
      </c>
      <c r="BF20">
        <f t="shared" si="34"/>
        <v>0.24354592503361941</v>
      </c>
      <c r="BG20">
        <f t="shared" si="35"/>
        <v>0.91199375811226657</v>
      </c>
      <c r="BH20">
        <f t="shared" si="36"/>
        <v>1.2999362136417636</v>
      </c>
      <c r="BI20">
        <f t="shared" si="37"/>
        <v>0.9822418038630043</v>
      </c>
      <c r="BJ20">
        <f t="shared" si="38"/>
        <v>0.18019083644227921</v>
      </c>
      <c r="BK20">
        <f t="shared" si="39"/>
        <v>0.81980916355772082</v>
      </c>
      <c r="BL20">
        <f t="shared" si="40"/>
        <v>1399.99033333333</v>
      </c>
      <c r="BM20">
        <f t="shared" si="41"/>
        <v>1180.1772115545596</v>
      </c>
      <c r="BN20">
        <f t="shared" si="42"/>
        <v>0.84298954318105701</v>
      </c>
      <c r="BO20">
        <f t="shared" si="43"/>
        <v>0.19597908636211411</v>
      </c>
      <c r="BP20">
        <v>6</v>
      </c>
      <c r="BQ20">
        <v>0.5</v>
      </c>
      <c r="BR20" t="s">
        <v>296</v>
      </c>
      <c r="BS20">
        <v>2</v>
      </c>
      <c r="BT20">
        <v>1607969819.8499999</v>
      </c>
      <c r="BU20">
        <v>99.8053666666667</v>
      </c>
      <c r="BV20">
        <v>101.040966666667</v>
      </c>
      <c r="BW20">
        <v>21.783183333333302</v>
      </c>
      <c r="BX20">
        <v>20.464950000000002</v>
      </c>
      <c r="BY20">
        <v>99.618746666666695</v>
      </c>
      <c r="BZ20">
        <v>21.505400000000002</v>
      </c>
      <c r="CA20">
        <v>500.01253333333301</v>
      </c>
      <c r="CB20">
        <v>102.379033333333</v>
      </c>
      <c r="CC20">
        <v>9.9953836666666698E-2</v>
      </c>
      <c r="CD20">
        <v>27.898510000000002</v>
      </c>
      <c r="CE20">
        <v>28.976663333333299</v>
      </c>
      <c r="CF20">
        <v>999.9</v>
      </c>
      <c r="CG20">
        <v>0</v>
      </c>
      <c r="CH20">
        <v>0</v>
      </c>
      <c r="CI20">
        <v>10007.6</v>
      </c>
      <c r="CJ20">
        <v>0</v>
      </c>
      <c r="CK20">
        <v>339.922233333333</v>
      </c>
      <c r="CL20">
        <v>1399.99033333333</v>
      </c>
      <c r="CM20">
        <v>0.89999260000000003</v>
      </c>
      <c r="CN20">
        <v>0.10000738000000001</v>
      </c>
      <c r="CO20">
        <v>0</v>
      </c>
      <c r="CP20">
        <v>701.91063333333295</v>
      </c>
      <c r="CQ20">
        <v>4.9994800000000001</v>
      </c>
      <c r="CR20">
        <v>10187.416666666701</v>
      </c>
      <c r="CS20">
        <v>11417.49</v>
      </c>
      <c r="CT20">
        <v>46.624933333333303</v>
      </c>
      <c r="CU20">
        <v>48.8791333333333</v>
      </c>
      <c r="CV20">
        <v>47.612333333333297</v>
      </c>
      <c r="CW20">
        <v>48.028933333333299</v>
      </c>
      <c r="CX20">
        <v>48.728933333333302</v>
      </c>
      <c r="CY20">
        <v>1255.47933333333</v>
      </c>
      <c r="CZ20">
        <v>139.511</v>
      </c>
      <c r="DA20">
        <v>0</v>
      </c>
      <c r="DB20">
        <v>88.400000095367403</v>
      </c>
      <c r="DC20">
        <v>0</v>
      </c>
      <c r="DD20">
        <v>701.912884615385</v>
      </c>
      <c r="DE20">
        <v>-4.3288547142282603</v>
      </c>
      <c r="DF20">
        <v>-67.005128308323194</v>
      </c>
      <c r="DG20">
        <v>10187.234615384599</v>
      </c>
      <c r="DH20">
        <v>15</v>
      </c>
      <c r="DI20">
        <v>1607969547.0999999</v>
      </c>
      <c r="DJ20" t="s">
        <v>297</v>
      </c>
      <c r="DK20">
        <v>1607969546.0999999</v>
      </c>
      <c r="DL20">
        <v>1607969547.0999999</v>
      </c>
      <c r="DM20">
        <v>13</v>
      </c>
      <c r="DN20">
        <v>-0.66600000000000004</v>
      </c>
      <c r="DO20">
        <v>-6.6000000000000003E-2</v>
      </c>
      <c r="DP20">
        <v>2.9000000000000001E-2</v>
      </c>
      <c r="DQ20">
        <v>0.28499999999999998</v>
      </c>
      <c r="DR20">
        <v>404</v>
      </c>
      <c r="DS20">
        <v>22</v>
      </c>
      <c r="DT20">
        <v>0.26</v>
      </c>
      <c r="DU20">
        <v>0.1</v>
      </c>
      <c r="DV20">
        <v>0.92034384714311701</v>
      </c>
      <c r="DW20">
        <v>-0.14741491890568301</v>
      </c>
      <c r="DX20">
        <v>1.7565699750074101E-2</v>
      </c>
      <c r="DY20">
        <v>1</v>
      </c>
      <c r="DZ20">
        <v>-1.2388241935483899</v>
      </c>
      <c r="EA20">
        <v>0.14524258064516499</v>
      </c>
      <c r="EB20">
        <v>2.0474710880497401E-2</v>
      </c>
      <c r="EC20">
        <v>1</v>
      </c>
      <c r="ED20">
        <v>1.3158129032258099</v>
      </c>
      <c r="EE20">
        <v>9.2405806451609895E-2</v>
      </c>
      <c r="EF20">
        <v>1.0030264266144701E-2</v>
      </c>
      <c r="EG20">
        <v>1</v>
      </c>
      <c r="EH20">
        <v>3</v>
      </c>
      <c r="EI20">
        <v>3</v>
      </c>
      <c r="EJ20" t="s">
        <v>307</v>
      </c>
      <c r="EK20">
        <v>100</v>
      </c>
      <c r="EL20">
        <v>100</v>
      </c>
      <c r="EM20">
        <v>0.187</v>
      </c>
      <c r="EN20">
        <v>0.27789999999999998</v>
      </c>
      <c r="EO20">
        <v>0.199312182886971</v>
      </c>
      <c r="EP20">
        <v>-1.6043650578588901E-5</v>
      </c>
      <c r="EQ20">
        <v>-1.15305589960158E-6</v>
      </c>
      <c r="ER20">
        <v>3.6581349982770798E-10</v>
      </c>
      <c r="ES20">
        <v>-0.141700476193098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4.7</v>
      </c>
      <c r="FB20">
        <v>4.7</v>
      </c>
      <c r="FC20">
        <v>2</v>
      </c>
      <c r="FD20">
        <v>511.03100000000001</v>
      </c>
      <c r="FE20">
        <v>484.89600000000002</v>
      </c>
      <c r="FF20">
        <v>24.3675</v>
      </c>
      <c r="FG20">
        <v>35.530900000000003</v>
      </c>
      <c r="FH20">
        <v>29.999500000000001</v>
      </c>
      <c r="FI20">
        <v>35.464399999999998</v>
      </c>
      <c r="FJ20">
        <v>35.486899999999999</v>
      </c>
      <c r="FK20">
        <v>7.2375999999999996</v>
      </c>
      <c r="FL20">
        <v>26.111699999999999</v>
      </c>
      <c r="FM20">
        <v>60.270899999999997</v>
      </c>
      <c r="FN20">
        <v>24.410699999999999</v>
      </c>
      <c r="FO20">
        <v>101.167</v>
      </c>
      <c r="FP20">
        <v>20.545200000000001</v>
      </c>
      <c r="FQ20">
        <v>97.456100000000006</v>
      </c>
      <c r="FR20">
        <v>101.753</v>
      </c>
    </row>
    <row r="21" spans="1:174" x14ac:dyDescent="0.25">
      <c r="A21">
        <v>5</v>
      </c>
      <c r="B21">
        <v>1607969945.5999999</v>
      </c>
      <c r="C21">
        <v>416.5</v>
      </c>
      <c r="D21" t="s">
        <v>312</v>
      </c>
      <c r="E21" t="s">
        <v>313</v>
      </c>
      <c r="F21" t="s">
        <v>291</v>
      </c>
      <c r="G21" t="s">
        <v>292</v>
      </c>
      <c r="H21">
        <v>1607969937.8499999</v>
      </c>
      <c r="I21">
        <f t="shared" si="0"/>
        <v>1.2290976470382988E-3</v>
      </c>
      <c r="J21">
        <f t="shared" si="1"/>
        <v>1.2290976470382988</v>
      </c>
      <c r="K21">
        <f t="shared" si="2"/>
        <v>2.2878721168460263</v>
      </c>
      <c r="L21">
        <f t="shared" si="3"/>
        <v>149.8655</v>
      </c>
      <c r="M21">
        <f t="shared" si="4"/>
        <v>91.855015827465067</v>
      </c>
      <c r="N21">
        <f t="shared" si="5"/>
        <v>9.413107779564637</v>
      </c>
      <c r="O21">
        <f t="shared" si="6"/>
        <v>15.357899524922168</v>
      </c>
      <c r="P21">
        <f t="shared" si="7"/>
        <v>6.7929486679865744E-2</v>
      </c>
      <c r="Q21">
        <f t="shared" si="8"/>
        <v>2.9719790632381553</v>
      </c>
      <c r="R21">
        <f t="shared" si="9"/>
        <v>6.7078570233790782E-2</v>
      </c>
      <c r="S21">
        <f t="shared" si="10"/>
        <v>4.1999669718698195E-2</v>
      </c>
      <c r="T21">
        <f t="shared" si="11"/>
        <v>231.2919937276844</v>
      </c>
      <c r="U21">
        <f t="shared" si="12"/>
        <v>29.084902134577501</v>
      </c>
      <c r="V21">
        <f t="shared" si="13"/>
        <v>29.222383333333301</v>
      </c>
      <c r="W21">
        <f t="shared" si="14"/>
        <v>4.0738175092304987</v>
      </c>
      <c r="X21">
        <f t="shared" si="15"/>
        <v>59.207254005615908</v>
      </c>
      <c r="Y21">
        <f t="shared" si="16"/>
        <v>2.2540629163041257</v>
      </c>
      <c r="Z21">
        <f t="shared" si="17"/>
        <v>3.8070722146484353</v>
      </c>
      <c r="AA21">
        <f t="shared" si="18"/>
        <v>1.819754592926373</v>
      </c>
      <c r="AB21">
        <f t="shared" si="19"/>
        <v>-54.203206234388979</v>
      </c>
      <c r="AC21">
        <f t="shared" si="20"/>
        <v>-187.00967046779641</v>
      </c>
      <c r="AD21">
        <f t="shared" si="21"/>
        <v>-13.803612714947675</v>
      </c>
      <c r="AE21">
        <f t="shared" si="22"/>
        <v>-23.724495689448645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53975.639562938457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314</v>
      </c>
      <c r="AR21">
        <v>15386.7</v>
      </c>
      <c r="AS21">
        <v>701.60875999999996</v>
      </c>
      <c r="AT21">
        <v>767.23</v>
      </c>
      <c r="AU21">
        <f t="shared" si="27"/>
        <v>8.5530075726965915E-2</v>
      </c>
      <c r="AV21">
        <v>0.5</v>
      </c>
      <c r="AW21">
        <f t="shared" si="28"/>
        <v>1180.189571554454</v>
      </c>
      <c r="AX21">
        <f t="shared" si="29"/>
        <v>2.2878721168460263</v>
      </c>
      <c r="AY21">
        <f t="shared" si="30"/>
        <v>50.470851713613953</v>
      </c>
      <c r="AZ21">
        <f t="shared" si="31"/>
        <v>2.4281010997986344E-3</v>
      </c>
      <c r="BA21">
        <f t="shared" si="32"/>
        <v>3.2517628351341838</v>
      </c>
      <c r="BB21" t="s">
        <v>315</v>
      </c>
      <c r="BC21">
        <v>701.60875999999996</v>
      </c>
      <c r="BD21">
        <v>517.63</v>
      </c>
      <c r="BE21">
        <f t="shared" si="33"/>
        <v>0.32532617337695346</v>
      </c>
      <c r="BF21">
        <f t="shared" si="34"/>
        <v>0.26290560897435916</v>
      </c>
      <c r="BG21">
        <f t="shared" si="35"/>
        <v>0.90905281568255936</v>
      </c>
      <c r="BH21">
        <f t="shared" si="36"/>
        <v>1.2679678948854747</v>
      </c>
      <c r="BI21">
        <f t="shared" si="37"/>
        <v>0.97967760370979862</v>
      </c>
      <c r="BJ21">
        <f t="shared" si="38"/>
        <v>0.19396540940195436</v>
      </c>
      <c r="BK21">
        <f t="shared" si="39"/>
        <v>0.80603459059804561</v>
      </c>
      <c r="BL21">
        <f t="shared" si="40"/>
        <v>1400.0053333333301</v>
      </c>
      <c r="BM21">
        <f t="shared" si="41"/>
        <v>1180.189571554454</v>
      </c>
      <c r="BN21">
        <f t="shared" si="42"/>
        <v>0.84298933972236534</v>
      </c>
      <c r="BO21">
        <f t="shared" si="43"/>
        <v>0.19597867944473069</v>
      </c>
      <c r="BP21">
        <v>6</v>
      </c>
      <c r="BQ21">
        <v>0.5</v>
      </c>
      <c r="BR21" t="s">
        <v>296</v>
      </c>
      <c r="BS21">
        <v>2</v>
      </c>
      <c r="BT21">
        <v>1607969937.8499999</v>
      </c>
      <c r="BU21">
        <v>149.8655</v>
      </c>
      <c r="BV21">
        <v>152.83193333333301</v>
      </c>
      <c r="BW21">
        <v>21.9956033333333</v>
      </c>
      <c r="BX21">
        <v>20.553153333333299</v>
      </c>
      <c r="BY21">
        <v>149.69323333333301</v>
      </c>
      <c r="BZ21">
        <v>21.708870000000001</v>
      </c>
      <c r="CA21">
        <v>500.00883333333297</v>
      </c>
      <c r="CB21">
        <v>102.377933333333</v>
      </c>
      <c r="CC21">
        <v>9.9952003333333303E-2</v>
      </c>
      <c r="CD21">
        <v>28.055216666666698</v>
      </c>
      <c r="CE21">
        <v>29.222383333333301</v>
      </c>
      <c r="CF21">
        <v>999.9</v>
      </c>
      <c r="CG21">
        <v>0</v>
      </c>
      <c r="CH21">
        <v>0</v>
      </c>
      <c r="CI21">
        <v>10005.959000000001</v>
      </c>
      <c r="CJ21">
        <v>0</v>
      </c>
      <c r="CK21">
        <v>340.4717</v>
      </c>
      <c r="CL21">
        <v>1400.0053333333301</v>
      </c>
      <c r="CM21">
        <v>0.89999700000000005</v>
      </c>
      <c r="CN21">
        <v>0.10000294999999999</v>
      </c>
      <c r="CO21">
        <v>0</v>
      </c>
      <c r="CP21">
        <v>701.624866666667</v>
      </c>
      <c r="CQ21">
        <v>4.9994800000000001</v>
      </c>
      <c r="CR21">
        <v>10172.7633333333</v>
      </c>
      <c r="CS21">
        <v>11417.6033333333</v>
      </c>
      <c r="CT21">
        <v>46.311999999999998</v>
      </c>
      <c r="CU21">
        <v>48.472700000000003</v>
      </c>
      <c r="CV21">
        <v>47.2541333333333</v>
      </c>
      <c r="CW21">
        <v>47.7395</v>
      </c>
      <c r="CX21">
        <v>48.375</v>
      </c>
      <c r="CY21">
        <v>1255.5023333333299</v>
      </c>
      <c r="CZ21">
        <v>139.50299999999999</v>
      </c>
      <c r="DA21">
        <v>0</v>
      </c>
      <c r="DB21">
        <v>117.10000014305101</v>
      </c>
      <c r="DC21">
        <v>0</v>
      </c>
      <c r="DD21">
        <v>701.60875999999996</v>
      </c>
      <c r="DE21">
        <v>-0.17276922228358499</v>
      </c>
      <c r="DF21">
        <v>-6.5538461558061103</v>
      </c>
      <c r="DG21">
        <v>10172.66</v>
      </c>
      <c r="DH21">
        <v>15</v>
      </c>
      <c r="DI21">
        <v>1607969547.0999999</v>
      </c>
      <c r="DJ21" t="s">
        <v>297</v>
      </c>
      <c r="DK21">
        <v>1607969546.0999999</v>
      </c>
      <c r="DL21">
        <v>1607969547.0999999</v>
      </c>
      <c r="DM21">
        <v>13</v>
      </c>
      <c r="DN21">
        <v>-0.66600000000000004</v>
      </c>
      <c r="DO21">
        <v>-6.6000000000000003E-2</v>
      </c>
      <c r="DP21">
        <v>2.9000000000000001E-2</v>
      </c>
      <c r="DQ21">
        <v>0.28499999999999998</v>
      </c>
      <c r="DR21">
        <v>404</v>
      </c>
      <c r="DS21">
        <v>22</v>
      </c>
      <c r="DT21">
        <v>0.26</v>
      </c>
      <c r="DU21">
        <v>0.1</v>
      </c>
      <c r="DV21">
        <v>2.2874991026368998</v>
      </c>
      <c r="DW21">
        <v>7.6598964225321501E-3</v>
      </c>
      <c r="DX21">
        <v>1.0520702905056601E-2</v>
      </c>
      <c r="DY21">
        <v>1</v>
      </c>
      <c r="DZ21">
        <v>-2.9653006451612902</v>
      </c>
      <c r="EA21">
        <v>-1.8819677419351501E-2</v>
      </c>
      <c r="EB21">
        <v>1.5125235894824601E-2</v>
      </c>
      <c r="EC21">
        <v>1</v>
      </c>
      <c r="ED21">
        <v>1.4414090322580599</v>
      </c>
      <c r="EE21">
        <v>0.14305064516128699</v>
      </c>
      <c r="EF21">
        <v>2.3827195813897199E-2</v>
      </c>
      <c r="EG21">
        <v>1</v>
      </c>
      <c r="EH21">
        <v>3</v>
      </c>
      <c r="EI21">
        <v>3</v>
      </c>
      <c r="EJ21" t="s">
        <v>307</v>
      </c>
      <c r="EK21">
        <v>100</v>
      </c>
      <c r="EL21">
        <v>100</v>
      </c>
      <c r="EM21">
        <v>0.17299999999999999</v>
      </c>
      <c r="EN21">
        <v>0.28489999999999999</v>
      </c>
      <c r="EO21">
        <v>0.199312182886971</v>
      </c>
      <c r="EP21">
        <v>-1.6043650578588901E-5</v>
      </c>
      <c r="EQ21">
        <v>-1.15305589960158E-6</v>
      </c>
      <c r="ER21">
        <v>3.6581349982770798E-10</v>
      </c>
      <c r="ES21">
        <v>-0.141700476193098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6.7</v>
      </c>
      <c r="FB21">
        <v>6.6</v>
      </c>
      <c r="FC21">
        <v>2</v>
      </c>
      <c r="FD21">
        <v>511.48500000000001</v>
      </c>
      <c r="FE21">
        <v>486.66699999999997</v>
      </c>
      <c r="FF21">
        <v>23.676600000000001</v>
      </c>
      <c r="FG21">
        <v>35.445300000000003</v>
      </c>
      <c r="FH21">
        <v>30.000499999999999</v>
      </c>
      <c r="FI21">
        <v>35.475700000000003</v>
      </c>
      <c r="FJ21">
        <v>35.512900000000002</v>
      </c>
      <c r="FK21">
        <v>9.3841000000000001</v>
      </c>
      <c r="FL21">
        <v>23.427199999999999</v>
      </c>
      <c r="FM21">
        <v>59.5244</v>
      </c>
      <c r="FN21">
        <v>23.625900000000001</v>
      </c>
      <c r="FO21">
        <v>152.899</v>
      </c>
      <c r="FP21">
        <v>20.876300000000001</v>
      </c>
      <c r="FQ21">
        <v>97.477500000000006</v>
      </c>
      <c r="FR21">
        <v>101.765</v>
      </c>
    </row>
    <row r="22" spans="1:174" x14ac:dyDescent="0.25">
      <c r="A22">
        <v>6</v>
      </c>
      <c r="B22">
        <v>1607970027.5999999</v>
      </c>
      <c r="C22">
        <v>498.5</v>
      </c>
      <c r="D22" t="s">
        <v>316</v>
      </c>
      <c r="E22" t="s">
        <v>317</v>
      </c>
      <c r="F22" t="s">
        <v>291</v>
      </c>
      <c r="G22" t="s">
        <v>292</v>
      </c>
      <c r="H22">
        <v>1607970019.8499999</v>
      </c>
      <c r="I22">
        <f t="shared" si="0"/>
        <v>1.2176050273657554E-3</v>
      </c>
      <c r="J22">
        <f t="shared" si="1"/>
        <v>1.2176050273657553</v>
      </c>
      <c r="K22">
        <f t="shared" si="2"/>
        <v>3.9953415741169693</v>
      </c>
      <c r="L22">
        <f t="shared" si="3"/>
        <v>199.35036666666699</v>
      </c>
      <c r="M22">
        <f t="shared" si="4"/>
        <v>101.62399996766422</v>
      </c>
      <c r="N22">
        <f t="shared" si="5"/>
        <v>10.414204367997092</v>
      </c>
      <c r="O22">
        <f t="shared" si="6"/>
        <v>20.428987837148831</v>
      </c>
      <c r="P22">
        <f t="shared" si="7"/>
        <v>6.9169968859487604E-2</v>
      </c>
      <c r="Q22">
        <f t="shared" si="8"/>
        <v>2.9698069376153855</v>
      </c>
      <c r="R22">
        <f t="shared" si="9"/>
        <v>6.8287272293022561E-2</v>
      </c>
      <c r="S22">
        <f t="shared" si="10"/>
        <v>4.2757913408855944E-2</v>
      </c>
      <c r="T22">
        <f t="shared" si="11"/>
        <v>231.28597627155716</v>
      </c>
      <c r="U22">
        <f t="shared" si="12"/>
        <v>29.048689067695914</v>
      </c>
      <c r="V22">
        <f t="shared" si="13"/>
        <v>29.169896666666698</v>
      </c>
      <c r="W22">
        <f t="shared" si="14"/>
        <v>4.0614813206502811</v>
      </c>
      <c r="X22">
        <f t="shared" si="15"/>
        <v>60.314024272774617</v>
      </c>
      <c r="Y22">
        <f t="shared" si="16"/>
        <v>2.2908708167340248</v>
      </c>
      <c r="Z22">
        <f t="shared" si="17"/>
        <v>3.7982390403488795</v>
      </c>
      <c r="AA22">
        <f t="shared" si="18"/>
        <v>1.7706105039162563</v>
      </c>
      <c r="AB22">
        <f t="shared" si="19"/>
        <v>-53.696381706829811</v>
      </c>
      <c r="AC22">
        <f t="shared" si="20"/>
        <v>-184.8508240412863</v>
      </c>
      <c r="AD22">
        <f t="shared" si="21"/>
        <v>-13.647972498913637</v>
      </c>
      <c r="AE22">
        <f t="shared" si="22"/>
        <v>-20.909201975472598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53919.166663528842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318</v>
      </c>
      <c r="AR22">
        <v>15387</v>
      </c>
      <c r="AS22">
        <v>708.16396153846199</v>
      </c>
      <c r="AT22">
        <v>779.99</v>
      </c>
      <c r="AU22">
        <f t="shared" si="27"/>
        <v>9.2085845282039558E-2</v>
      </c>
      <c r="AV22">
        <v>0.5</v>
      </c>
      <c r="AW22">
        <f t="shared" si="28"/>
        <v>1180.1584315544728</v>
      </c>
      <c r="AX22">
        <f t="shared" si="29"/>
        <v>3.9953415741169693</v>
      </c>
      <c r="AY22">
        <f t="shared" si="30"/>
        <v>54.337943368209828</v>
      </c>
      <c r="AZ22">
        <f t="shared" si="31"/>
        <v>3.8749789279644794E-3</v>
      </c>
      <c r="BA22">
        <f t="shared" si="32"/>
        <v>3.182207464198259</v>
      </c>
      <c r="BB22" t="s">
        <v>319</v>
      </c>
      <c r="BC22">
        <v>708.16396153846199</v>
      </c>
      <c r="BD22">
        <v>522.99</v>
      </c>
      <c r="BE22">
        <f t="shared" si="33"/>
        <v>0.32949140373594532</v>
      </c>
      <c r="BF22">
        <f t="shared" si="34"/>
        <v>0.27947874887757984</v>
      </c>
      <c r="BG22">
        <f t="shared" si="35"/>
        <v>0.90617321811258489</v>
      </c>
      <c r="BH22">
        <f t="shared" si="36"/>
        <v>1.11335626646952</v>
      </c>
      <c r="BI22">
        <f t="shared" si="37"/>
        <v>0.97466700739204926</v>
      </c>
      <c r="BJ22">
        <f t="shared" si="38"/>
        <v>0.20639936344395146</v>
      </c>
      <c r="BK22">
        <f t="shared" si="39"/>
        <v>0.79360063655604851</v>
      </c>
      <c r="BL22">
        <f t="shared" si="40"/>
        <v>1399.9683333333301</v>
      </c>
      <c r="BM22">
        <f t="shared" si="41"/>
        <v>1180.1584315544728</v>
      </c>
      <c r="BN22">
        <f t="shared" si="42"/>
        <v>0.84298937587003198</v>
      </c>
      <c r="BO22">
        <f t="shared" si="43"/>
        <v>0.19597875174006385</v>
      </c>
      <c r="BP22">
        <v>6</v>
      </c>
      <c r="BQ22">
        <v>0.5</v>
      </c>
      <c r="BR22" t="s">
        <v>296</v>
      </c>
      <c r="BS22">
        <v>2</v>
      </c>
      <c r="BT22">
        <v>1607970019.8499999</v>
      </c>
      <c r="BU22">
        <v>199.35036666666699</v>
      </c>
      <c r="BV22">
        <v>204.4359</v>
      </c>
      <c r="BW22">
        <v>22.354800000000001</v>
      </c>
      <c r="BX22">
        <v>20.926380000000002</v>
      </c>
      <c r="BY22">
        <v>199.1969</v>
      </c>
      <c r="BZ22">
        <v>22.052790000000002</v>
      </c>
      <c r="CA22">
        <v>500.01499999999999</v>
      </c>
      <c r="CB22">
        <v>102.377733333333</v>
      </c>
      <c r="CC22">
        <v>0.10007083999999999</v>
      </c>
      <c r="CD22">
        <v>28.015360000000001</v>
      </c>
      <c r="CE22">
        <v>29.169896666666698</v>
      </c>
      <c r="CF22">
        <v>999.9</v>
      </c>
      <c r="CG22">
        <v>0</v>
      </c>
      <c r="CH22">
        <v>0</v>
      </c>
      <c r="CI22">
        <v>9993.6849999999995</v>
      </c>
      <c r="CJ22">
        <v>0</v>
      </c>
      <c r="CK22">
        <v>340.61133333333299</v>
      </c>
      <c r="CL22">
        <v>1399.9683333333301</v>
      </c>
      <c r="CM22">
        <v>0.89999626666666599</v>
      </c>
      <c r="CN22">
        <v>0.10000368666666699</v>
      </c>
      <c r="CO22">
        <v>0</v>
      </c>
      <c r="CP22">
        <v>708.19603333333305</v>
      </c>
      <c r="CQ22">
        <v>4.9994800000000001</v>
      </c>
      <c r="CR22">
        <v>10265.493333333299</v>
      </c>
      <c r="CS22">
        <v>11417.32</v>
      </c>
      <c r="CT22">
        <v>46.2456666666667</v>
      </c>
      <c r="CU22">
        <v>48.3791333333333</v>
      </c>
      <c r="CV22">
        <v>47.1415333333333</v>
      </c>
      <c r="CW22">
        <v>47.624866666666698</v>
      </c>
      <c r="CX22">
        <v>48.249933333333303</v>
      </c>
      <c r="CY22">
        <v>1255.4673333333301</v>
      </c>
      <c r="CZ22">
        <v>139.501</v>
      </c>
      <c r="DA22">
        <v>0</v>
      </c>
      <c r="DB22">
        <v>81.199999809265094</v>
      </c>
      <c r="DC22">
        <v>0</v>
      </c>
      <c r="DD22">
        <v>708.16396153846199</v>
      </c>
      <c r="DE22">
        <v>-2.1067692246291601</v>
      </c>
      <c r="DF22">
        <v>-21.781196640024099</v>
      </c>
      <c r="DG22">
        <v>10265.5884615385</v>
      </c>
      <c r="DH22">
        <v>15</v>
      </c>
      <c r="DI22">
        <v>1607969547.0999999</v>
      </c>
      <c r="DJ22" t="s">
        <v>297</v>
      </c>
      <c r="DK22">
        <v>1607969546.0999999</v>
      </c>
      <c r="DL22">
        <v>1607969547.0999999</v>
      </c>
      <c r="DM22">
        <v>13</v>
      </c>
      <c r="DN22">
        <v>-0.66600000000000004</v>
      </c>
      <c r="DO22">
        <v>-6.6000000000000003E-2</v>
      </c>
      <c r="DP22">
        <v>2.9000000000000001E-2</v>
      </c>
      <c r="DQ22">
        <v>0.28499999999999998</v>
      </c>
      <c r="DR22">
        <v>404</v>
      </c>
      <c r="DS22">
        <v>22</v>
      </c>
      <c r="DT22">
        <v>0.26</v>
      </c>
      <c r="DU22">
        <v>0.1</v>
      </c>
      <c r="DV22">
        <v>4.0052733948667898</v>
      </c>
      <c r="DW22">
        <v>-0.16532262677235601</v>
      </c>
      <c r="DX22">
        <v>3.2286054432146702E-2</v>
      </c>
      <c r="DY22">
        <v>1</v>
      </c>
      <c r="DZ22">
        <v>-5.0949238709677402</v>
      </c>
      <c r="EA22">
        <v>0.18370790322581901</v>
      </c>
      <c r="EB22">
        <v>3.9387421086614902E-2</v>
      </c>
      <c r="EC22">
        <v>1</v>
      </c>
      <c r="ED22">
        <v>1.4255125806451601</v>
      </c>
      <c r="EE22">
        <v>0.18118403225806501</v>
      </c>
      <c r="EF22">
        <v>2.22964003991592E-2</v>
      </c>
      <c r="EG22">
        <v>1</v>
      </c>
      <c r="EH22">
        <v>3</v>
      </c>
      <c r="EI22">
        <v>3</v>
      </c>
      <c r="EJ22" t="s">
        <v>307</v>
      </c>
      <c r="EK22">
        <v>100</v>
      </c>
      <c r="EL22">
        <v>100</v>
      </c>
      <c r="EM22">
        <v>0.153</v>
      </c>
      <c r="EN22">
        <v>0.30330000000000001</v>
      </c>
      <c r="EO22">
        <v>0.199312182886971</v>
      </c>
      <c r="EP22">
        <v>-1.6043650578588901E-5</v>
      </c>
      <c r="EQ22">
        <v>-1.15305589960158E-6</v>
      </c>
      <c r="ER22">
        <v>3.6581349982770798E-10</v>
      </c>
      <c r="ES22">
        <v>-0.141700476193098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8</v>
      </c>
      <c r="FB22">
        <v>8</v>
      </c>
      <c r="FC22">
        <v>2</v>
      </c>
      <c r="FD22">
        <v>511.76100000000002</v>
      </c>
      <c r="FE22">
        <v>486.786</v>
      </c>
      <c r="FF22">
        <v>23.631499999999999</v>
      </c>
      <c r="FG22">
        <v>35.491999999999997</v>
      </c>
      <c r="FH22">
        <v>30.000699999999998</v>
      </c>
      <c r="FI22">
        <v>35.522399999999998</v>
      </c>
      <c r="FJ22">
        <v>35.5627</v>
      </c>
      <c r="FK22">
        <v>11.4977</v>
      </c>
      <c r="FL22">
        <v>23.626100000000001</v>
      </c>
      <c r="FM22">
        <v>59.152799999999999</v>
      </c>
      <c r="FN22">
        <v>23.611499999999999</v>
      </c>
      <c r="FO22">
        <v>204.679</v>
      </c>
      <c r="FP22">
        <v>20.515000000000001</v>
      </c>
      <c r="FQ22">
        <v>97.465699999999998</v>
      </c>
      <c r="FR22">
        <v>101.752</v>
      </c>
    </row>
    <row r="23" spans="1:174" x14ac:dyDescent="0.25">
      <c r="A23">
        <v>7</v>
      </c>
      <c r="B23">
        <v>1607970124.5999999</v>
      </c>
      <c r="C23">
        <v>595.5</v>
      </c>
      <c r="D23" t="s">
        <v>320</v>
      </c>
      <c r="E23" t="s">
        <v>321</v>
      </c>
      <c r="F23" t="s">
        <v>291</v>
      </c>
      <c r="G23" t="s">
        <v>292</v>
      </c>
      <c r="H23">
        <v>1607970116.8499999</v>
      </c>
      <c r="I23">
        <f t="shared" si="0"/>
        <v>1.4088205065363574E-3</v>
      </c>
      <c r="J23">
        <f t="shared" si="1"/>
        <v>1.4088205065363575</v>
      </c>
      <c r="K23">
        <f t="shared" si="2"/>
        <v>5.3654640126200759</v>
      </c>
      <c r="L23">
        <f t="shared" si="3"/>
        <v>249.6885</v>
      </c>
      <c r="M23">
        <f t="shared" si="4"/>
        <v>132.92339916417674</v>
      </c>
      <c r="N23">
        <f t="shared" si="5"/>
        <v>13.62223514570849</v>
      </c>
      <c r="O23">
        <f t="shared" si="6"/>
        <v>25.588538072052998</v>
      </c>
      <c r="P23">
        <f t="shared" si="7"/>
        <v>7.8180414818440694E-2</v>
      </c>
      <c r="Q23">
        <f t="shared" si="8"/>
        <v>2.9702240773562041</v>
      </c>
      <c r="R23">
        <f t="shared" si="9"/>
        <v>7.7054943870734721E-2</v>
      </c>
      <c r="S23">
        <f t="shared" si="10"/>
        <v>4.825910924649271E-2</v>
      </c>
      <c r="T23">
        <f t="shared" si="11"/>
        <v>231.29204692172735</v>
      </c>
      <c r="U23">
        <f t="shared" si="12"/>
        <v>28.982933840146938</v>
      </c>
      <c r="V23">
        <f t="shared" si="13"/>
        <v>29.158156666666699</v>
      </c>
      <c r="W23">
        <f t="shared" si="14"/>
        <v>4.0587264748143985</v>
      </c>
      <c r="X23">
        <f t="shared" si="15"/>
        <v>59.100928799030015</v>
      </c>
      <c r="Y23">
        <f t="shared" si="16"/>
        <v>2.2426225046620267</v>
      </c>
      <c r="Z23">
        <f t="shared" si="17"/>
        <v>3.794563893044661</v>
      </c>
      <c r="AA23">
        <f t="shared" si="18"/>
        <v>1.8161039701523718</v>
      </c>
      <c r="AB23">
        <f t="shared" si="19"/>
        <v>-62.12898433825336</v>
      </c>
      <c r="AC23">
        <f t="shared" si="20"/>
        <v>-185.65609106857954</v>
      </c>
      <c r="AD23">
        <f t="shared" si="21"/>
        <v>-13.703570436861266</v>
      </c>
      <c r="AE23">
        <f t="shared" si="22"/>
        <v>-30.196598921966824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53934.443811039397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322</v>
      </c>
      <c r="AR23">
        <v>15387.4</v>
      </c>
      <c r="AS23">
        <v>719.07755999999995</v>
      </c>
      <c r="AT23">
        <v>800.52</v>
      </c>
      <c r="AU23">
        <f t="shared" si="27"/>
        <v>0.10173692100134912</v>
      </c>
      <c r="AV23">
        <v>0.5</v>
      </c>
      <c r="AW23">
        <f t="shared" si="28"/>
        <v>1180.1898515544592</v>
      </c>
      <c r="AX23">
        <f t="shared" si="29"/>
        <v>5.3654640126200759</v>
      </c>
      <c r="AY23">
        <f t="shared" si="30"/>
        <v>60.034440847094984</v>
      </c>
      <c r="AZ23">
        <f t="shared" si="31"/>
        <v>5.0358096916426941E-3</v>
      </c>
      <c r="BA23">
        <f t="shared" si="32"/>
        <v>3.0749512816669164</v>
      </c>
      <c r="BB23" t="s">
        <v>323</v>
      </c>
      <c r="BC23">
        <v>719.07755999999995</v>
      </c>
      <c r="BD23">
        <v>524.86</v>
      </c>
      <c r="BE23">
        <f t="shared" si="33"/>
        <v>0.34435117173837004</v>
      </c>
      <c r="BF23">
        <f t="shared" si="34"/>
        <v>0.29544525865196269</v>
      </c>
      <c r="BG23">
        <f t="shared" si="35"/>
        <v>0.89929198237627961</v>
      </c>
      <c r="BH23">
        <f t="shared" si="36"/>
        <v>0.95766102246825069</v>
      </c>
      <c r="BI23">
        <f t="shared" si="37"/>
        <v>0.96660528776795873</v>
      </c>
      <c r="BJ23">
        <f t="shared" si="38"/>
        <v>0.21564766734769078</v>
      </c>
      <c r="BK23">
        <f t="shared" si="39"/>
        <v>0.78435233265230919</v>
      </c>
      <c r="BL23">
        <f t="shared" si="40"/>
        <v>1400.0056666666701</v>
      </c>
      <c r="BM23">
        <f t="shared" si="41"/>
        <v>1180.1898515544592</v>
      </c>
      <c r="BN23">
        <f t="shared" si="42"/>
        <v>0.84298933901062045</v>
      </c>
      <c r="BO23">
        <f t="shared" si="43"/>
        <v>0.1959786780212408</v>
      </c>
      <c r="BP23">
        <v>6</v>
      </c>
      <c r="BQ23">
        <v>0.5</v>
      </c>
      <c r="BR23" t="s">
        <v>296</v>
      </c>
      <c r="BS23">
        <v>2</v>
      </c>
      <c r="BT23">
        <v>1607970116.8499999</v>
      </c>
      <c r="BU23">
        <v>249.6885</v>
      </c>
      <c r="BV23">
        <v>256.54883333333299</v>
      </c>
      <c r="BW23">
        <v>21.883120000000002</v>
      </c>
      <c r="BX23">
        <v>20.229613333333301</v>
      </c>
      <c r="BY23">
        <v>249.55926666666701</v>
      </c>
      <c r="BZ23">
        <v>21.601126666666701</v>
      </c>
      <c r="CA23">
        <v>500.02499999999998</v>
      </c>
      <c r="CB23">
        <v>102.3818</v>
      </c>
      <c r="CC23">
        <v>0.100044666666667</v>
      </c>
      <c r="CD23">
        <v>27.998753333333301</v>
      </c>
      <c r="CE23">
        <v>29.158156666666699</v>
      </c>
      <c r="CF23">
        <v>999.9</v>
      </c>
      <c r="CG23">
        <v>0</v>
      </c>
      <c r="CH23">
        <v>0</v>
      </c>
      <c r="CI23">
        <v>9995.6479999999992</v>
      </c>
      <c r="CJ23">
        <v>0</v>
      </c>
      <c r="CK23">
        <v>340.50226666666703</v>
      </c>
      <c r="CL23">
        <v>1400.0056666666701</v>
      </c>
      <c r="CM23">
        <v>0.89999700000000005</v>
      </c>
      <c r="CN23">
        <v>0.10000294999999999</v>
      </c>
      <c r="CO23">
        <v>0</v>
      </c>
      <c r="CP23">
        <v>719.07486666666705</v>
      </c>
      <c r="CQ23">
        <v>4.9994800000000001</v>
      </c>
      <c r="CR23">
        <v>10423.0933333333</v>
      </c>
      <c r="CS23">
        <v>11417.6133333333</v>
      </c>
      <c r="CT23">
        <v>46.258133333333298</v>
      </c>
      <c r="CU23">
        <v>48.3874</v>
      </c>
      <c r="CV23">
        <v>47.153933333333299</v>
      </c>
      <c r="CW23">
        <v>47.649799999999999</v>
      </c>
      <c r="CX23">
        <v>48.274799999999999</v>
      </c>
      <c r="CY23">
        <v>1255.5026666666699</v>
      </c>
      <c r="CZ23">
        <v>139.50299999999999</v>
      </c>
      <c r="DA23">
        <v>0</v>
      </c>
      <c r="DB23">
        <v>96.200000047683702</v>
      </c>
      <c r="DC23">
        <v>0</v>
      </c>
      <c r="DD23">
        <v>719.07755999999995</v>
      </c>
      <c r="DE23">
        <v>1.81823076536451</v>
      </c>
      <c r="DF23">
        <v>28.476923027735001</v>
      </c>
      <c r="DG23">
        <v>10423.415999999999</v>
      </c>
      <c r="DH23">
        <v>15</v>
      </c>
      <c r="DI23">
        <v>1607969547.0999999</v>
      </c>
      <c r="DJ23" t="s">
        <v>297</v>
      </c>
      <c r="DK23">
        <v>1607969546.0999999</v>
      </c>
      <c r="DL23">
        <v>1607969547.0999999</v>
      </c>
      <c r="DM23">
        <v>13</v>
      </c>
      <c r="DN23">
        <v>-0.66600000000000004</v>
      </c>
      <c r="DO23">
        <v>-6.6000000000000003E-2</v>
      </c>
      <c r="DP23">
        <v>2.9000000000000001E-2</v>
      </c>
      <c r="DQ23">
        <v>0.28499999999999998</v>
      </c>
      <c r="DR23">
        <v>404</v>
      </c>
      <c r="DS23">
        <v>22</v>
      </c>
      <c r="DT23">
        <v>0.26</v>
      </c>
      <c r="DU23">
        <v>0.1</v>
      </c>
      <c r="DV23">
        <v>5.3716853877598698</v>
      </c>
      <c r="DW23">
        <v>-0.110367742140435</v>
      </c>
      <c r="DX23">
        <v>3.2020916607986401E-2</v>
      </c>
      <c r="DY23">
        <v>1</v>
      </c>
      <c r="DZ23">
        <v>-6.8671035483871004</v>
      </c>
      <c r="EA23">
        <v>0.189398225806443</v>
      </c>
      <c r="EB23">
        <v>3.9550581786707097E-2</v>
      </c>
      <c r="EC23">
        <v>1</v>
      </c>
      <c r="ED23">
        <v>1.6553877419354801</v>
      </c>
      <c r="EE23">
        <v>-0.16950967741936299</v>
      </c>
      <c r="EF23">
        <v>1.32882909189371E-2</v>
      </c>
      <c r="EG23">
        <v>1</v>
      </c>
      <c r="EH23">
        <v>3</v>
      </c>
      <c r="EI23">
        <v>3</v>
      </c>
      <c r="EJ23" t="s">
        <v>307</v>
      </c>
      <c r="EK23">
        <v>100</v>
      </c>
      <c r="EL23">
        <v>100</v>
      </c>
      <c r="EM23">
        <v>0.129</v>
      </c>
      <c r="EN23">
        <v>0.28220000000000001</v>
      </c>
      <c r="EO23">
        <v>0.199312182886971</v>
      </c>
      <c r="EP23">
        <v>-1.6043650578588901E-5</v>
      </c>
      <c r="EQ23">
        <v>-1.15305589960158E-6</v>
      </c>
      <c r="ER23">
        <v>3.6581349982770798E-10</v>
      </c>
      <c r="ES23">
        <v>-0.141700476193098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9.6</v>
      </c>
      <c r="FB23">
        <v>9.6</v>
      </c>
      <c r="FC23">
        <v>2</v>
      </c>
      <c r="FD23">
        <v>511.90899999999999</v>
      </c>
      <c r="FE23">
        <v>485.767</v>
      </c>
      <c r="FF23">
        <v>23.473099999999999</v>
      </c>
      <c r="FG23">
        <v>35.630499999999998</v>
      </c>
      <c r="FH23">
        <v>30.000800000000002</v>
      </c>
      <c r="FI23">
        <v>35.629899999999999</v>
      </c>
      <c r="FJ23">
        <v>35.665900000000001</v>
      </c>
      <c r="FK23">
        <v>13.583</v>
      </c>
      <c r="FL23">
        <v>25.24</v>
      </c>
      <c r="FM23">
        <v>58.397799999999997</v>
      </c>
      <c r="FN23">
        <v>23.4727</v>
      </c>
      <c r="FO23">
        <v>256.66399999999999</v>
      </c>
      <c r="FP23">
        <v>20.298500000000001</v>
      </c>
      <c r="FQ23">
        <v>97.436499999999995</v>
      </c>
      <c r="FR23">
        <v>101.71899999999999</v>
      </c>
    </row>
    <row r="24" spans="1:174" x14ac:dyDescent="0.25">
      <c r="A24">
        <v>8</v>
      </c>
      <c r="B24">
        <v>1607970245.0999999</v>
      </c>
      <c r="C24">
        <v>716</v>
      </c>
      <c r="D24" t="s">
        <v>324</v>
      </c>
      <c r="E24" t="s">
        <v>325</v>
      </c>
      <c r="F24" t="s">
        <v>291</v>
      </c>
      <c r="G24" t="s">
        <v>292</v>
      </c>
      <c r="H24">
        <v>1607970237.0999999</v>
      </c>
      <c r="I24">
        <f t="shared" si="0"/>
        <v>1.160779928195842E-3</v>
      </c>
      <c r="J24">
        <f t="shared" si="1"/>
        <v>1.160779928195842</v>
      </c>
      <c r="K24">
        <f t="shared" si="2"/>
        <v>9.095861763061361</v>
      </c>
      <c r="L24">
        <f t="shared" si="3"/>
        <v>399.896064516129</v>
      </c>
      <c r="M24">
        <f t="shared" si="4"/>
        <v>167.5429107446208</v>
      </c>
      <c r="N24">
        <f t="shared" si="5"/>
        <v>17.171341533444263</v>
      </c>
      <c r="O24">
        <f t="shared" si="6"/>
        <v>40.985034049894466</v>
      </c>
      <c r="P24">
        <f t="shared" si="7"/>
        <v>6.5583470538052302E-2</v>
      </c>
      <c r="Q24">
        <f t="shared" si="8"/>
        <v>2.9712359687793892</v>
      </c>
      <c r="R24">
        <f t="shared" si="9"/>
        <v>6.4789747621453828E-2</v>
      </c>
      <c r="S24">
        <f t="shared" si="10"/>
        <v>4.0564104668057453E-2</v>
      </c>
      <c r="T24">
        <f t="shared" si="11"/>
        <v>231.29283909611829</v>
      </c>
      <c r="U24">
        <f t="shared" si="12"/>
        <v>29.057562048945805</v>
      </c>
      <c r="V24">
        <f t="shared" si="13"/>
        <v>29.2589419354839</v>
      </c>
      <c r="W24">
        <f t="shared" si="14"/>
        <v>4.0824293398650244</v>
      </c>
      <c r="X24">
        <f t="shared" si="15"/>
        <v>60.663270087090361</v>
      </c>
      <c r="Y24">
        <f t="shared" si="16"/>
        <v>2.303426610706591</v>
      </c>
      <c r="Z24">
        <f t="shared" si="17"/>
        <v>3.7970696393381194</v>
      </c>
      <c r="AA24">
        <f t="shared" si="18"/>
        <v>1.7790027291584334</v>
      </c>
      <c r="AB24">
        <f t="shared" si="19"/>
        <v>-51.190394833436635</v>
      </c>
      <c r="AC24">
        <f t="shared" si="20"/>
        <v>-200.04970414157262</v>
      </c>
      <c r="AD24">
        <f t="shared" si="21"/>
        <v>-14.769198251032872</v>
      </c>
      <c r="AE24">
        <f t="shared" si="22"/>
        <v>-34.716458129923836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53962.20997272477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326</v>
      </c>
      <c r="AR24">
        <v>15387.7</v>
      </c>
      <c r="AS24">
        <v>765.74880769230799</v>
      </c>
      <c r="AT24">
        <v>874.02</v>
      </c>
      <c r="AU24">
        <f t="shared" si="27"/>
        <v>0.12387724801227884</v>
      </c>
      <c r="AV24">
        <v>0.5</v>
      </c>
      <c r="AW24">
        <f t="shared" si="28"/>
        <v>1180.1937886512308</v>
      </c>
      <c r="AX24">
        <f t="shared" si="29"/>
        <v>9.095861763061361</v>
      </c>
      <c r="AY24">
        <f t="shared" si="30"/>
        <v>73.099579329649757</v>
      </c>
      <c r="AZ24">
        <f t="shared" si="31"/>
        <v>8.1966278215486483E-3</v>
      </c>
      <c r="BA24">
        <f t="shared" si="32"/>
        <v>2.7322715727328895</v>
      </c>
      <c r="BB24" t="s">
        <v>327</v>
      </c>
      <c r="BC24">
        <v>765.74880769230799</v>
      </c>
      <c r="BD24">
        <v>545</v>
      </c>
      <c r="BE24">
        <f t="shared" si="33"/>
        <v>0.37644447495480649</v>
      </c>
      <c r="BF24">
        <f t="shared" si="34"/>
        <v>0.32907176556954593</v>
      </c>
      <c r="BG24">
        <f t="shared" si="35"/>
        <v>0.87890676755929165</v>
      </c>
      <c r="BH24">
        <f t="shared" si="36"/>
        <v>0.68291340378251719</v>
      </c>
      <c r="BI24">
        <f t="shared" si="37"/>
        <v>0.93774331054581306</v>
      </c>
      <c r="BJ24">
        <f t="shared" si="38"/>
        <v>0.23420749785544073</v>
      </c>
      <c r="BK24">
        <f t="shared" si="39"/>
        <v>0.7657925021445593</v>
      </c>
      <c r="BL24">
        <f t="shared" si="40"/>
        <v>1400.0103225806399</v>
      </c>
      <c r="BM24">
        <f t="shared" si="41"/>
        <v>1180.1937886512308</v>
      </c>
      <c r="BN24">
        <f t="shared" si="42"/>
        <v>0.84298934773265011</v>
      </c>
      <c r="BO24">
        <f t="shared" si="43"/>
        <v>0.19597869546530008</v>
      </c>
      <c r="BP24">
        <v>6</v>
      </c>
      <c r="BQ24">
        <v>0.5</v>
      </c>
      <c r="BR24" t="s">
        <v>296</v>
      </c>
      <c r="BS24">
        <v>2</v>
      </c>
      <c r="BT24">
        <v>1607970237.0999999</v>
      </c>
      <c r="BU24">
        <v>399.896064516129</v>
      </c>
      <c r="BV24">
        <v>411.367903225806</v>
      </c>
      <c r="BW24">
        <v>22.474819354838701</v>
      </c>
      <c r="BX24">
        <v>21.113216129032299</v>
      </c>
      <c r="BY24">
        <v>399.72506451612901</v>
      </c>
      <c r="BZ24">
        <v>22.230819354838701</v>
      </c>
      <c r="CA24">
        <v>500.00980645161297</v>
      </c>
      <c r="CB24">
        <v>102.389225806452</v>
      </c>
      <c r="CC24">
        <v>9.9989983870967802E-2</v>
      </c>
      <c r="CD24">
        <v>28.010077419354801</v>
      </c>
      <c r="CE24">
        <v>29.2589419354839</v>
      </c>
      <c r="CF24">
        <v>999.9</v>
      </c>
      <c r="CG24">
        <v>0</v>
      </c>
      <c r="CH24">
        <v>0</v>
      </c>
      <c r="CI24">
        <v>10000.649032258099</v>
      </c>
      <c r="CJ24">
        <v>0</v>
      </c>
      <c r="CK24">
        <v>340.37564516128998</v>
      </c>
      <c r="CL24">
        <v>1400.0103225806399</v>
      </c>
      <c r="CM24">
        <v>0.89999664516128997</v>
      </c>
      <c r="CN24">
        <v>0.100003306451613</v>
      </c>
      <c r="CO24">
        <v>0</v>
      </c>
      <c r="CP24">
        <v>765.68019354838702</v>
      </c>
      <c r="CQ24">
        <v>4.9994800000000001</v>
      </c>
      <c r="CR24">
        <v>11070.5032258065</v>
      </c>
      <c r="CS24">
        <v>11417.6387096774</v>
      </c>
      <c r="CT24">
        <v>46.3546774193548</v>
      </c>
      <c r="CU24">
        <v>48.503999999999998</v>
      </c>
      <c r="CV24">
        <v>47.245870967741901</v>
      </c>
      <c r="CW24">
        <v>47.786000000000001</v>
      </c>
      <c r="CX24">
        <v>48.383000000000003</v>
      </c>
      <c r="CY24">
        <v>1255.5064516129</v>
      </c>
      <c r="CZ24">
        <v>139.50387096774199</v>
      </c>
      <c r="DA24">
        <v>0</v>
      </c>
      <c r="DB24">
        <v>119.59999990463299</v>
      </c>
      <c r="DC24">
        <v>0</v>
      </c>
      <c r="DD24">
        <v>765.74880769230799</v>
      </c>
      <c r="DE24">
        <v>11.842358960069101</v>
      </c>
      <c r="DF24">
        <v>166.26324762781701</v>
      </c>
      <c r="DG24">
        <v>11071.492307692301</v>
      </c>
      <c r="DH24">
        <v>15</v>
      </c>
      <c r="DI24">
        <v>1607970266.5999999</v>
      </c>
      <c r="DJ24" t="s">
        <v>328</v>
      </c>
      <c r="DK24">
        <v>1607970266.5999999</v>
      </c>
      <c r="DL24">
        <v>1607970266.0999999</v>
      </c>
      <c r="DM24">
        <v>14</v>
      </c>
      <c r="DN24">
        <v>0.14799999999999999</v>
      </c>
      <c r="DO24">
        <v>2E-3</v>
      </c>
      <c r="DP24">
        <v>0.17100000000000001</v>
      </c>
      <c r="DQ24">
        <v>0.24399999999999999</v>
      </c>
      <c r="DR24">
        <v>412</v>
      </c>
      <c r="DS24">
        <v>21</v>
      </c>
      <c r="DT24">
        <v>0.16</v>
      </c>
      <c r="DU24">
        <v>0.05</v>
      </c>
      <c r="DV24">
        <v>9.1895258270093994</v>
      </c>
      <c r="DW24">
        <v>-0.100682164816359</v>
      </c>
      <c r="DX24">
        <v>2.4797719922013801E-2</v>
      </c>
      <c r="DY24">
        <v>1</v>
      </c>
      <c r="DZ24">
        <v>-11.6107774193548</v>
      </c>
      <c r="EA24">
        <v>-0.25430806451608901</v>
      </c>
      <c r="EB24">
        <v>3.03427486121523E-2</v>
      </c>
      <c r="EC24">
        <v>0</v>
      </c>
      <c r="ED24">
        <v>1.4275738709677399</v>
      </c>
      <c r="EE24">
        <v>0.90362999999999805</v>
      </c>
      <c r="EF24">
        <v>6.8289948850821902E-2</v>
      </c>
      <c r="EG24">
        <v>0</v>
      </c>
      <c r="EH24">
        <v>1</v>
      </c>
      <c r="EI24">
        <v>3</v>
      </c>
      <c r="EJ24" t="s">
        <v>329</v>
      </c>
      <c r="EK24">
        <v>100</v>
      </c>
      <c r="EL24">
        <v>100</v>
      </c>
      <c r="EM24">
        <v>0.17100000000000001</v>
      </c>
      <c r="EN24">
        <v>0.24399999999999999</v>
      </c>
      <c r="EO24">
        <v>0.199312182886971</v>
      </c>
      <c r="EP24">
        <v>-1.6043650578588901E-5</v>
      </c>
      <c r="EQ24">
        <v>-1.15305589960158E-6</v>
      </c>
      <c r="ER24">
        <v>3.6581349982770798E-10</v>
      </c>
      <c r="ES24">
        <v>-0.141700476193098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11.7</v>
      </c>
      <c r="FB24">
        <v>11.6</v>
      </c>
      <c r="FC24">
        <v>2</v>
      </c>
      <c r="FD24">
        <v>512.08100000000002</v>
      </c>
      <c r="FE24">
        <v>485.613</v>
      </c>
      <c r="FF24">
        <v>23.212399999999999</v>
      </c>
      <c r="FG24">
        <v>35.892800000000001</v>
      </c>
      <c r="FH24">
        <v>30.001200000000001</v>
      </c>
      <c r="FI24">
        <v>35.8352</v>
      </c>
      <c r="FJ24">
        <v>35.862400000000001</v>
      </c>
      <c r="FK24">
        <v>19.594899999999999</v>
      </c>
      <c r="FL24">
        <v>21.606300000000001</v>
      </c>
      <c r="FM24">
        <v>57.651800000000001</v>
      </c>
      <c r="FN24">
        <v>23.203499999999998</v>
      </c>
      <c r="FO24">
        <v>411.553</v>
      </c>
      <c r="FP24">
        <v>20.862500000000001</v>
      </c>
      <c r="FQ24">
        <v>97.381200000000007</v>
      </c>
      <c r="FR24">
        <v>101.65900000000001</v>
      </c>
    </row>
    <row r="25" spans="1:174" x14ac:dyDescent="0.25">
      <c r="A25">
        <v>9</v>
      </c>
      <c r="B25">
        <v>1607970387.5999999</v>
      </c>
      <c r="C25">
        <v>858.5</v>
      </c>
      <c r="D25" t="s">
        <v>330</v>
      </c>
      <c r="E25" t="s">
        <v>331</v>
      </c>
      <c r="F25" t="s">
        <v>291</v>
      </c>
      <c r="G25" t="s">
        <v>292</v>
      </c>
      <c r="H25">
        <v>1607970379.5999999</v>
      </c>
      <c r="I25">
        <f t="shared" si="0"/>
        <v>1.5404923891701615E-3</v>
      </c>
      <c r="J25">
        <f t="shared" si="1"/>
        <v>1.5404923891701614</v>
      </c>
      <c r="K25">
        <f t="shared" si="2"/>
        <v>10.83546324195809</v>
      </c>
      <c r="L25">
        <f t="shared" si="3"/>
        <v>499.80845161290301</v>
      </c>
      <c r="M25">
        <f t="shared" si="4"/>
        <v>290.10678162972363</v>
      </c>
      <c r="N25">
        <f t="shared" si="5"/>
        <v>29.72905700504597</v>
      </c>
      <c r="O25">
        <f t="shared" si="6"/>
        <v>51.218499154455323</v>
      </c>
      <c r="P25">
        <f t="shared" si="7"/>
        <v>8.8552389965149372E-2</v>
      </c>
      <c r="Q25">
        <f t="shared" si="8"/>
        <v>2.970558753657869</v>
      </c>
      <c r="R25">
        <f t="shared" si="9"/>
        <v>8.7111610734546749E-2</v>
      </c>
      <c r="S25">
        <f t="shared" si="10"/>
        <v>5.457225231122835E-2</v>
      </c>
      <c r="T25">
        <f t="shared" si="11"/>
        <v>231.29138157317124</v>
      </c>
      <c r="U25">
        <f t="shared" si="12"/>
        <v>28.870634790328982</v>
      </c>
      <c r="V25">
        <f t="shared" si="13"/>
        <v>29.0767225806452</v>
      </c>
      <c r="W25">
        <f t="shared" si="14"/>
        <v>4.0396623906545059</v>
      </c>
      <c r="X25">
        <f t="shared" si="15"/>
        <v>60.450684305715541</v>
      </c>
      <c r="Y25">
        <f t="shared" si="16"/>
        <v>2.2833683472028645</v>
      </c>
      <c r="Z25">
        <f t="shared" si="17"/>
        <v>3.7772415207994179</v>
      </c>
      <c r="AA25">
        <f t="shared" si="18"/>
        <v>1.7562940434516414</v>
      </c>
      <c r="AB25">
        <f t="shared" si="19"/>
        <v>-67.935714362404127</v>
      </c>
      <c r="AC25">
        <f t="shared" si="20"/>
        <v>-185.20119623201728</v>
      </c>
      <c r="AD25">
        <f t="shared" si="21"/>
        <v>-13.657585920651957</v>
      </c>
      <c r="AE25">
        <f t="shared" si="22"/>
        <v>-35.50311494190214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53958.191400008582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332</v>
      </c>
      <c r="AR25">
        <v>15390</v>
      </c>
      <c r="AS25">
        <v>813.88730769230801</v>
      </c>
      <c r="AT25">
        <v>942.05</v>
      </c>
      <c r="AU25">
        <f t="shared" si="27"/>
        <v>0.13604659233341321</v>
      </c>
      <c r="AV25">
        <v>0.5</v>
      </c>
      <c r="AW25">
        <f t="shared" si="28"/>
        <v>1180.1881418943835</v>
      </c>
      <c r="AX25">
        <f t="shared" si="29"/>
        <v>10.83546324195809</v>
      </c>
      <c r="AY25">
        <f t="shared" si="30"/>
        <v>80.280287508516807</v>
      </c>
      <c r="AZ25">
        <f t="shared" si="31"/>
        <v>9.6706705622836998E-3</v>
      </c>
      <c r="BA25">
        <f t="shared" si="32"/>
        <v>2.4627461387399818</v>
      </c>
      <c r="BB25" t="s">
        <v>333</v>
      </c>
      <c r="BC25">
        <v>813.88730769230801</v>
      </c>
      <c r="BD25">
        <v>563.89</v>
      </c>
      <c r="BE25">
        <f t="shared" si="33"/>
        <v>0.401422429807335</v>
      </c>
      <c r="BF25">
        <f t="shared" si="34"/>
        <v>0.33891128704170709</v>
      </c>
      <c r="BG25">
        <f t="shared" si="35"/>
        <v>0.85984678617888277</v>
      </c>
      <c r="BH25">
        <f t="shared" si="36"/>
        <v>0.56565720008826992</v>
      </c>
      <c r="BI25">
        <f t="shared" si="37"/>
        <v>0.91102929271693445</v>
      </c>
      <c r="BJ25">
        <f t="shared" si="38"/>
        <v>0.23480976278130791</v>
      </c>
      <c r="BK25">
        <f t="shared" si="39"/>
        <v>0.76519023721869206</v>
      </c>
      <c r="BL25">
        <f t="shared" si="40"/>
        <v>1400.0038709677401</v>
      </c>
      <c r="BM25">
        <f t="shared" si="41"/>
        <v>1180.1881418943835</v>
      </c>
      <c r="BN25">
        <f t="shared" si="42"/>
        <v>0.84298919907884895</v>
      </c>
      <c r="BO25">
        <f t="shared" si="43"/>
        <v>0.19597839815769796</v>
      </c>
      <c r="BP25">
        <v>6</v>
      </c>
      <c r="BQ25">
        <v>0.5</v>
      </c>
      <c r="BR25" t="s">
        <v>296</v>
      </c>
      <c r="BS25">
        <v>2</v>
      </c>
      <c r="BT25">
        <v>1607970379.5999999</v>
      </c>
      <c r="BU25">
        <v>499.80845161290301</v>
      </c>
      <c r="BV25">
        <v>513.73464516129002</v>
      </c>
      <c r="BW25">
        <v>22.2819258064516</v>
      </c>
      <c r="BX25">
        <v>20.474564516129</v>
      </c>
      <c r="BY25">
        <v>499.71116129032299</v>
      </c>
      <c r="BZ25">
        <v>21.9811709677419</v>
      </c>
      <c r="CA25">
        <v>500.01090322580598</v>
      </c>
      <c r="CB25">
        <v>102.37625806451599</v>
      </c>
      <c r="CC25">
        <v>9.9998567741935496E-2</v>
      </c>
      <c r="CD25">
        <v>27.920290322580598</v>
      </c>
      <c r="CE25">
        <v>29.0767225806452</v>
      </c>
      <c r="CF25">
        <v>999.9</v>
      </c>
      <c r="CG25">
        <v>0</v>
      </c>
      <c r="CH25">
        <v>0</v>
      </c>
      <c r="CI25">
        <v>9998.0829032258098</v>
      </c>
      <c r="CJ25">
        <v>0</v>
      </c>
      <c r="CK25">
        <v>340.471096774194</v>
      </c>
      <c r="CL25">
        <v>1400.0038709677401</v>
      </c>
      <c r="CM25">
        <v>0.90000306451612899</v>
      </c>
      <c r="CN25">
        <v>9.9997232258064506E-2</v>
      </c>
      <c r="CO25">
        <v>0</v>
      </c>
      <c r="CP25">
        <v>813.82390322580602</v>
      </c>
      <c r="CQ25">
        <v>4.9994800000000001</v>
      </c>
      <c r="CR25">
        <v>11728.2193548387</v>
      </c>
      <c r="CS25">
        <v>11417.609677419399</v>
      </c>
      <c r="CT25">
        <v>46.2254838709677</v>
      </c>
      <c r="CU25">
        <v>48.503999999999998</v>
      </c>
      <c r="CV25">
        <v>47.199387096774203</v>
      </c>
      <c r="CW25">
        <v>47.747677419354801</v>
      </c>
      <c r="CX25">
        <v>48.3444516129032</v>
      </c>
      <c r="CY25">
        <v>1255.50903225806</v>
      </c>
      <c r="CZ25">
        <v>139.496451612903</v>
      </c>
      <c r="DA25">
        <v>0</v>
      </c>
      <c r="DB25">
        <v>141.90000009536701</v>
      </c>
      <c r="DC25">
        <v>0</v>
      </c>
      <c r="DD25">
        <v>813.88730769230801</v>
      </c>
      <c r="DE25">
        <v>9.9369572864261393</v>
      </c>
      <c r="DF25">
        <v>119.73675227468701</v>
      </c>
      <c r="DG25">
        <v>11729.25</v>
      </c>
      <c r="DH25">
        <v>15</v>
      </c>
      <c r="DI25">
        <v>1607970266.5999999</v>
      </c>
      <c r="DJ25" t="s">
        <v>328</v>
      </c>
      <c r="DK25">
        <v>1607970266.5999999</v>
      </c>
      <c r="DL25">
        <v>1607970266.0999999</v>
      </c>
      <c r="DM25">
        <v>14</v>
      </c>
      <c r="DN25">
        <v>0.14799999999999999</v>
      </c>
      <c r="DO25">
        <v>2E-3</v>
      </c>
      <c r="DP25">
        <v>0.17100000000000001</v>
      </c>
      <c r="DQ25">
        <v>0.24399999999999999</v>
      </c>
      <c r="DR25">
        <v>412</v>
      </c>
      <c r="DS25">
        <v>21</v>
      </c>
      <c r="DT25">
        <v>0.16</v>
      </c>
      <c r="DU25">
        <v>0.05</v>
      </c>
      <c r="DV25">
        <v>10.841818252627199</v>
      </c>
      <c r="DW25">
        <v>-0.66291572511223895</v>
      </c>
      <c r="DX25">
        <v>5.1131092397528097E-2</v>
      </c>
      <c r="DY25">
        <v>0</v>
      </c>
      <c r="DZ25">
        <v>-13.9314032258065</v>
      </c>
      <c r="EA25">
        <v>0.660179032258152</v>
      </c>
      <c r="EB25">
        <v>5.5854202394072898E-2</v>
      </c>
      <c r="EC25">
        <v>0</v>
      </c>
      <c r="ED25">
        <v>1.8068948387096799</v>
      </c>
      <c r="EE25">
        <v>0.21071129032257899</v>
      </c>
      <c r="EF25">
        <v>3.1930080051117297E-2</v>
      </c>
      <c r="EG25">
        <v>0</v>
      </c>
      <c r="EH25">
        <v>0</v>
      </c>
      <c r="EI25">
        <v>3</v>
      </c>
      <c r="EJ25" t="s">
        <v>298</v>
      </c>
      <c r="EK25">
        <v>100</v>
      </c>
      <c r="EL25">
        <v>100</v>
      </c>
      <c r="EM25">
        <v>9.7000000000000003E-2</v>
      </c>
      <c r="EN25">
        <v>0.29289999999999999</v>
      </c>
      <c r="EO25">
        <v>0.34760581809789698</v>
      </c>
      <c r="EP25">
        <v>-1.6043650578588901E-5</v>
      </c>
      <c r="EQ25">
        <v>-1.15305589960158E-6</v>
      </c>
      <c r="ER25">
        <v>3.6581349982770798E-10</v>
      </c>
      <c r="ES25">
        <v>-0.13978320780742301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2</v>
      </c>
      <c r="FB25">
        <v>2</v>
      </c>
      <c r="FC25">
        <v>2</v>
      </c>
      <c r="FD25">
        <v>511.92200000000003</v>
      </c>
      <c r="FE25">
        <v>484.34100000000001</v>
      </c>
      <c r="FF25">
        <v>23.929200000000002</v>
      </c>
      <c r="FG25">
        <v>36.162300000000002</v>
      </c>
      <c r="FH25">
        <v>29.999700000000001</v>
      </c>
      <c r="FI25">
        <v>36.077100000000002</v>
      </c>
      <c r="FJ25">
        <v>36.098999999999997</v>
      </c>
      <c r="FK25">
        <v>23.370200000000001</v>
      </c>
      <c r="FL25">
        <v>24.153700000000001</v>
      </c>
      <c r="FM25">
        <v>57.382199999999997</v>
      </c>
      <c r="FN25">
        <v>23.9709</v>
      </c>
      <c r="FO25">
        <v>513.76099999999997</v>
      </c>
      <c r="FP25">
        <v>20.302700000000002</v>
      </c>
      <c r="FQ25">
        <v>97.341399999999993</v>
      </c>
      <c r="FR25">
        <v>101.614</v>
      </c>
    </row>
    <row r="26" spans="1:174" x14ac:dyDescent="0.25">
      <c r="A26">
        <v>10</v>
      </c>
      <c r="B26">
        <v>1607970500.5999999</v>
      </c>
      <c r="C26">
        <v>971.5</v>
      </c>
      <c r="D26" t="s">
        <v>334</v>
      </c>
      <c r="E26" t="s">
        <v>335</v>
      </c>
      <c r="F26" t="s">
        <v>291</v>
      </c>
      <c r="G26" t="s">
        <v>292</v>
      </c>
      <c r="H26">
        <v>1607970492.8499999</v>
      </c>
      <c r="I26">
        <f t="shared" si="0"/>
        <v>1.0600416723018145E-3</v>
      </c>
      <c r="J26">
        <f t="shared" si="1"/>
        <v>1.0600416723018145</v>
      </c>
      <c r="K26">
        <f t="shared" si="2"/>
        <v>12.11263875023357</v>
      </c>
      <c r="L26">
        <f t="shared" si="3"/>
        <v>599.81923333333305</v>
      </c>
      <c r="M26">
        <f t="shared" si="4"/>
        <v>256.562786607053</v>
      </c>
      <c r="N26">
        <f t="shared" si="5"/>
        <v>26.29048676962282</v>
      </c>
      <c r="O26">
        <f t="shared" si="6"/>
        <v>61.464641176772233</v>
      </c>
      <c r="P26">
        <f t="shared" si="7"/>
        <v>5.9129566392527019E-2</v>
      </c>
      <c r="Q26">
        <f t="shared" si="8"/>
        <v>2.9720979385771917</v>
      </c>
      <c r="R26">
        <f t="shared" si="9"/>
        <v>5.8483728807780425E-2</v>
      </c>
      <c r="S26">
        <f t="shared" si="10"/>
        <v>3.6609768539985495E-2</v>
      </c>
      <c r="T26">
        <f t="shared" si="11"/>
        <v>231.29607987485034</v>
      </c>
      <c r="U26">
        <f t="shared" si="12"/>
        <v>29.095858944974058</v>
      </c>
      <c r="V26">
        <f t="shared" si="13"/>
        <v>29.093716666666701</v>
      </c>
      <c r="W26">
        <f t="shared" si="14"/>
        <v>4.0436343226890363</v>
      </c>
      <c r="X26">
        <f t="shared" si="15"/>
        <v>59.034981298394541</v>
      </c>
      <c r="Y26">
        <f t="shared" si="16"/>
        <v>2.2432644996122608</v>
      </c>
      <c r="Z26">
        <f t="shared" si="17"/>
        <v>3.7998902519738182</v>
      </c>
      <c r="AA26">
        <f t="shared" si="18"/>
        <v>1.8003698230767755</v>
      </c>
      <c r="AB26">
        <f t="shared" si="19"/>
        <v>-46.747837748510022</v>
      </c>
      <c r="AC26">
        <f t="shared" si="20"/>
        <v>-171.59217471875212</v>
      </c>
      <c r="AD26">
        <f t="shared" si="21"/>
        <v>-12.654956423964991</v>
      </c>
      <c r="AE26">
        <f t="shared" si="22"/>
        <v>0.30111098362320377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53984.802375553241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336</v>
      </c>
      <c r="AR26">
        <v>15391.5</v>
      </c>
      <c r="AS26">
        <v>847.38561538461499</v>
      </c>
      <c r="AT26">
        <v>988.98</v>
      </c>
      <c r="AU26">
        <f t="shared" si="27"/>
        <v>0.14317214161599323</v>
      </c>
      <c r="AV26">
        <v>0.5</v>
      </c>
      <c r="AW26">
        <f t="shared" si="28"/>
        <v>1180.2118815543936</v>
      </c>
      <c r="AX26">
        <f t="shared" si="29"/>
        <v>12.11263875023357</v>
      </c>
      <c r="AY26">
        <f t="shared" si="30"/>
        <v>84.48673132139173</v>
      </c>
      <c r="AZ26">
        <f t="shared" si="31"/>
        <v>1.0752633851928322E-2</v>
      </c>
      <c r="BA26">
        <f t="shared" si="32"/>
        <v>2.2984286840987682</v>
      </c>
      <c r="BB26" t="s">
        <v>337</v>
      </c>
      <c r="BC26">
        <v>847.38561538461499</v>
      </c>
      <c r="BD26">
        <v>576.05999999999995</v>
      </c>
      <c r="BE26">
        <f t="shared" si="33"/>
        <v>0.41752108232724627</v>
      </c>
      <c r="BF26">
        <f t="shared" si="34"/>
        <v>0.34290996952287367</v>
      </c>
      <c r="BG26">
        <f t="shared" si="35"/>
        <v>0.84627069046395775</v>
      </c>
      <c r="BH26">
        <f t="shared" si="36"/>
        <v>0.5177067337169613</v>
      </c>
      <c r="BI26">
        <f t="shared" si="37"/>
        <v>0.89260082209060387</v>
      </c>
      <c r="BJ26">
        <f t="shared" si="38"/>
        <v>0.23311313463078764</v>
      </c>
      <c r="BK26">
        <f t="shared" si="39"/>
        <v>0.76688686536921236</v>
      </c>
      <c r="BL26">
        <f t="shared" si="40"/>
        <v>1400.0319999999999</v>
      </c>
      <c r="BM26">
        <f t="shared" si="41"/>
        <v>1180.2118815543936</v>
      </c>
      <c r="BN26">
        <f t="shared" si="42"/>
        <v>0.84298921849957253</v>
      </c>
      <c r="BO26">
        <f t="shared" si="43"/>
        <v>0.19597843699914519</v>
      </c>
      <c r="BP26">
        <v>6</v>
      </c>
      <c r="BQ26">
        <v>0.5</v>
      </c>
      <c r="BR26" t="s">
        <v>296</v>
      </c>
      <c r="BS26">
        <v>2</v>
      </c>
      <c r="BT26">
        <v>1607970492.8499999</v>
      </c>
      <c r="BU26">
        <v>599.81923333333305</v>
      </c>
      <c r="BV26">
        <v>615.11720000000003</v>
      </c>
      <c r="BW26">
        <v>21.891500000000001</v>
      </c>
      <c r="BX26">
        <v>20.647313333333301</v>
      </c>
      <c r="BY26">
        <v>599.81723333333298</v>
      </c>
      <c r="BZ26">
        <v>21.607313333333298</v>
      </c>
      <c r="CA26">
        <v>500.00653333333298</v>
      </c>
      <c r="CB26">
        <v>102.37196666666701</v>
      </c>
      <c r="CC26">
        <v>9.9974480000000004E-2</v>
      </c>
      <c r="CD26">
        <v>28.022816666666699</v>
      </c>
      <c r="CE26">
        <v>29.093716666666701</v>
      </c>
      <c r="CF26">
        <v>999.9</v>
      </c>
      <c r="CG26">
        <v>0</v>
      </c>
      <c r="CH26">
        <v>0</v>
      </c>
      <c r="CI26">
        <v>10007.215333333301</v>
      </c>
      <c r="CJ26">
        <v>0</v>
      </c>
      <c r="CK26">
        <v>340.54213333333303</v>
      </c>
      <c r="CL26">
        <v>1400.0319999999999</v>
      </c>
      <c r="CM26">
        <v>0.900003633333333</v>
      </c>
      <c r="CN26">
        <v>9.99966733333333E-2</v>
      </c>
      <c r="CO26">
        <v>0</v>
      </c>
      <c r="CP26">
        <v>847.381666666667</v>
      </c>
      <c r="CQ26">
        <v>4.9994800000000001</v>
      </c>
      <c r="CR26">
        <v>12176.413333333299</v>
      </c>
      <c r="CS26">
        <v>11417.85</v>
      </c>
      <c r="CT26">
        <v>45.803800000000003</v>
      </c>
      <c r="CU26">
        <v>48.066200000000002</v>
      </c>
      <c r="CV26">
        <v>46.791333333333299</v>
      </c>
      <c r="CW26">
        <v>47.3414</v>
      </c>
      <c r="CX26">
        <v>47.916333333333299</v>
      </c>
      <c r="CY26">
        <v>1255.5319999999999</v>
      </c>
      <c r="CZ26">
        <v>139.5</v>
      </c>
      <c r="DA26">
        <v>0</v>
      </c>
      <c r="DB26">
        <v>112.5</v>
      </c>
      <c r="DC26">
        <v>0</v>
      </c>
      <c r="DD26">
        <v>847.38561538461499</v>
      </c>
      <c r="DE26">
        <v>5.0319316334861899</v>
      </c>
      <c r="DF26">
        <v>62.940170957475203</v>
      </c>
      <c r="DG26">
        <v>12176.6615384615</v>
      </c>
      <c r="DH26">
        <v>15</v>
      </c>
      <c r="DI26">
        <v>1607970266.5999999</v>
      </c>
      <c r="DJ26" t="s">
        <v>328</v>
      </c>
      <c r="DK26">
        <v>1607970266.5999999</v>
      </c>
      <c r="DL26">
        <v>1607970266.0999999</v>
      </c>
      <c r="DM26">
        <v>14</v>
      </c>
      <c r="DN26">
        <v>0.14799999999999999</v>
      </c>
      <c r="DO26">
        <v>2E-3</v>
      </c>
      <c r="DP26">
        <v>0.17100000000000001</v>
      </c>
      <c r="DQ26">
        <v>0.24399999999999999</v>
      </c>
      <c r="DR26">
        <v>412</v>
      </c>
      <c r="DS26">
        <v>21</v>
      </c>
      <c r="DT26">
        <v>0.16</v>
      </c>
      <c r="DU26">
        <v>0.05</v>
      </c>
      <c r="DV26">
        <v>12.111869337590999</v>
      </c>
      <c r="DW26">
        <v>0.189350981580161</v>
      </c>
      <c r="DX26">
        <v>2.2518849194700898E-2</v>
      </c>
      <c r="DY26">
        <v>1</v>
      </c>
      <c r="DZ26">
        <v>-15.298470967741901</v>
      </c>
      <c r="EA26">
        <v>-9.4635483870897194E-2</v>
      </c>
      <c r="EB26">
        <v>2.1693409041403999E-2</v>
      </c>
      <c r="EC26">
        <v>1</v>
      </c>
      <c r="ED26">
        <v>1.24641838709677</v>
      </c>
      <c r="EE26">
        <v>-0.19526225806452399</v>
      </c>
      <c r="EF26">
        <v>1.48228296233784E-2</v>
      </c>
      <c r="EG26">
        <v>1</v>
      </c>
      <c r="EH26">
        <v>3</v>
      </c>
      <c r="EI26">
        <v>3</v>
      </c>
      <c r="EJ26" t="s">
        <v>307</v>
      </c>
      <c r="EK26">
        <v>100</v>
      </c>
      <c r="EL26">
        <v>100</v>
      </c>
      <c r="EM26">
        <v>2E-3</v>
      </c>
      <c r="EN26">
        <v>0.28399999999999997</v>
      </c>
      <c r="EO26">
        <v>0.34760581809789698</v>
      </c>
      <c r="EP26">
        <v>-1.6043650578588901E-5</v>
      </c>
      <c r="EQ26">
        <v>-1.15305589960158E-6</v>
      </c>
      <c r="ER26">
        <v>3.6581349982770798E-10</v>
      </c>
      <c r="ES26">
        <v>-0.13978320780742301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3.9</v>
      </c>
      <c r="FB26">
        <v>3.9</v>
      </c>
      <c r="FC26">
        <v>2</v>
      </c>
      <c r="FD26">
        <v>512.18700000000001</v>
      </c>
      <c r="FE26">
        <v>486.42599999999999</v>
      </c>
      <c r="FF26">
        <v>23.970500000000001</v>
      </c>
      <c r="FG26">
        <v>36.026600000000002</v>
      </c>
      <c r="FH26">
        <v>29.999500000000001</v>
      </c>
      <c r="FI26">
        <v>36.055300000000003</v>
      </c>
      <c r="FJ26">
        <v>36.093899999999998</v>
      </c>
      <c r="FK26">
        <v>27.0275</v>
      </c>
      <c r="FL26">
        <v>20.791699999999999</v>
      </c>
      <c r="FM26">
        <v>56.993000000000002</v>
      </c>
      <c r="FN26">
        <v>23.950399999999998</v>
      </c>
      <c r="FO26">
        <v>615.15700000000004</v>
      </c>
      <c r="FP26">
        <v>20.705300000000001</v>
      </c>
      <c r="FQ26">
        <v>97.385900000000007</v>
      </c>
      <c r="FR26">
        <v>101.654</v>
      </c>
    </row>
    <row r="27" spans="1:174" x14ac:dyDescent="0.25">
      <c r="A27">
        <v>11</v>
      </c>
      <c r="B27">
        <v>1607970621.0999999</v>
      </c>
      <c r="C27">
        <v>1092</v>
      </c>
      <c r="D27" t="s">
        <v>338</v>
      </c>
      <c r="E27" t="s">
        <v>339</v>
      </c>
      <c r="F27" t="s">
        <v>291</v>
      </c>
      <c r="G27" t="s">
        <v>292</v>
      </c>
      <c r="H27">
        <v>1607970613.0999999</v>
      </c>
      <c r="I27">
        <f t="shared" si="0"/>
        <v>6.8089662763663468E-4</v>
      </c>
      <c r="J27">
        <f t="shared" si="1"/>
        <v>0.68089662763663472</v>
      </c>
      <c r="K27">
        <f t="shared" si="2"/>
        <v>13.218572776923626</v>
      </c>
      <c r="L27">
        <f t="shared" si="3"/>
        <v>699.951129032258</v>
      </c>
      <c r="M27">
        <f t="shared" si="4"/>
        <v>123.79480064953134</v>
      </c>
      <c r="N27">
        <f t="shared" si="5"/>
        <v>12.685022114436922</v>
      </c>
      <c r="O27">
        <f t="shared" si="6"/>
        <v>71.722685478009993</v>
      </c>
      <c r="P27">
        <f t="shared" si="7"/>
        <v>3.7713451947050419E-2</v>
      </c>
      <c r="Q27">
        <f t="shared" si="8"/>
        <v>2.9695933244529207</v>
      </c>
      <c r="R27">
        <f t="shared" si="9"/>
        <v>3.744937677482784E-2</v>
      </c>
      <c r="S27">
        <f t="shared" si="10"/>
        <v>2.3429432299373144E-2</v>
      </c>
      <c r="T27">
        <f t="shared" si="11"/>
        <v>231.29240032445651</v>
      </c>
      <c r="U27">
        <f t="shared" si="12"/>
        <v>29.208276927204089</v>
      </c>
      <c r="V27">
        <f t="shared" si="13"/>
        <v>29.321361290322599</v>
      </c>
      <c r="W27">
        <f t="shared" si="14"/>
        <v>4.0971696782911362</v>
      </c>
      <c r="X27">
        <f t="shared" si="15"/>
        <v>60.27251964173437</v>
      </c>
      <c r="Y27">
        <f t="shared" si="16"/>
        <v>2.2922008998003718</v>
      </c>
      <c r="Z27">
        <f t="shared" si="17"/>
        <v>3.803061351052575</v>
      </c>
      <c r="AA27">
        <f t="shared" si="18"/>
        <v>1.8049687784907644</v>
      </c>
      <c r="AB27">
        <f t="shared" si="19"/>
        <v>-30.02754127877559</v>
      </c>
      <c r="AC27">
        <f t="shared" si="20"/>
        <v>-205.60136620858117</v>
      </c>
      <c r="AD27">
        <f t="shared" si="21"/>
        <v>-15.194222838780973</v>
      </c>
      <c r="AE27">
        <f t="shared" si="22"/>
        <v>-19.530730001681235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53908.805743676858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340</v>
      </c>
      <c r="AR27">
        <v>15390.3</v>
      </c>
      <c r="AS27">
        <v>873.70003846153804</v>
      </c>
      <c r="AT27">
        <v>1028.72</v>
      </c>
      <c r="AU27">
        <f t="shared" si="27"/>
        <v>0.15069208486124697</v>
      </c>
      <c r="AV27">
        <v>0.5</v>
      </c>
      <c r="AW27">
        <f t="shared" si="28"/>
        <v>1180.1908757480394</v>
      </c>
      <c r="AX27">
        <f t="shared" si="29"/>
        <v>13.218572776923626</v>
      </c>
      <c r="AY27">
        <f t="shared" si="30"/>
        <v>88.922711800346462</v>
      </c>
      <c r="AZ27">
        <f t="shared" si="31"/>
        <v>1.1689905878992107E-2</v>
      </c>
      <c r="BA27">
        <f t="shared" si="32"/>
        <v>2.1710086320864761</v>
      </c>
      <c r="BB27" t="s">
        <v>341</v>
      </c>
      <c r="BC27">
        <v>873.70003846153804</v>
      </c>
      <c r="BD27">
        <v>588.77</v>
      </c>
      <c r="BE27">
        <f t="shared" si="33"/>
        <v>0.42766739248775176</v>
      </c>
      <c r="BF27">
        <f t="shared" si="34"/>
        <v>0.35235813510276615</v>
      </c>
      <c r="BG27">
        <f t="shared" si="35"/>
        <v>0.83542873815606855</v>
      </c>
      <c r="BH27">
        <f t="shared" si="36"/>
        <v>0.49488711150838988</v>
      </c>
      <c r="BI27">
        <f t="shared" si="37"/>
        <v>0.87699572039253482</v>
      </c>
      <c r="BJ27">
        <f t="shared" si="38"/>
        <v>0.237447510669405</v>
      </c>
      <c r="BK27">
        <f t="shared" si="39"/>
        <v>0.76255248933059505</v>
      </c>
      <c r="BL27">
        <f t="shared" si="40"/>
        <v>1400.00677419355</v>
      </c>
      <c r="BM27">
        <f t="shared" si="41"/>
        <v>1180.1908757480394</v>
      </c>
      <c r="BN27">
        <f t="shared" si="42"/>
        <v>0.84298940369618447</v>
      </c>
      <c r="BO27">
        <f t="shared" si="43"/>
        <v>0.19597880739236917</v>
      </c>
      <c r="BP27">
        <v>6</v>
      </c>
      <c r="BQ27">
        <v>0.5</v>
      </c>
      <c r="BR27" t="s">
        <v>296</v>
      </c>
      <c r="BS27">
        <v>2</v>
      </c>
      <c r="BT27">
        <v>1607970613.0999999</v>
      </c>
      <c r="BU27">
        <v>699.951129032258</v>
      </c>
      <c r="BV27">
        <v>716.38483870967696</v>
      </c>
      <c r="BW27">
        <v>22.369890322580599</v>
      </c>
      <c r="BX27">
        <v>21.571116129032301</v>
      </c>
      <c r="BY27">
        <v>700.05438709677401</v>
      </c>
      <c r="BZ27">
        <v>22.065403225806399</v>
      </c>
      <c r="CA27">
        <v>500.014935483871</v>
      </c>
      <c r="CB27">
        <v>102.368032258065</v>
      </c>
      <c r="CC27">
        <v>0.100100877419355</v>
      </c>
      <c r="CD27">
        <v>28.0371290322581</v>
      </c>
      <c r="CE27">
        <v>29.321361290322599</v>
      </c>
      <c r="CF27">
        <v>999.9</v>
      </c>
      <c r="CG27">
        <v>0</v>
      </c>
      <c r="CH27">
        <v>0</v>
      </c>
      <c r="CI27">
        <v>9993.4235483870998</v>
      </c>
      <c r="CJ27">
        <v>0</v>
      </c>
      <c r="CK27">
        <v>340.54390322580701</v>
      </c>
      <c r="CL27">
        <v>1400.00677419355</v>
      </c>
      <c r="CM27">
        <v>0.89999522580645097</v>
      </c>
      <c r="CN27">
        <v>0.100004732258065</v>
      </c>
      <c r="CO27">
        <v>0</v>
      </c>
      <c r="CP27">
        <v>873.70387096774198</v>
      </c>
      <c r="CQ27">
        <v>4.9994800000000001</v>
      </c>
      <c r="CR27">
        <v>12541.5032258065</v>
      </c>
      <c r="CS27">
        <v>11417.6129032258</v>
      </c>
      <c r="CT27">
        <v>46.009838709677403</v>
      </c>
      <c r="CU27">
        <v>48.2356451612903</v>
      </c>
      <c r="CV27">
        <v>46.961451612903197</v>
      </c>
      <c r="CW27">
        <v>47.683290322580703</v>
      </c>
      <c r="CX27">
        <v>48.086451612903197</v>
      </c>
      <c r="CY27">
        <v>1255.5006451612901</v>
      </c>
      <c r="CZ27">
        <v>139.506129032258</v>
      </c>
      <c r="DA27">
        <v>0</v>
      </c>
      <c r="DB27">
        <v>120</v>
      </c>
      <c r="DC27">
        <v>0</v>
      </c>
      <c r="DD27">
        <v>873.70003846153804</v>
      </c>
      <c r="DE27">
        <v>1.5731624069764001</v>
      </c>
      <c r="DF27">
        <v>15.046153988783701</v>
      </c>
      <c r="DG27">
        <v>12541.7269230769</v>
      </c>
      <c r="DH27">
        <v>15</v>
      </c>
      <c r="DI27">
        <v>1607970266.5999999</v>
      </c>
      <c r="DJ27" t="s">
        <v>328</v>
      </c>
      <c r="DK27">
        <v>1607970266.5999999</v>
      </c>
      <c r="DL27">
        <v>1607970266.0999999</v>
      </c>
      <c r="DM27">
        <v>14</v>
      </c>
      <c r="DN27">
        <v>0.14799999999999999</v>
      </c>
      <c r="DO27">
        <v>2E-3</v>
      </c>
      <c r="DP27">
        <v>0.17100000000000001</v>
      </c>
      <c r="DQ27">
        <v>0.24399999999999999</v>
      </c>
      <c r="DR27">
        <v>412</v>
      </c>
      <c r="DS27">
        <v>21</v>
      </c>
      <c r="DT27">
        <v>0.16</v>
      </c>
      <c r="DU27">
        <v>0.05</v>
      </c>
      <c r="DV27">
        <v>13.222775433877</v>
      </c>
      <c r="DW27">
        <v>-0.18761660980380401</v>
      </c>
      <c r="DX27">
        <v>3.9284168506018999E-2</v>
      </c>
      <c r="DY27">
        <v>1</v>
      </c>
      <c r="DZ27">
        <v>-16.433619354838701</v>
      </c>
      <c r="EA27">
        <v>0.60552096774192998</v>
      </c>
      <c r="EB27">
        <v>6.6610322843093706E-2</v>
      </c>
      <c r="EC27">
        <v>0</v>
      </c>
      <c r="ED27">
        <v>0.798777838709677</v>
      </c>
      <c r="EE27">
        <v>-0.405465870967745</v>
      </c>
      <c r="EF27">
        <v>3.1652405369634401E-2</v>
      </c>
      <c r="EG27">
        <v>0</v>
      </c>
      <c r="EH27">
        <v>1</v>
      </c>
      <c r="EI27">
        <v>3</v>
      </c>
      <c r="EJ27" t="s">
        <v>329</v>
      </c>
      <c r="EK27">
        <v>100</v>
      </c>
      <c r="EL27">
        <v>100</v>
      </c>
      <c r="EM27">
        <v>-0.10299999999999999</v>
      </c>
      <c r="EN27">
        <v>0.30890000000000001</v>
      </c>
      <c r="EO27">
        <v>0.34760581809789698</v>
      </c>
      <c r="EP27">
        <v>-1.6043650578588901E-5</v>
      </c>
      <c r="EQ27">
        <v>-1.15305589960158E-6</v>
      </c>
      <c r="ER27">
        <v>3.6581349982770798E-10</v>
      </c>
      <c r="ES27">
        <v>-0.13978320780742301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5.9</v>
      </c>
      <c r="FB27">
        <v>5.9</v>
      </c>
      <c r="FC27">
        <v>2</v>
      </c>
      <c r="FD27">
        <v>512.28200000000004</v>
      </c>
      <c r="FE27">
        <v>487.947</v>
      </c>
      <c r="FF27">
        <v>23.546500000000002</v>
      </c>
      <c r="FG27">
        <v>35.999699999999997</v>
      </c>
      <c r="FH27">
        <v>30.000699999999998</v>
      </c>
      <c r="FI27">
        <v>36.0593</v>
      </c>
      <c r="FJ27">
        <v>36.103999999999999</v>
      </c>
      <c r="FK27">
        <v>30.59</v>
      </c>
      <c r="FL27">
        <v>17.082999999999998</v>
      </c>
      <c r="FM27">
        <v>57.779699999999998</v>
      </c>
      <c r="FN27">
        <v>23.4999</v>
      </c>
      <c r="FO27">
        <v>716.34900000000005</v>
      </c>
      <c r="FP27">
        <v>21.355499999999999</v>
      </c>
      <c r="FQ27">
        <v>97.388900000000007</v>
      </c>
      <c r="FR27">
        <v>101.651</v>
      </c>
    </row>
    <row r="28" spans="1:174" x14ac:dyDescent="0.25">
      <c r="A28">
        <v>12</v>
      </c>
      <c r="B28">
        <v>1607970739.5999999</v>
      </c>
      <c r="C28">
        <v>1210.5</v>
      </c>
      <c r="D28" t="s">
        <v>342</v>
      </c>
      <c r="E28" t="s">
        <v>343</v>
      </c>
      <c r="F28" t="s">
        <v>291</v>
      </c>
      <c r="G28" t="s">
        <v>292</v>
      </c>
      <c r="H28">
        <v>1607970731.5999999</v>
      </c>
      <c r="I28">
        <f t="shared" si="0"/>
        <v>6.618250995053406E-4</v>
      </c>
      <c r="J28">
        <f t="shared" si="1"/>
        <v>0.66182509950534063</v>
      </c>
      <c r="K28">
        <f t="shared" si="2"/>
        <v>13.90173080111194</v>
      </c>
      <c r="L28">
        <f t="shared" si="3"/>
        <v>799.85787096774197</v>
      </c>
      <c r="M28">
        <f t="shared" si="4"/>
        <v>170.85578993861725</v>
      </c>
      <c r="N28">
        <f t="shared" si="5"/>
        <v>17.507522915543124</v>
      </c>
      <c r="O28">
        <f t="shared" si="6"/>
        <v>81.961108898775251</v>
      </c>
      <c r="P28">
        <f t="shared" si="7"/>
        <v>3.6389809237322046E-2</v>
      </c>
      <c r="Q28">
        <f t="shared" si="8"/>
        <v>2.97071813592121</v>
      </c>
      <c r="R28">
        <f t="shared" si="9"/>
        <v>3.6143972666989342E-2</v>
      </c>
      <c r="S28">
        <f t="shared" si="10"/>
        <v>2.2611931760943803E-2</v>
      </c>
      <c r="T28">
        <f t="shared" si="11"/>
        <v>231.29129940024433</v>
      </c>
      <c r="U28">
        <f t="shared" si="12"/>
        <v>29.183067075198554</v>
      </c>
      <c r="V28">
        <f t="shared" si="13"/>
        <v>29.5312612903226</v>
      </c>
      <c r="W28">
        <f t="shared" si="14"/>
        <v>4.1470785086459676</v>
      </c>
      <c r="X28">
        <f t="shared" si="15"/>
        <v>61.374691948239899</v>
      </c>
      <c r="Y28">
        <f t="shared" si="16"/>
        <v>2.3300791681170865</v>
      </c>
      <c r="Z28">
        <f t="shared" si="17"/>
        <v>3.7964820582434036</v>
      </c>
      <c r="AA28">
        <f t="shared" si="18"/>
        <v>1.8169993405288811</v>
      </c>
      <c r="AB28">
        <f t="shared" si="19"/>
        <v>-29.18648688818552</v>
      </c>
      <c r="AC28">
        <f t="shared" si="20"/>
        <v>-244.0539789314879</v>
      </c>
      <c r="AD28">
        <f t="shared" si="21"/>
        <v>-18.045285966612315</v>
      </c>
      <c r="AE28">
        <f t="shared" si="22"/>
        <v>-59.994452386041417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53947.096096946603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344</v>
      </c>
      <c r="AR28">
        <v>15387</v>
      </c>
      <c r="AS28">
        <v>891.67503846153795</v>
      </c>
      <c r="AT28">
        <v>1053.3699999999999</v>
      </c>
      <c r="AU28">
        <f t="shared" si="27"/>
        <v>0.15350253143573667</v>
      </c>
      <c r="AV28">
        <v>0.5</v>
      </c>
      <c r="AW28">
        <f t="shared" si="28"/>
        <v>1180.1824951029937</v>
      </c>
      <c r="AX28">
        <f t="shared" si="29"/>
        <v>13.90173080111194</v>
      </c>
      <c r="AY28">
        <f t="shared" si="30"/>
        <v>90.580500277226719</v>
      </c>
      <c r="AZ28">
        <f t="shared" si="31"/>
        <v>1.2268846844457348E-2</v>
      </c>
      <c r="BA28">
        <f t="shared" si="32"/>
        <v>2.0968035922800157</v>
      </c>
      <c r="BB28" t="s">
        <v>345</v>
      </c>
      <c r="BC28">
        <v>891.67503846153795</v>
      </c>
      <c r="BD28">
        <v>593.52</v>
      </c>
      <c r="BE28">
        <f t="shared" si="33"/>
        <v>0.43655125929160687</v>
      </c>
      <c r="BF28">
        <f t="shared" si="34"/>
        <v>0.35162544642483845</v>
      </c>
      <c r="BG28">
        <f t="shared" si="35"/>
        <v>0.82767859819528133</v>
      </c>
      <c r="BH28">
        <f t="shared" si="36"/>
        <v>0.47853884137221497</v>
      </c>
      <c r="BI28">
        <f t="shared" si="37"/>
        <v>0.86731615932415551</v>
      </c>
      <c r="BJ28">
        <f t="shared" si="38"/>
        <v>0.23405021556075797</v>
      </c>
      <c r="BK28">
        <f t="shared" si="39"/>
        <v>0.765949784439242</v>
      </c>
      <c r="BL28">
        <f t="shared" si="40"/>
        <v>1399.9964516129</v>
      </c>
      <c r="BM28">
        <f t="shared" si="41"/>
        <v>1180.1824951029937</v>
      </c>
      <c r="BN28">
        <f t="shared" si="42"/>
        <v>0.84298963311180941</v>
      </c>
      <c r="BO28">
        <f t="shared" si="43"/>
        <v>0.19597926622361883</v>
      </c>
      <c r="BP28">
        <v>6</v>
      </c>
      <c r="BQ28">
        <v>0.5</v>
      </c>
      <c r="BR28" t="s">
        <v>296</v>
      </c>
      <c r="BS28">
        <v>2</v>
      </c>
      <c r="BT28">
        <v>1607970731.5999999</v>
      </c>
      <c r="BU28">
        <v>799.85787096774197</v>
      </c>
      <c r="BV28">
        <v>817.17435483870997</v>
      </c>
      <c r="BW28">
        <v>22.7392258064516</v>
      </c>
      <c r="BX28">
        <v>21.963132258064501</v>
      </c>
      <c r="BY28">
        <v>800.07383870967703</v>
      </c>
      <c r="BZ28">
        <v>22.418874193548401</v>
      </c>
      <c r="CA28">
        <v>500.02403225806501</v>
      </c>
      <c r="CB28">
        <v>102.36958064516099</v>
      </c>
      <c r="CC28">
        <v>0.100010358064516</v>
      </c>
      <c r="CD28">
        <v>28.007422580645201</v>
      </c>
      <c r="CE28">
        <v>29.5312612903226</v>
      </c>
      <c r="CF28">
        <v>999.9</v>
      </c>
      <c r="CG28">
        <v>0</v>
      </c>
      <c r="CH28">
        <v>0</v>
      </c>
      <c r="CI28">
        <v>9999.6370967741896</v>
      </c>
      <c r="CJ28">
        <v>0</v>
      </c>
      <c r="CK28">
        <v>340.180838709677</v>
      </c>
      <c r="CL28">
        <v>1399.9964516129</v>
      </c>
      <c r="CM28">
        <v>0.899989451612903</v>
      </c>
      <c r="CN28">
        <v>0.100010503225806</v>
      </c>
      <c r="CO28">
        <v>0</v>
      </c>
      <c r="CP28">
        <v>891.66874193548404</v>
      </c>
      <c r="CQ28">
        <v>4.9994800000000001</v>
      </c>
      <c r="CR28">
        <v>12825.1903225806</v>
      </c>
      <c r="CS28">
        <v>11417.512903225799</v>
      </c>
      <c r="CT28">
        <v>46.822225806451598</v>
      </c>
      <c r="CU28">
        <v>49.106645161290302</v>
      </c>
      <c r="CV28">
        <v>47.793967741935496</v>
      </c>
      <c r="CW28">
        <v>48.663064516128998</v>
      </c>
      <c r="CX28">
        <v>48.820387096774198</v>
      </c>
      <c r="CY28">
        <v>1255.4806451612901</v>
      </c>
      <c r="CZ28">
        <v>139.515806451613</v>
      </c>
      <c r="DA28">
        <v>0</v>
      </c>
      <c r="DB28">
        <v>117.700000047684</v>
      </c>
      <c r="DC28">
        <v>0</v>
      </c>
      <c r="DD28">
        <v>891.67503846153795</v>
      </c>
      <c r="DE28">
        <v>0.36536751210692903</v>
      </c>
      <c r="DF28">
        <v>18.8068375634017</v>
      </c>
      <c r="DG28">
        <v>12825.5192307692</v>
      </c>
      <c r="DH28">
        <v>15</v>
      </c>
      <c r="DI28">
        <v>1607970266.5999999</v>
      </c>
      <c r="DJ28" t="s">
        <v>328</v>
      </c>
      <c r="DK28">
        <v>1607970266.5999999</v>
      </c>
      <c r="DL28">
        <v>1607970266.0999999</v>
      </c>
      <c r="DM28">
        <v>14</v>
      </c>
      <c r="DN28">
        <v>0.14799999999999999</v>
      </c>
      <c r="DO28">
        <v>2E-3</v>
      </c>
      <c r="DP28">
        <v>0.17100000000000001</v>
      </c>
      <c r="DQ28">
        <v>0.24399999999999999</v>
      </c>
      <c r="DR28">
        <v>412</v>
      </c>
      <c r="DS28">
        <v>21</v>
      </c>
      <c r="DT28">
        <v>0.16</v>
      </c>
      <c r="DU28">
        <v>0.05</v>
      </c>
      <c r="DV28">
        <v>13.9060055517956</v>
      </c>
      <c r="DW28">
        <v>-0.13592945390681599</v>
      </c>
      <c r="DX28">
        <v>2.28209591354013E-2</v>
      </c>
      <c r="DY28">
        <v>1</v>
      </c>
      <c r="DZ28">
        <v>-17.319267741935501</v>
      </c>
      <c r="EA28">
        <v>0.18830322580651701</v>
      </c>
      <c r="EB28">
        <v>3.7686280442765903E-2</v>
      </c>
      <c r="EC28">
        <v>1</v>
      </c>
      <c r="ED28">
        <v>0.77573703225806401</v>
      </c>
      <c r="EE28">
        <v>-1.9720112903227199E-2</v>
      </c>
      <c r="EF28">
        <v>1.5989673105827301E-2</v>
      </c>
      <c r="EG28">
        <v>1</v>
      </c>
      <c r="EH28">
        <v>3</v>
      </c>
      <c r="EI28">
        <v>3</v>
      </c>
      <c r="EJ28" t="s">
        <v>307</v>
      </c>
      <c r="EK28">
        <v>100</v>
      </c>
      <c r="EL28">
        <v>100</v>
      </c>
      <c r="EM28">
        <v>-0.216</v>
      </c>
      <c r="EN28">
        <v>0.3226</v>
      </c>
      <c r="EO28">
        <v>0.34760581809789698</v>
      </c>
      <c r="EP28">
        <v>-1.6043650578588901E-5</v>
      </c>
      <c r="EQ28">
        <v>-1.15305589960158E-6</v>
      </c>
      <c r="ER28">
        <v>3.6581349982770798E-10</v>
      </c>
      <c r="ES28">
        <v>-0.13978320780742301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7.9</v>
      </c>
      <c r="FB28">
        <v>7.9</v>
      </c>
      <c r="FC28">
        <v>2</v>
      </c>
      <c r="FD28">
        <v>512.44100000000003</v>
      </c>
      <c r="FE28">
        <v>487.95600000000002</v>
      </c>
      <c r="FF28">
        <v>23.3443</v>
      </c>
      <c r="FG28">
        <v>36.141599999999997</v>
      </c>
      <c r="FH28">
        <v>30.000699999999998</v>
      </c>
      <c r="FI28">
        <v>36.157800000000002</v>
      </c>
      <c r="FJ28">
        <v>36.196899999999999</v>
      </c>
      <c r="FK28">
        <v>34.0702</v>
      </c>
      <c r="FL28">
        <v>17.363199999999999</v>
      </c>
      <c r="FM28">
        <v>59.776200000000003</v>
      </c>
      <c r="FN28">
        <v>23.341999999999999</v>
      </c>
      <c r="FO28">
        <v>817.15</v>
      </c>
      <c r="FP28">
        <v>22.014099999999999</v>
      </c>
      <c r="FQ28">
        <v>97.353700000000003</v>
      </c>
      <c r="FR28">
        <v>101.613</v>
      </c>
    </row>
    <row r="29" spans="1:174" x14ac:dyDescent="0.25">
      <c r="A29">
        <v>13</v>
      </c>
      <c r="B29">
        <v>1607970860.0999999</v>
      </c>
      <c r="C29">
        <v>1331</v>
      </c>
      <c r="D29" t="s">
        <v>346</v>
      </c>
      <c r="E29" t="s">
        <v>347</v>
      </c>
      <c r="F29" t="s">
        <v>291</v>
      </c>
      <c r="G29" t="s">
        <v>292</v>
      </c>
      <c r="H29">
        <v>1607970852.0999999</v>
      </c>
      <c r="I29">
        <f t="shared" si="0"/>
        <v>9.0883539391233665E-4</v>
      </c>
      <c r="J29">
        <f t="shared" si="1"/>
        <v>0.9088353939123367</v>
      </c>
      <c r="K29">
        <f t="shared" si="2"/>
        <v>14.079388924667944</v>
      </c>
      <c r="L29">
        <f t="shared" si="3"/>
        <v>899.90535483870997</v>
      </c>
      <c r="M29">
        <f t="shared" si="4"/>
        <v>436.62273699793462</v>
      </c>
      <c r="N29">
        <f t="shared" si="5"/>
        <v>44.742860735460233</v>
      </c>
      <c r="O29">
        <f t="shared" si="6"/>
        <v>92.217689448531388</v>
      </c>
      <c r="P29">
        <f t="shared" si="7"/>
        <v>5.113764729958413E-2</v>
      </c>
      <c r="Q29">
        <f t="shared" si="8"/>
        <v>2.9688978697328281</v>
      </c>
      <c r="R29">
        <f t="shared" si="9"/>
        <v>5.0653306875213501E-2</v>
      </c>
      <c r="S29">
        <f t="shared" si="10"/>
        <v>3.1701450424641717E-2</v>
      </c>
      <c r="T29">
        <f t="shared" si="11"/>
        <v>231.29319944285396</v>
      </c>
      <c r="U29">
        <f t="shared" si="12"/>
        <v>29.116128541074364</v>
      </c>
      <c r="V29">
        <f t="shared" si="13"/>
        <v>29.272574193548401</v>
      </c>
      <c r="W29">
        <f t="shared" si="14"/>
        <v>4.0856446470500885</v>
      </c>
      <c r="X29">
        <f t="shared" si="15"/>
        <v>60.711607197744755</v>
      </c>
      <c r="Y29">
        <f t="shared" si="16"/>
        <v>2.3043379867857503</v>
      </c>
      <c r="Z29">
        <f t="shared" si="17"/>
        <v>3.7955476607302683</v>
      </c>
      <c r="AA29">
        <f t="shared" si="18"/>
        <v>1.7813066602643381</v>
      </c>
      <c r="AB29">
        <f t="shared" si="19"/>
        <v>-40.079640871534046</v>
      </c>
      <c r="AC29">
        <f t="shared" si="20"/>
        <v>-203.17504578661993</v>
      </c>
      <c r="AD29">
        <f t="shared" si="21"/>
        <v>-15.012254170293797</v>
      </c>
      <c r="AE29">
        <f t="shared" si="22"/>
        <v>-26.973741385593826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53894.666936987727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348</v>
      </c>
      <c r="AR29">
        <v>15384.2</v>
      </c>
      <c r="AS29">
        <v>901.75884615384598</v>
      </c>
      <c r="AT29">
        <v>1069.67</v>
      </c>
      <c r="AU29">
        <f t="shared" si="27"/>
        <v>0.15697472477133512</v>
      </c>
      <c r="AV29">
        <v>0.5</v>
      </c>
      <c r="AW29">
        <f t="shared" si="28"/>
        <v>1180.1956854254249</v>
      </c>
      <c r="AX29">
        <f t="shared" si="29"/>
        <v>14.079388924667944</v>
      </c>
      <c r="AY29">
        <f t="shared" si="30"/>
        <v>92.630446447986643</v>
      </c>
      <c r="AZ29">
        <f t="shared" si="31"/>
        <v>1.2419242491299831E-2</v>
      </c>
      <c r="BA29">
        <f t="shared" si="32"/>
        <v>2.0496134321800179</v>
      </c>
      <c r="BB29" t="s">
        <v>349</v>
      </c>
      <c r="BC29">
        <v>901.75884615384598</v>
      </c>
      <c r="BD29">
        <v>600.30999999999995</v>
      </c>
      <c r="BE29">
        <f t="shared" si="33"/>
        <v>0.43878953322052605</v>
      </c>
      <c r="BF29">
        <f t="shared" si="34"/>
        <v>0.35774491615423992</v>
      </c>
      <c r="BG29">
        <f t="shared" si="35"/>
        <v>0.8236662070727373</v>
      </c>
      <c r="BH29">
        <f t="shared" si="36"/>
        <v>0.4740667302275382</v>
      </c>
      <c r="BI29">
        <f t="shared" si="37"/>
        <v>0.86091547594019657</v>
      </c>
      <c r="BJ29">
        <f t="shared" si="38"/>
        <v>0.23815441515492783</v>
      </c>
      <c r="BK29">
        <f t="shared" si="39"/>
        <v>0.76184558484507214</v>
      </c>
      <c r="BL29">
        <f t="shared" si="40"/>
        <v>1400.0125806451599</v>
      </c>
      <c r="BM29">
        <f t="shared" si="41"/>
        <v>1180.1956854254249</v>
      </c>
      <c r="BN29">
        <f t="shared" si="42"/>
        <v>0.84298934291116301</v>
      </c>
      <c r="BO29">
        <f t="shared" si="43"/>
        <v>0.19597868582232594</v>
      </c>
      <c r="BP29">
        <v>6</v>
      </c>
      <c r="BQ29">
        <v>0.5</v>
      </c>
      <c r="BR29" t="s">
        <v>296</v>
      </c>
      <c r="BS29">
        <v>2</v>
      </c>
      <c r="BT29">
        <v>1607970852.0999999</v>
      </c>
      <c r="BU29">
        <v>899.90535483870997</v>
      </c>
      <c r="BV29">
        <v>917.78145161290297</v>
      </c>
      <c r="BW29">
        <v>22.486858064516099</v>
      </c>
      <c r="BX29">
        <v>21.4208161290323</v>
      </c>
      <c r="BY29">
        <v>900.23980645161305</v>
      </c>
      <c r="BZ29">
        <v>22.177367741935502</v>
      </c>
      <c r="CA29">
        <v>500.017032258065</v>
      </c>
      <c r="CB29">
        <v>102.374806451613</v>
      </c>
      <c r="CC29">
        <v>0.100069325806452</v>
      </c>
      <c r="CD29">
        <v>28.0032</v>
      </c>
      <c r="CE29">
        <v>29.272574193548401</v>
      </c>
      <c r="CF29">
        <v>999.9</v>
      </c>
      <c r="CG29">
        <v>0</v>
      </c>
      <c r="CH29">
        <v>0</v>
      </c>
      <c r="CI29">
        <v>9988.8287096774202</v>
      </c>
      <c r="CJ29">
        <v>0</v>
      </c>
      <c r="CK29">
        <v>340.04096774193499</v>
      </c>
      <c r="CL29">
        <v>1400.0125806451599</v>
      </c>
      <c r="CM29">
        <v>0.89999635483870999</v>
      </c>
      <c r="CN29">
        <v>0.100003387096774</v>
      </c>
      <c r="CO29">
        <v>0</v>
      </c>
      <c r="CP29">
        <v>901.76341935483902</v>
      </c>
      <c r="CQ29">
        <v>4.9994800000000001</v>
      </c>
      <c r="CR29">
        <v>12989.154838709699</v>
      </c>
      <c r="CS29">
        <v>11417.6677419355</v>
      </c>
      <c r="CT29">
        <v>47.513935483871002</v>
      </c>
      <c r="CU29">
        <v>49.779935483871</v>
      </c>
      <c r="CV29">
        <v>48.51</v>
      </c>
      <c r="CW29">
        <v>49.293967741935496</v>
      </c>
      <c r="CX29">
        <v>49.471548387096803</v>
      </c>
      <c r="CY29">
        <v>1255.50870967742</v>
      </c>
      <c r="CZ29">
        <v>139.50387096774199</v>
      </c>
      <c r="DA29">
        <v>0</v>
      </c>
      <c r="DB29">
        <v>119.59999990463299</v>
      </c>
      <c r="DC29">
        <v>0</v>
      </c>
      <c r="DD29">
        <v>901.75884615384598</v>
      </c>
      <c r="DE29">
        <v>-1.3063247908965301</v>
      </c>
      <c r="DF29">
        <v>-30.711111009669601</v>
      </c>
      <c r="DG29">
        <v>12988.9269230769</v>
      </c>
      <c r="DH29">
        <v>15</v>
      </c>
      <c r="DI29">
        <v>1607970266.5999999</v>
      </c>
      <c r="DJ29" t="s">
        <v>328</v>
      </c>
      <c r="DK29">
        <v>1607970266.5999999</v>
      </c>
      <c r="DL29">
        <v>1607970266.0999999</v>
      </c>
      <c r="DM29">
        <v>14</v>
      </c>
      <c r="DN29">
        <v>0.14799999999999999</v>
      </c>
      <c r="DO29">
        <v>2E-3</v>
      </c>
      <c r="DP29">
        <v>0.17100000000000001</v>
      </c>
      <c r="DQ29">
        <v>0.24399999999999999</v>
      </c>
      <c r="DR29">
        <v>412</v>
      </c>
      <c r="DS29">
        <v>21</v>
      </c>
      <c r="DT29">
        <v>0.16</v>
      </c>
      <c r="DU29">
        <v>0.05</v>
      </c>
      <c r="DV29">
        <v>14.0830600905445</v>
      </c>
      <c r="DW29">
        <v>-0.197625774054005</v>
      </c>
      <c r="DX29">
        <v>3.9542413194825897E-2</v>
      </c>
      <c r="DY29">
        <v>1</v>
      </c>
      <c r="DZ29">
        <v>-17.876022580645198</v>
      </c>
      <c r="EA29">
        <v>0.82806774193555699</v>
      </c>
      <c r="EB29">
        <v>7.6866170711125698E-2</v>
      </c>
      <c r="EC29">
        <v>0</v>
      </c>
      <c r="ED29">
        <v>1.0660531290322599</v>
      </c>
      <c r="EE29">
        <v>-0.56064914516129305</v>
      </c>
      <c r="EF29">
        <v>4.2015018429083797E-2</v>
      </c>
      <c r="EG29">
        <v>0</v>
      </c>
      <c r="EH29">
        <v>1</v>
      </c>
      <c r="EI29">
        <v>3</v>
      </c>
      <c r="EJ29" t="s">
        <v>329</v>
      </c>
      <c r="EK29">
        <v>100</v>
      </c>
      <c r="EL29">
        <v>100</v>
      </c>
      <c r="EM29">
        <v>-0.33500000000000002</v>
      </c>
      <c r="EN29">
        <v>0.30530000000000002</v>
      </c>
      <c r="EO29">
        <v>0.34760581809789698</v>
      </c>
      <c r="EP29">
        <v>-1.6043650578588901E-5</v>
      </c>
      <c r="EQ29">
        <v>-1.15305589960158E-6</v>
      </c>
      <c r="ER29">
        <v>3.6581349982770798E-10</v>
      </c>
      <c r="ES29">
        <v>-0.13978320780742301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9.9</v>
      </c>
      <c r="FB29">
        <v>9.9</v>
      </c>
      <c r="FC29">
        <v>2</v>
      </c>
      <c r="FD29">
        <v>512.48400000000004</v>
      </c>
      <c r="FE29">
        <v>486.7</v>
      </c>
      <c r="FF29">
        <v>23.255299999999998</v>
      </c>
      <c r="FG29">
        <v>36.299300000000002</v>
      </c>
      <c r="FH29">
        <v>30.001000000000001</v>
      </c>
      <c r="FI29">
        <v>36.286900000000003</v>
      </c>
      <c r="FJ29">
        <v>36.320900000000002</v>
      </c>
      <c r="FK29">
        <v>37.424500000000002</v>
      </c>
      <c r="FL29">
        <v>22.497599999999998</v>
      </c>
      <c r="FM29">
        <v>60.9328</v>
      </c>
      <c r="FN29">
        <v>23.246400000000001</v>
      </c>
      <c r="FO29">
        <v>917.63599999999997</v>
      </c>
      <c r="FP29">
        <v>21.391500000000001</v>
      </c>
      <c r="FQ29">
        <v>97.322199999999995</v>
      </c>
      <c r="FR29">
        <v>101.57899999999999</v>
      </c>
    </row>
    <row r="30" spans="1:174" x14ac:dyDescent="0.25">
      <c r="A30">
        <v>14</v>
      </c>
      <c r="B30">
        <v>1607970981</v>
      </c>
      <c r="C30">
        <v>1451.9000000953699</v>
      </c>
      <c r="D30" t="s">
        <v>350</v>
      </c>
      <c r="E30" t="s">
        <v>351</v>
      </c>
      <c r="F30" t="s">
        <v>291</v>
      </c>
      <c r="G30" t="s">
        <v>292</v>
      </c>
      <c r="H30">
        <v>1607970973.25</v>
      </c>
      <c r="I30">
        <f t="shared" si="0"/>
        <v>6.0147599586819636E-4</v>
      </c>
      <c r="J30">
        <f t="shared" si="1"/>
        <v>0.60147599586819633</v>
      </c>
      <c r="K30">
        <f t="shared" si="2"/>
        <v>15.856756399951903</v>
      </c>
      <c r="L30">
        <f t="shared" si="3"/>
        <v>1199.6279999999999</v>
      </c>
      <c r="M30">
        <f t="shared" si="4"/>
        <v>412.16443884776339</v>
      </c>
      <c r="N30">
        <f t="shared" si="5"/>
        <v>42.237476948089366</v>
      </c>
      <c r="O30">
        <f t="shared" si="6"/>
        <v>122.93457470016642</v>
      </c>
      <c r="P30">
        <f t="shared" si="7"/>
        <v>3.3380685130659372E-2</v>
      </c>
      <c r="Q30">
        <f t="shared" si="8"/>
        <v>2.9706765006999789</v>
      </c>
      <c r="R30">
        <f t="shared" si="9"/>
        <v>3.3173697026220195E-2</v>
      </c>
      <c r="S30">
        <f t="shared" si="10"/>
        <v>2.0752050554802851E-2</v>
      </c>
      <c r="T30">
        <f t="shared" si="11"/>
        <v>231.29286595818101</v>
      </c>
      <c r="U30">
        <f t="shared" si="12"/>
        <v>29.202507312491896</v>
      </c>
      <c r="V30">
        <f t="shared" si="13"/>
        <v>29.3054666666667</v>
      </c>
      <c r="W30">
        <f t="shared" si="14"/>
        <v>4.0934117644208756</v>
      </c>
      <c r="X30">
        <f t="shared" si="15"/>
        <v>60.391646851691924</v>
      </c>
      <c r="Y30">
        <f t="shared" si="16"/>
        <v>2.2932843362045108</v>
      </c>
      <c r="Z30">
        <f t="shared" si="17"/>
        <v>3.7973535343990412</v>
      </c>
      <c r="AA30">
        <f t="shared" si="18"/>
        <v>1.8001274282163648</v>
      </c>
      <c r="AB30">
        <f t="shared" si="19"/>
        <v>-26.525091417787461</v>
      </c>
      <c r="AC30">
        <f t="shared" si="20"/>
        <v>-207.25779750032328</v>
      </c>
      <c r="AD30">
        <f t="shared" si="21"/>
        <v>-15.307880070194505</v>
      </c>
      <c r="AE30">
        <f t="shared" si="22"/>
        <v>-17.797903030124218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53945.335853644297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352</v>
      </c>
      <c r="AR30">
        <v>15381.1</v>
      </c>
      <c r="AS30">
        <v>897.57892000000004</v>
      </c>
      <c r="AT30">
        <v>1061.3</v>
      </c>
      <c r="AU30">
        <f t="shared" si="27"/>
        <v>0.15426465655328359</v>
      </c>
      <c r="AV30">
        <v>0.5</v>
      </c>
      <c r="AW30">
        <f t="shared" si="28"/>
        <v>1180.1895315546531</v>
      </c>
      <c r="AX30">
        <f t="shared" si="29"/>
        <v>15.856756399951903</v>
      </c>
      <c r="AY30">
        <f t="shared" si="30"/>
        <v>91.030766376529598</v>
      </c>
      <c r="AZ30">
        <f t="shared" si="31"/>
        <v>1.3925308978227507E-2</v>
      </c>
      <c r="BA30">
        <f t="shared" si="32"/>
        <v>2.0736643738810892</v>
      </c>
      <c r="BB30" t="s">
        <v>353</v>
      </c>
      <c r="BC30">
        <v>897.57892000000004</v>
      </c>
      <c r="BD30">
        <v>590.25</v>
      </c>
      <c r="BE30">
        <f t="shared" si="33"/>
        <v>0.44384245736361061</v>
      </c>
      <c r="BF30">
        <f t="shared" si="34"/>
        <v>0.34756624562148375</v>
      </c>
      <c r="BG30">
        <f t="shared" si="35"/>
        <v>0.82369761549200349</v>
      </c>
      <c r="BH30">
        <f t="shared" si="36"/>
        <v>0.4734243921969879</v>
      </c>
      <c r="BI30">
        <f t="shared" si="37"/>
        <v>0.86420220722386132</v>
      </c>
      <c r="BJ30">
        <f t="shared" si="38"/>
        <v>0.22856037715110419</v>
      </c>
      <c r="BK30">
        <f t="shared" si="39"/>
        <v>0.77143962284889578</v>
      </c>
      <c r="BL30">
        <f t="shared" si="40"/>
        <v>1400.0046666666699</v>
      </c>
      <c r="BM30">
        <f t="shared" si="41"/>
        <v>1180.1895315546531</v>
      </c>
      <c r="BN30">
        <f t="shared" si="42"/>
        <v>0.84298971257332744</v>
      </c>
      <c r="BO30">
        <f t="shared" si="43"/>
        <v>0.19597942514665503</v>
      </c>
      <c r="BP30">
        <v>6</v>
      </c>
      <c r="BQ30">
        <v>0.5</v>
      </c>
      <c r="BR30" t="s">
        <v>296</v>
      </c>
      <c r="BS30">
        <v>2</v>
      </c>
      <c r="BT30">
        <v>1607970973.25</v>
      </c>
      <c r="BU30">
        <v>1199.6279999999999</v>
      </c>
      <c r="BV30">
        <v>1219.5213333333299</v>
      </c>
      <c r="BW30">
        <v>22.3784733333333</v>
      </c>
      <c r="BX30">
        <v>21.672876666666699</v>
      </c>
      <c r="BY30">
        <v>1200.277</v>
      </c>
      <c r="BZ30">
        <v>22.120473333333301</v>
      </c>
      <c r="CA30">
        <v>500.01586666666702</v>
      </c>
      <c r="CB30">
        <v>102.377233333333</v>
      </c>
      <c r="CC30">
        <v>0.10001353</v>
      </c>
      <c r="CD30">
        <v>28.01136</v>
      </c>
      <c r="CE30">
        <v>29.3054666666667</v>
      </c>
      <c r="CF30">
        <v>999.9</v>
      </c>
      <c r="CG30">
        <v>0</v>
      </c>
      <c r="CH30">
        <v>0</v>
      </c>
      <c r="CI30">
        <v>9998.6540000000005</v>
      </c>
      <c r="CJ30">
        <v>0</v>
      </c>
      <c r="CK30">
        <v>340.40043333333301</v>
      </c>
      <c r="CL30">
        <v>1400.0046666666699</v>
      </c>
      <c r="CM30">
        <v>0.89998646666666704</v>
      </c>
      <c r="CN30">
        <v>0.10001351999999999</v>
      </c>
      <c r="CO30">
        <v>0</v>
      </c>
      <c r="CP30">
        <v>897.671966666667</v>
      </c>
      <c r="CQ30">
        <v>4.9994800000000001</v>
      </c>
      <c r="CR30">
        <v>12948.1933333333</v>
      </c>
      <c r="CS30">
        <v>11417.5766666667</v>
      </c>
      <c r="CT30">
        <v>48.116466666666703</v>
      </c>
      <c r="CU30">
        <v>50.3414</v>
      </c>
      <c r="CV30">
        <v>49.145533333333297</v>
      </c>
      <c r="CW30">
        <v>49.828866666666599</v>
      </c>
      <c r="CX30">
        <v>50.020733333333297</v>
      </c>
      <c r="CY30">
        <v>1255.4843333333299</v>
      </c>
      <c r="CZ30">
        <v>139.52033333333301</v>
      </c>
      <c r="DA30">
        <v>0</v>
      </c>
      <c r="DB30">
        <v>120.299999952316</v>
      </c>
      <c r="DC30">
        <v>0</v>
      </c>
      <c r="DD30">
        <v>897.57892000000004</v>
      </c>
      <c r="DE30">
        <v>-16.045923104940499</v>
      </c>
      <c r="DF30">
        <v>-183.87692344394</v>
      </c>
      <c r="DG30">
        <v>12947.031999999999</v>
      </c>
      <c r="DH30">
        <v>15</v>
      </c>
      <c r="DI30">
        <v>1607971003</v>
      </c>
      <c r="DJ30" t="s">
        <v>354</v>
      </c>
      <c r="DK30">
        <v>1607971003</v>
      </c>
      <c r="DL30">
        <v>1607971000</v>
      </c>
      <c r="DM30">
        <v>15</v>
      </c>
      <c r="DN30">
        <v>7.3999999999999996E-2</v>
      </c>
      <c r="DO30">
        <v>-1.7999999999999999E-2</v>
      </c>
      <c r="DP30">
        <v>-0.64900000000000002</v>
      </c>
      <c r="DQ30">
        <v>0.25800000000000001</v>
      </c>
      <c r="DR30">
        <v>1220</v>
      </c>
      <c r="DS30">
        <v>22</v>
      </c>
      <c r="DT30">
        <v>0.11</v>
      </c>
      <c r="DU30">
        <v>0.12</v>
      </c>
      <c r="DV30">
        <v>15.859655133535099</v>
      </c>
      <c r="DW30">
        <v>-1.2223726227143801</v>
      </c>
      <c r="DX30">
        <v>0.102312635851418</v>
      </c>
      <c r="DY30">
        <v>0</v>
      </c>
      <c r="DZ30">
        <v>-19.959261290322601</v>
      </c>
      <c r="EA30">
        <v>1.6096693548387899</v>
      </c>
      <c r="EB30">
        <v>0.135753214605601</v>
      </c>
      <c r="EC30">
        <v>0</v>
      </c>
      <c r="ED30">
        <v>0.75698570967741896</v>
      </c>
      <c r="EE30">
        <v>-0.18698288709677699</v>
      </c>
      <c r="EF30">
        <v>1.3956279888819499E-2</v>
      </c>
      <c r="EG30">
        <v>1</v>
      </c>
      <c r="EH30">
        <v>1</v>
      </c>
      <c r="EI30">
        <v>3</v>
      </c>
      <c r="EJ30" t="s">
        <v>329</v>
      </c>
      <c r="EK30">
        <v>100</v>
      </c>
      <c r="EL30">
        <v>100</v>
      </c>
      <c r="EM30">
        <v>-0.64900000000000002</v>
      </c>
      <c r="EN30">
        <v>0.25800000000000001</v>
      </c>
      <c r="EO30">
        <v>0.34760581809789698</v>
      </c>
      <c r="EP30">
        <v>-1.6043650578588901E-5</v>
      </c>
      <c r="EQ30">
        <v>-1.15305589960158E-6</v>
      </c>
      <c r="ER30">
        <v>3.6581349982770798E-10</v>
      </c>
      <c r="ES30">
        <v>-0.13978320780742301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11.9</v>
      </c>
      <c r="FB30">
        <v>11.9</v>
      </c>
      <c r="FC30">
        <v>2</v>
      </c>
      <c r="FD30">
        <v>512.42100000000005</v>
      </c>
      <c r="FE30">
        <v>486.74299999999999</v>
      </c>
      <c r="FF30">
        <v>23.027999999999999</v>
      </c>
      <c r="FG30">
        <v>36.482999999999997</v>
      </c>
      <c r="FH30">
        <v>30.000900000000001</v>
      </c>
      <c r="FI30">
        <v>36.444099999999999</v>
      </c>
      <c r="FJ30">
        <v>36.473599999999998</v>
      </c>
      <c r="FK30">
        <v>47.180500000000002</v>
      </c>
      <c r="FL30">
        <v>21.297799999999999</v>
      </c>
      <c r="FM30">
        <v>61.305599999999998</v>
      </c>
      <c r="FN30">
        <v>23.0183</v>
      </c>
      <c r="FO30">
        <v>1219.46</v>
      </c>
      <c r="FP30">
        <v>21.627800000000001</v>
      </c>
      <c r="FQ30">
        <v>97.285700000000006</v>
      </c>
      <c r="FR30">
        <v>101.54</v>
      </c>
    </row>
    <row r="31" spans="1:174" x14ac:dyDescent="0.25">
      <c r="A31">
        <v>15</v>
      </c>
      <c r="B31">
        <v>1607971124</v>
      </c>
      <c r="C31">
        <v>1594.9000000953699</v>
      </c>
      <c r="D31" t="s">
        <v>355</v>
      </c>
      <c r="E31" t="s">
        <v>356</v>
      </c>
      <c r="F31" t="s">
        <v>291</v>
      </c>
      <c r="G31" t="s">
        <v>292</v>
      </c>
      <c r="H31">
        <v>1607971116</v>
      </c>
      <c r="I31">
        <f t="shared" si="0"/>
        <v>3.2344321083325133E-4</v>
      </c>
      <c r="J31">
        <f t="shared" si="1"/>
        <v>0.32344321083325134</v>
      </c>
      <c r="K31">
        <f t="shared" si="2"/>
        <v>14.959243334403185</v>
      </c>
      <c r="L31">
        <f t="shared" si="3"/>
        <v>1399.9551612903199</v>
      </c>
      <c r="M31">
        <f t="shared" si="4"/>
        <v>22.732258118431286</v>
      </c>
      <c r="N31">
        <f t="shared" si="5"/>
        <v>2.3296720541411147</v>
      </c>
      <c r="O31">
        <f t="shared" si="6"/>
        <v>143.47173075886846</v>
      </c>
      <c r="P31">
        <f t="shared" si="7"/>
        <v>1.7696320823012996E-2</v>
      </c>
      <c r="Q31">
        <f t="shared" si="8"/>
        <v>2.9702343347644939</v>
      </c>
      <c r="R31">
        <f t="shared" si="9"/>
        <v>1.7637955713949414E-2</v>
      </c>
      <c r="S31">
        <f t="shared" si="10"/>
        <v>1.1028950065304173E-2</v>
      </c>
      <c r="T31">
        <f t="shared" si="11"/>
        <v>231.28724062029744</v>
      </c>
      <c r="U31">
        <f t="shared" si="12"/>
        <v>29.249873591638412</v>
      </c>
      <c r="V31">
        <f t="shared" si="13"/>
        <v>29.4540419354839</v>
      </c>
      <c r="W31">
        <f t="shared" si="14"/>
        <v>4.1286564528963039</v>
      </c>
      <c r="X31">
        <f t="shared" si="15"/>
        <v>60.873970656778475</v>
      </c>
      <c r="Y31">
        <f t="shared" si="16"/>
        <v>2.3083515988130645</v>
      </c>
      <c r="Z31">
        <f t="shared" si="17"/>
        <v>3.7920174647848826</v>
      </c>
      <c r="AA31">
        <f t="shared" si="18"/>
        <v>1.8203048540832394</v>
      </c>
      <c r="AB31">
        <f t="shared" si="19"/>
        <v>-14.263845597746384</v>
      </c>
      <c r="AC31">
        <f t="shared" si="20"/>
        <v>-234.88106845750474</v>
      </c>
      <c r="AD31">
        <f t="shared" si="21"/>
        <v>-17.361455668912626</v>
      </c>
      <c r="AE31">
        <f t="shared" si="22"/>
        <v>-35.219129103866322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53936.834690049509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357</v>
      </c>
      <c r="AR31">
        <v>15378.5</v>
      </c>
      <c r="AS31">
        <v>886.09192307692297</v>
      </c>
      <c r="AT31">
        <v>1047.3499999999999</v>
      </c>
      <c r="AU31">
        <f t="shared" si="27"/>
        <v>0.15396770604198884</v>
      </c>
      <c r="AV31">
        <v>0.5</v>
      </c>
      <c r="AW31">
        <f t="shared" si="28"/>
        <v>1180.1632854255104</v>
      </c>
      <c r="AX31">
        <f t="shared" si="29"/>
        <v>14.959243334403185</v>
      </c>
      <c r="AY31">
        <f t="shared" si="30"/>
        <v>90.853516905971375</v>
      </c>
      <c r="AZ31">
        <f t="shared" si="31"/>
        <v>1.3165119611916678E-2</v>
      </c>
      <c r="BA31">
        <f t="shared" si="32"/>
        <v>2.1146035231775437</v>
      </c>
      <c r="BB31" t="s">
        <v>358</v>
      </c>
      <c r="BC31">
        <v>886.09192307692297</v>
      </c>
      <c r="BD31">
        <v>592.63</v>
      </c>
      <c r="BE31">
        <f t="shared" si="33"/>
        <v>0.43416240989163124</v>
      </c>
      <c r="BF31">
        <f t="shared" si="34"/>
        <v>0.35463159069994055</v>
      </c>
      <c r="BG31">
        <f t="shared" si="35"/>
        <v>0.82965779467680612</v>
      </c>
      <c r="BH31">
        <f t="shared" si="36"/>
        <v>0.48590285906335834</v>
      </c>
      <c r="BI31">
        <f t="shared" si="37"/>
        <v>0.86968009269663604</v>
      </c>
      <c r="BJ31">
        <f t="shared" si="38"/>
        <v>0.23718229917581699</v>
      </c>
      <c r="BK31">
        <f t="shared" si="39"/>
        <v>0.76281770082418299</v>
      </c>
      <c r="BL31">
        <f t="shared" si="40"/>
        <v>1399.9738709677399</v>
      </c>
      <c r="BM31">
        <f t="shared" si="41"/>
        <v>1180.1632854255104</v>
      </c>
      <c r="BN31">
        <f t="shared" si="42"/>
        <v>0.84298950851826671</v>
      </c>
      <c r="BO31">
        <f t="shared" si="43"/>
        <v>0.1959790170365335</v>
      </c>
      <c r="BP31">
        <v>6</v>
      </c>
      <c r="BQ31">
        <v>0.5</v>
      </c>
      <c r="BR31" t="s">
        <v>296</v>
      </c>
      <c r="BS31">
        <v>2</v>
      </c>
      <c r="BT31">
        <v>1607971116</v>
      </c>
      <c r="BU31">
        <v>1399.9551612903199</v>
      </c>
      <c r="BV31">
        <v>1418.44903225806</v>
      </c>
      <c r="BW31">
        <v>22.524219354838699</v>
      </c>
      <c r="BX31">
        <v>22.1448419354839</v>
      </c>
      <c r="BY31">
        <v>1400.8125806451601</v>
      </c>
      <c r="BZ31">
        <v>22.230764516129</v>
      </c>
      <c r="CA31">
        <v>500.01590322580699</v>
      </c>
      <c r="CB31">
        <v>102.383064516129</v>
      </c>
      <c r="CC31">
        <v>0.100025461290323</v>
      </c>
      <c r="CD31">
        <v>27.987238709677399</v>
      </c>
      <c r="CE31">
        <v>29.4540419354839</v>
      </c>
      <c r="CF31">
        <v>999.9</v>
      </c>
      <c r="CG31">
        <v>0</v>
      </c>
      <c r="CH31">
        <v>0</v>
      </c>
      <c r="CI31">
        <v>9995.5825806451594</v>
      </c>
      <c r="CJ31">
        <v>0</v>
      </c>
      <c r="CK31">
        <v>339.89993548387099</v>
      </c>
      <c r="CL31">
        <v>1399.9738709677399</v>
      </c>
      <c r="CM31">
        <v>0.89999422580645205</v>
      </c>
      <c r="CN31">
        <v>0.100005790322581</v>
      </c>
      <c r="CO31">
        <v>0</v>
      </c>
      <c r="CP31">
        <v>886.18822580645201</v>
      </c>
      <c r="CQ31">
        <v>4.9994800000000001</v>
      </c>
      <c r="CR31">
        <v>12810.987096774201</v>
      </c>
      <c r="CS31">
        <v>11417.3516129032</v>
      </c>
      <c r="CT31">
        <v>48.596548387096803</v>
      </c>
      <c r="CU31">
        <v>50.8546774193548</v>
      </c>
      <c r="CV31">
        <v>49.705290322580602</v>
      </c>
      <c r="CW31">
        <v>50.279935483871</v>
      </c>
      <c r="CX31">
        <v>50.487806451612897</v>
      </c>
      <c r="CY31">
        <v>1255.4661290322599</v>
      </c>
      <c r="CZ31">
        <v>139.50774193548401</v>
      </c>
      <c r="DA31">
        <v>0</v>
      </c>
      <c r="DB31">
        <v>142.39999985694899</v>
      </c>
      <c r="DC31">
        <v>0</v>
      </c>
      <c r="DD31">
        <v>886.09192307692297</v>
      </c>
      <c r="DE31">
        <v>-7.2078632425963001</v>
      </c>
      <c r="DF31">
        <v>-86.393162363194705</v>
      </c>
      <c r="DG31">
        <v>12810.2153846154</v>
      </c>
      <c r="DH31">
        <v>15</v>
      </c>
      <c r="DI31">
        <v>1607971003</v>
      </c>
      <c r="DJ31" t="s">
        <v>354</v>
      </c>
      <c r="DK31">
        <v>1607971003</v>
      </c>
      <c r="DL31">
        <v>1607971000</v>
      </c>
      <c r="DM31">
        <v>15</v>
      </c>
      <c r="DN31">
        <v>7.3999999999999996E-2</v>
      </c>
      <c r="DO31">
        <v>-1.7999999999999999E-2</v>
      </c>
      <c r="DP31">
        <v>-0.64900000000000002</v>
      </c>
      <c r="DQ31">
        <v>0.25800000000000001</v>
      </c>
      <c r="DR31">
        <v>1220</v>
      </c>
      <c r="DS31">
        <v>22</v>
      </c>
      <c r="DT31">
        <v>0.11</v>
      </c>
      <c r="DU31">
        <v>0.12</v>
      </c>
      <c r="DV31">
        <v>14.989172636272899</v>
      </c>
      <c r="DW31">
        <v>-2.1624541733044</v>
      </c>
      <c r="DX31">
        <v>0.16997398341075401</v>
      </c>
      <c r="DY31">
        <v>0</v>
      </c>
      <c r="DZ31">
        <v>-18.5106161290323</v>
      </c>
      <c r="EA31">
        <v>2.3124967741935598</v>
      </c>
      <c r="EB31">
        <v>0.18937313413840601</v>
      </c>
      <c r="EC31">
        <v>0</v>
      </c>
      <c r="ED31">
        <v>0.37761345161290299</v>
      </c>
      <c r="EE31">
        <v>0.189027338709676</v>
      </c>
      <c r="EF31">
        <v>1.9775666887068701E-2</v>
      </c>
      <c r="EG31">
        <v>1</v>
      </c>
      <c r="EH31">
        <v>1</v>
      </c>
      <c r="EI31">
        <v>3</v>
      </c>
      <c r="EJ31" t="s">
        <v>329</v>
      </c>
      <c r="EK31">
        <v>100</v>
      </c>
      <c r="EL31">
        <v>100</v>
      </c>
      <c r="EM31">
        <v>-0.86</v>
      </c>
      <c r="EN31">
        <v>0.29680000000000001</v>
      </c>
      <c r="EO31">
        <v>0.42284765175167299</v>
      </c>
      <c r="EP31">
        <v>-1.6043650578588901E-5</v>
      </c>
      <c r="EQ31">
        <v>-1.15305589960158E-6</v>
      </c>
      <c r="ER31">
        <v>3.6581349982770798E-10</v>
      </c>
      <c r="ES31">
        <v>-0.15822289721358401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2</v>
      </c>
      <c r="FB31">
        <v>2.1</v>
      </c>
      <c r="FC31">
        <v>2</v>
      </c>
      <c r="FD31">
        <v>512.59400000000005</v>
      </c>
      <c r="FE31">
        <v>487.334</v>
      </c>
      <c r="FF31">
        <v>23.6828</v>
      </c>
      <c r="FG31">
        <v>36.627899999999997</v>
      </c>
      <c r="FH31">
        <v>29.9999</v>
      </c>
      <c r="FI31">
        <v>36.608499999999999</v>
      </c>
      <c r="FJ31">
        <v>36.636000000000003</v>
      </c>
      <c r="FK31">
        <v>53.365900000000003</v>
      </c>
      <c r="FL31">
        <v>19.590499999999999</v>
      </c>
      <c r="FM31">
        <v>62.434100000000001</v>
      </c>
      <c r="FN31">
        <v>23.677099999999999</v>
      </c>
      <c r="FO31">
        <v>1418.26</v>
      </c>
      <c r="FP31">
        <v>22.130600000000001</v>
      </c>
      <c r="FQ31">
        <v>97.256299999999996</v>
      </c>
      <c r="FR31">
        <v>101.505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2020-12-14T12:39:23Z</dcterms:created>
  <dcterms:modified xsi:type="dcterms:W3CDTF">2021-05-04T23:20:23Z</dcterms:modified>
</cp:coreProperties>
</file>