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655C07F-0792-4A6D-B217-2921541C216F}" xr6:coauthVersionLast="46" xr6:coauthVersionMax="46" xr10:uidLastSave="{00000000-0000-0000-0000-000000000000}"/>
  <bookViews>
    <workbookView xWindow="735" yWindow="73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I23" i="1"/>
  <c r="AH23" i="1"/>
  <c r="J23" i="1" s="1"/>
  <c r="I23" i="1" s="1"/>
  <c r="Z23" i="1"/>
  <c r="Y23" i="1"/>
  <c r="X23" i="1" s="1"/>
  <c r="Q23" i="1"/>
  <c r="L23" i="1"/>
  <c r="K23" i="1"/>
  <c r="AX23" i="1" s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J21" i="1" s="1"/>
  <c r="I21" i="1" s="1"/>
  <c r="Z21" i="1"/>
  <c r="Y21" i="1"/>
  <c r="X21" i="1" s="1"/>
  <c r="Q21" i="1"/>
  <c r="L21" i="1"/>
  <c r="K21" i="1"/>
  <c r="AX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I19" i="1"/>
  <c r="AH19" i="1"/>
  <c r="J19" i="1" s="1"/>
  <c r="I19" i="1" s="1"/>
  <c r="Z19" i="1"/>
  <c r="Y19" i="1"/>
  <c r="X19" i="1" s="1"/>
  <c r="Q19" i="1"/>
  <c r="L19" i="1"/>
  <c r="K19" i="1"/>
  <c r="AX19" i="1" s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L17" i="1"/>
  <c r="K17" i="1"/>
  <c r="AX17" i="1" s="1"/>
  <c r="O20" i="1" l="1"/>
  <c r="L20" i="1"/>
  <c r="K20" i="1"/>
  <c r="AX20" i="1" s="1"/>
  <c r="AI20" i="1"/>
  <c r="J20" i="1"/>
  <c r="I20" i="1" s="1"/>
  <c r="T23" i="1"/>
  <c r="AW23" i="1"/>
  <c r="AZ23" i="1" s="1"/>
  <c r="AW24" i="1"/>
  <c r="AY24" i="1" s="1"/>
  <c r="T24" i="1"/>
  <c r="AY25" i="1"/>
  <c r="T17" i="1"/>
  <c r="AW17" i="1"/>
  <c r="AY17" i="1" s="1"/>
  <c r="T25" i="1"/>
  <c r="AW25" i="1"/>
  <c r="AY23" i="1"/>
  <c r="AZ17" i="1"/>
  <c r="AW26" i="1"/>
  <c r="AY26" i="1" s="1"/>
  <c r="T26" i="1"/>
  <c r="T19" i="1"/>
  <c r="AW19" i="1"/>
  <c r="AZ19" i="1" s="1"/>
  <c r="AW20" i="1"/>
  <c r="AY20" i="1" s="1"/>
  <c r="T20" i="1"/>
  <c r="AB21" i="1"/>
  <c r="O22" i="1"/>
  <c r="AI22" i="1"/>
  <c r="L22" i="1"/>
  <c r="K22" i="1"/>
  <c r="AX22" i="1" s="1"/>
  <c r="J22" i="1"/>
  <c r="I22" i="1" s="1"/>
  <c r="O30" i="1"/>
  <c r="L30" i="1"/>
  <c r="K30" i="1"/>
  <c r="AX30" i="1" s="1"/>
  <c r="J30" i="1"/>
  <c r="I30" i="1" s="1"/>
  <c r="AI30" i="1"/>
  <c r="L31" i="1"/>
  <c r="K31" i="1"/>
  <c r="AX31" i="1" s="1"/>
  <c r="AZ31" i="1" s="1"/>
  <c r="J31" i="1"/>
  <c r="I31" i="1" s="1"/>
  <c r="AI31" i="1"/>
  <c r="O31" i="1"/>
  <c r="AB19" i="1"/>
  <c r="AB17" i="1"/>
  <c r="O28" i="1"/>
  <c r="L28" i="1"/>
  <c r="AI28" i="1"/>
  <c r="K28" i="1"/>
  <c r="AX28" i="1" s="1"/>
  <c r="J28" i="1"/>
  <c r="I28" i="1" s="1"/>
  <c r="L29" i="1"/>
  <c r="K29" i="1"/>
  <c r="AX29" i="1" s="1"/>
  <c r="J29" i="1"/>
  <c r="I29" i="1" s="1"/>
  <c r="AI29" i="1"/>
  <c r="O29" i="1"/>
  <c r="T31" i="1"/>
  <c r="AW31" i="1"/>
  <c r="AW18" i="1"/>
  <c r="AY18" i="1" s="1"/>
  <c r="T18" i="1"/>
  <c r="O18" i="1"/>
  <c r="L18" i="1"/>
  <c r="K18" i="1"/>
  <c r="AX18" i="1" s="1"/>
  <c r="AZ18" i="1" s="1"/>
  <c r="J18" i="1"/>
  <c r="I18" i="1" s="1"/>
  <c r="AI18" i="1"/>
  <c r="T21" i="1"/>
  <c r="AW21" i="1"/>
  <c r="AY21" i="1" s="1"/>
  <c r="AW22" i="1"/>
  <c r="AY22" i="1" s="1"/>
  <c r="T22" i="1"/>
  <c r="AB23" i="1"/>
  <c r="O26" i="1"/>
  <c r="L26" i="1"/>
  <c r="K26" i="1"/>
  <c r="AX26" i="1" s="1"/>
  <c r="AZ26" i="1" s="1"/>
  <c r="AI26" i="1"/>
  <c r="J26" i="1"/>
  <c r="I26" i="1" s="1"/>
  <c r="L27" i="1"/>
  <c r="K27" i="1"/>
  <c r="AX27" i="1" s="1"/>
  <c r="AZ27" i="1" s="1"/>
  <c r="J27" i="1"/>
  <c r="I27" i="1" s="1"/>
  <c r="AI27" i="1"/>
  <c r="O27" i="1"/>
  <c r="T29" i="1"/>
  <c r="AW29" i="1"/>
  <c r="AW30" i="1"/>
  <c r="AY30" i="1" s="1"/>
  <c r="T30" i="1"/>
  <c r="AY31" i="1"/>
  <c r="O24" i="1"/>
  <c r="L24" i="1"/>
  <c r="K24" i="1"/>
  <c r="AX24" i="1" s="1"/>
  <c r="AZ24" i="1" s="1"/>
  <c r="J24" i="1"/>
  <c r="I24" i="1" s="1"/>
  <c r="AI24" i="1"/>
  <c r="L25" i="1"/>
  <c r="K25" i="1"/>
  <c r="AX25" i="1" s="1"/>
  <c r="AZ25" i="1" s="1"/>
  <c r="J25" i="1"/>
  <c r="I25" i="1" s="1"/>
  <c r="AI25" i="1"/>
  <c r="O25" i="1"/>
  <c r="T27" i="1"/>
  <c r="AW27" i="1"/>
  <c r="AY27" i="1" s="1"/>
  <c r="AW28" i="1"/>
  <c r="AY28" i="1" s="1"/>
  <c r="T28" i="1"/>
  <c r="AY29" i="1"/>
  <c r="O17" i="1"/>
  <c r="O19" i="1"/>
  <c r="O21" i="1"/>
  <c r="O23" i="1"/>
  <c r="U26" i="1" l="1"/>
  <c r="V26" i="1" s="1"/>
  <c r="U17" i="1"/>
  <c r="V17" i="1" s="1"/>
  <c r="U28" i="1"/>
  <c r="V28" i="1" s="1"/>
  <c r="U30" i="1"/>
  <c r="V30" i="1" s="1"/>
  <c r="U22" i="1"/>
  <c r="V22" i="1" s="1"/>
  <c r="R22" i="1" s="1"/>
  <c r="P22" i="1" s="1"/>
  <c r="S22" i="1" s="1"/>
  <c r="M22" i="1" s="1"/>
  <c r="N22" i="1" s="1"/>
  <c r="AB22" i="1"/>
  <c r="AB20" i="1"/>
  <c r="R20" i="1"/>
  <c r="P20" i="1" s="1"/>
  <c r="S20" i="1" s="1"/>
  <c r="M20" i="1" s="1"/>
  <c r="N20" i="1" s="1"/>
  <c r="AB18" i="1"/>
  <c r="R18" i="1"/>
  <c r="P18" i="1" s="1"/>
  <c r="S18" i="1" s="1"/>
  <c r="M18" i="1" s="1"/>
  <c r="N18" i="1" s="1"/>
  <c r="AB31" i="1"/>
  <c r="AB26" i="1"/>
  <c r="R26" i="1"/>
  <c r="P26" i="1" s="1"/>
  <c r="S26" i="1" s="1"/>
  <c r="M26" i="1" s="1"/>
  <c r="N26" i="1" s="1"/>
  <c r="AB29" i="1"/>
  <c r="R29" i="1"/>
  <c r="P29" i="1" s="1"/>
  <c r="S29" i="1" s="1"/>
  <c r="M29" i="1" s="1"/>
  <c r="N29" i="1" s="1"/>
  <c r="AZ22" i="1"/>
  <c r="U20" i="1"/>
  <c r="V20" i="1" s="1"/>
  <c r="AB24" i="1"/>
  <c r="AZ29" i="1"/>
  <c r="U24" i="1"/>
  <c r="V24" i="1" s="1"/>
  <c r="AZ20" i="1"/>
  <c r="U27" i="1"/>
  <c r="V27" i="1" s="1"/>
  <c r="U29" i="1"/>
  <c r="V29" i="1" s="1"/>
  <c r="U21" i="1"/>
  <c r="V21" i="1" s="1"/>
  <c r="U18" i="1"/>
  <c r="V18" i="1" s="1"/>
  <c r="AB30" i="1"/>
  <c r="AZ21" i="1"/>
  <c r="AB28" i="1"/>
  <c r="R28" i="1"/>
  <c r="P28" i="1" s="1"/>
  <c r="S28" i="1" s="1"/>
  <c r="M28" i="1" s="1"/>
  <c r="N28" i="1" s="1"/>
  <c r="AZ30" i="1"/>
  <c r="U19" i="1"/>
  <c r="V19" i="1" s="1"/>
  <c r="AZ28" i="1"/>
  <c r="AY19" i="1"/>
  <c r="U25" i="1"/>
  <c r="V25" i="1" s="1"/>
  <c r="U23" i="1"/>
  <c r="V23" i="1" s="1"/>
  <c r="AB25" i="1"/>
  <c r="R25" i="1"/>
  <c r="P25" i="1" s="1"/>
  <c r="S25" i="1" s="1"/>
  <c r="M25" i="1" s="1"/>
  <c r="N25" i="1" s="1"/>
  <c r="AB27" i="1"/>
  <c r="R27" i="1"/>
  <c r="P27" i="1" s="1"/>
  <c r="S27" i="1" s="1"/>
  <c r="M27" i="1" s="1"/>
  <c r="N27" i="1" s="1"/>
  <c r="U31" i="1"/>
  <c r="V31" i="1" s="1"/>
  <c r="W30" i="1" l="1"/>
  <c r="AA30" i="1" s="1"/>
  <c r="AD30" i="1"/>
  <c r="AE30" i="1" s="1"/>
  <c r="AC30" i="1"/>
  <c r="W18" i="1"/>
  <c r="AA18" i="1" s="1"/>
  <c r="AD18" i="1"/>
  <c r="AC18" i="1"/>
  <c r="AC19" i="1"/>
  <c r="W19" i="1"/>
  <c r="AA19" i="1" s="1"/>
  <c r="AD19" i="1"/>
  <c r="R19" i="1"/>
  <c r="P19" i="1" s="1"/>
  <c r="S19" i="1" s="1"/>
  <c r="M19" i="1" s="1"/>
  <c r="N19" i="1" s="1"/>
  <c r="W24" i="1"/>
  <c r="AA24" i="1" s="1"/>
  <c r="AD24" i="1"/>
  <c r="AE24" i="1" s="1"/>
  <c r="AC24" i="1"/>
  <c r="W28" i="1"/>
  <c r="AA28" i="1" s="1"/>
  <c r="AD28" i="1"/>
  <c r="AC28" i="1"/>
  <c r="AC21" i="1"/>
  <c r="W21" i="1"/>
  <c r="AA21" i="1" s="1"/>
  <c r="AD21" i="1"/>
  <c r="R21" i="1"/>
  <c r="P21" i="1" s="1"/>
  <c r="S21" i="1" s="1"/>
  <c r="M21" i="1" s="1"/>
  <c r="N21" i="1" s="1"/>
  <c r="AC29" i="1"/>
  <c r="W29" i="1"/>
  <c r="AA29" i="1" s="1"/>
  <c r="AD29" i="1"/>
  <c r="AE29" i="1" s="1"/>
  <c r="R24" i="1"/>
  <c r="P24" i="1" s="1"/>
  <c r="S24" i="1" s="1"/>
  <c r="M24" i="1" s="1"/>
  <c r="N24" i="1" s="1"/>
  <c r="W17" i="1"/>
  <c r="AA17" i="1" s="1"/>
  <c r="AC17" i="1"/>
  <c r="AD17" i="1"/>
  <c r="R17" i="1"/>
  <c r="P17" i="1" s="1"/>
  <c r="S17" i="1" s="1"/>
  <c r="M17" i="1" s="1"/>
  <c r="N17" i="1" s="1"/>
  <c r="AC31" i="1"/>
  <c r="W31" i="1"/>
  <c r="AA31" i="1" s="1"/>
  <c r="AD31" i="1"/>
  <c r="AE31" i="1" s="1"/>
  <c r="W25" i="1"/>
  <c r="AA25" i="1" s="1"/>
  <c r="AD25" i="1"/>
  <c r="AC25" i="1"/>
  <c r="R31" i="1"/>
  <c r="P31" i="1" s="1"/>
  <c r="S31" i="1" s="1"/>
  <c r="M31" i="1" s="1"/>
  <c r="N31" i="1" s="1"/>
  <c r="W22" i="1"/>
  <c r="AA22" i="1" s="1"/>
  <c r="AD22" i="1"/>
  <c r="AC22" i="1"/>
  <c r="W26" i="1"/>
  <c r="AA26" i="1" s="1"/>
  <c r="AD26" i="1"/>
  <c r="AE26" i="1" s="1"/>
  <c r="AC26" i="1"/>
  <c r="AC23" i="1"/>
  <c r="W23" i="1"/>
  <c r="AA23" i="1" s="1"/>
  <c r="AD23" i="1"/>
  <c r="AE23" i="1" s="1"/>
  <c r="R23" i="1"/>
  <c r="P23" i="1" s="1"/>
  <c r="S23" i="1" s="1"/>
  <c r="M23" i="1" s="1"/>
  <c r="N23" i="1" s="1"/>
  <c r="R30" i="1"/>
  <c r="P30" i="1" s="1"/>
  <c r="S30" i="1" s="1"/>
  <c r="M30" i="1" s="1"/>
  <c r="N30" i="1" s="1"/>
  <c r="W27" i="1"/>
  <c r="AA27" i="1" s="1"/>
  <c r="AC27" i="1"/>
  <c r="AD27" i="1"/>
  <c r="W20" i="1"/>
  <c r="AA20" i="1" s="1"/>
  <c r="AD20" i="1"/>
  <c r="AC20" i="1"/>
  <c r="AE28" i="1" l="1"/>
  <c r="AE22" i="1"/>
  <c r="AE18" i="1"/>
  <c r="AE20" i="1"/>
  <c r="AE17" i="1"/>
  <c r="AE21" i="1"/>
  <c r="AE27" i="1"/>
  <c r="AE25" i="1"/>
  <c r="AE19" i="1"/>
</calcChain>
</file>

<file path=xl/sharedStrings.xml><?xml version="1.0" encoding="utf-8"?>
<sst xmlns="http://schemas.openxmlformats.org/spreadsheetml/2006/main" count="702" uniqueCount="360">
  <si>
    <t>File opened</t>
  </si>
  <si>
    <t>2020-12-14 13:26:56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</si>
  <si>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</si>
  <si>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</si>
  <si>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</si>
  <si>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</si>
  <si>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</si>
  <si>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</si>
  <si>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</si>
  <si>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</si>
  <si>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</si>
  <si>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</si>
  <si>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</si>
  <si>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</si>
  <si>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</si>
  <si>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</si>
  <si>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</si>
  <si>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</si>
  <si>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</si>
  <si>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</si>
  <si>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</si>
  <si>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</si>
  <si>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</si>
  <si>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</si>
  <si>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13:26:56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</si>
  <si>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</si>
  <si>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</si>
  <si>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</si>
  <si>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</si>
  <si>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</si>
  <si>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</si>
  <si>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</si>
  <si>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</si>
  <si>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</si>
  <si>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</si>
  <si>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</si>
  <si>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</si>
  <si>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</si>
  <si>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</si>
  <si>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</si>
  <si>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</si>
  <si>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</si>
  <si>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</si>
  <si>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</si>
  <si>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</si>
  <si>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</si>
  <si>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</si>
  <si>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</si>
  <si>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</si>
  <si>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</si>
  <si>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</si>
  <si>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</si>
  <si>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</si>
  <si>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</si>
  <si>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</si>
  <si>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</si>
  <si>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</si>
  <si>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</si>
  <si>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</si>
  <si>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</si>
  <si>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</si>
  <si>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</si>
  <si>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</si>
  <si>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</si>
  <si>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</si>
  <si>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</si>
  <si>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</si>
  <si>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</si>
  <si>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</si>
  <si>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</si>
  <si>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</si>
  <si>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</si>
  <si>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</si>
  <si>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</si>
  <si>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</si>
  <si>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</si>
  <si>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</si>
  <si>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</si>
  <si>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</si>
  <si>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</si>
  <si>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</si>
  <si>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</si>
  <si>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</si>
  <si>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</si>
  <si>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</si>
  <si>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</si>
  <si>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</si>
  <si>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</si>
  <si>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</si>
  <si>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</si>
  <si>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</si>
  <si>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</si>
  <si>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</si>
  <si>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</si>
  <si>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</si>
  <si>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</si>
  <si>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</si>
  <si>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</si>
  <si>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</si>
  <si>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</si>
  <si>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</si>
  <si>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</si>
  <si>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</si>
  <si>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</si>
  <si>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</si>
  <si>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</si>
  <si>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</si>
  <si>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</si>
  <si>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</si>
  <si>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</si>
  <si>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</si>
  <si>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</si>
  <si>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</si>
  <si>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</si>
  <si>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</si>
  <si>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</si>
  <si>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</si>
  <si>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</si>
  <si>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</si>
  <si>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</si>
  <si>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</si>
  <si>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</si>
  <si>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</si>
  <si>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</si>
  <si>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</si>
  <si>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</si>
  <si>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</si>
  <si>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</si>
  <si>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</si>
  <si>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</si>
  <si>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</si>
  <si>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</si>
  <si>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</si>
  <si>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</si>
  <si>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</si>
  <si>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</si>
  <si>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</si>
  <si>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</si>
  <si>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</si>
  <si>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</si>
  <si>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</si>
  <si>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</si>
  <si>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</si>
  <si>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</si>
  <si>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</si>
  <si>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</si>
  <si>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</si>
  <si>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</si>
  <si>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</si>
  <si>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</si>
  <si>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</si>
  <si>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</si>
  <si>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</si>
  <si>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</si>
  <si>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</si>
  <si>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</si>
  <si>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</si>
  <si>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</si>
  <si>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</si>
  <si>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</si>
  <si>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</si>
  <si>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</si>
  <si>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</si>
  <si>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</si>
  <si>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</si>
  <si>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</si>
  <si>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</si>
  <si>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</si>
  <si>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</si>
  <si>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</si>
  <si>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</si>
  <si>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</si>
  <si>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</si>
  <si>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</si>
  <si>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</si>
  <si>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</si>
  <si>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</si>
  <si>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</si>
  <si>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</si>
  <si>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</si>
  <si>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</si>
  <si>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</si>
  <si>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</si>
  <si>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</si>
  <si>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</si>
  <si>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</si>
  <si>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</si>
  <si>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</si>
  <si>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</si>
  <si>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</si>
  <si>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</si>
  <si>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</si>
  <si>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</si>
  <si>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</si>
  <si>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</si>
  <si>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</si>
  <si>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</si>
  <si>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</si>
  <si>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</si>
  <si>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</si>
  <si>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</si>
  <si>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</si>
  <si>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</si>
  <si>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</si>
  <si>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</si>
  <si>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</si>
  <si>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</si>
  <si>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</si>
  <si>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</si>
  <si>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</si>
  <si>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</si>
  <si>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</si>
  <si>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</si>
  <si>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</si>
  <si>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</si>
  <si>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</si>
  <si>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</si>
  <si>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</si>
  <si>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</si>
  <si>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</si>
  <si>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</si>
  <si>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</si>
  <si>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</si>
  <si>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</si>
  <si>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</si>
  <si>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</si>
  <si>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</si>
  <si>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</si>
  <si>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</si>
  <si>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</si>
  <si>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</si>
  <si>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</si>
  <si>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</si>
  <si>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</si>
  <si>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</si>
  <si>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</si>
  <si>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</si>
  <si>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</si>
  <si>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</si>
  <si>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</si>
  <si>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</si>
  <si>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</si>
  <si>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</si>
  <si>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</si>
  <si>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</si>
  <si>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</si>
  <si>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</si>
  <si>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</si>
  <si>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</si>
  <si>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</si>
  <si>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</si>
  <si>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</si>
  <si>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</si>
  <si>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</si>
  <si>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</si>
  <si>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</si>
  <si>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</si>
  <si>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</si>
  <si>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</si>
  <si>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</si>
  <si>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</si>
  <si>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</si>
  <si>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</si>
  <si>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</si>
  <si>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</si>
  <si>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</si>
  <si>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</si>
  <si>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</si>
  <si>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</si>
  <si>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</si>
  <si>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</si>
  <si>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</si>
  <si>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</si>
  <si>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</si>
  <si>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</si>
  <si>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</si>
  <si>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</si>
  <si>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</si>
  <si>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</si>
  <si>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</si>
  <si>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</si>
  <si>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</si>
  <si>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</si>
  <si>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</si>
  <si>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</si>
  <si>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</si>
  <si>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</si>
  <si>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</si>
  <si>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</si>
  <si>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13:36:33</t>
  </si>
  <si>
    <t>13:36:33</t>
  </si>
  <si>
    <t>1149</t>
  </si>
  <si>
    <t>_1</t>
  </si>
  <si>
    <t>RECT-4143-20200907-06_33_50</t>
  </si>
  <si>
    <t>RECT-2266-20201214-13_36_29</t>
  </si>
  <si>
    <t>DARK-2267-20201214-13_36_37</t>
  </si>
  <si>
    <t>0: Broadleaf</t>
  </si>
  <si>
    <t>13:36:53</t>
  </si>
  <si>
    <t>0/3</t>
  </si>
  <si>
    <t>20201214 13:38:54</t>
  </si>
  <si>
    <t>13:38:54</t>
  </si>
  <si>
    <t>RECT-2268-20201214-13_38_50</t>
  </si>
  <si>
    <t>DARK-2269-20201214-13_38_58</t>
  </si>
  <si>
    <t>2/3</t>
  </si>
  <si>
    <t>20201214 13:40:04</t>
  </si>
  <si>
    <t>13:40:04</t>
  </si>
  <si>
    <t>RECT-2270-20201214-13_40_01</t>
  </si>
  <si>
    <t>DARK-2271-20201214-13_40_09</t>
  </si>
  <si>
    <t>3/3</t>
  </si>
  <si>
    <t>20201214 13:41:14</t>
  </si>
  <si>
    <t>13:41:14</t>
  </si>
  <si>
    <t>RECT-2272-20201214-13_41_11</t>
  </si>
  <si>
    <t>DARK-2273-20201214-13_41_19</t>
  </si>
  <si>
    <t>20201214 13:42:30</t>
  </si>
  <si>
    <t>13:42:30</t>
  </si>
  <si>
    <t>RECT-2274-20201214-13_42_27</t>
  </si>
  <si>
    <t>DARK-2275-20201214-13_42_35</t>
  </si>
  <si>
    <t>20201214 13:44:17</t>
  </si>
  <si>
    <t>13:44:17</t>
  </si>
  <si>
    <t>RECT-2276-20201214-13_44_14</t>
  </si>
  <si>
    <t>DARK-2277-20201214-13_44_22</t>
  </si>
  <si>
    <t>20201214 13:45:57</t>
  </si>
  <si>
    <t>13:45:57</t>
  </si>
  <si>
    <t>RECT-2278-20201214-13_45_54</t>
  </si>
  <si>
    <t>DARK-2279-20201214-13_46_02</t>
  </si>
  <si>
    <t>20201214 13:47:57</t>
  </si>
  <si>
    <t>13:47:57</t>
  </si>
  <si>
    <t>RECT-2280-20201214-13_47_54</t>
  </si>
  <si>
    <t>DARK-2281-20201214-13_48_02</t>
  </si>
  <si>
    <t>13:48:21</t>
  </si>
  <si>
    <t>20201214 13:50:22</t>
  </si>
  <si>
    <t>13:50:22</t>
  </si>
  <si>
    <t>RECT-2282-20201214-13_50_19</t>
  </si>
  <si>
    <t>DARK-2283-20201214-13_50_26</t>
  </si>
  <si>
    <t>20201214 13:52:19</t>
  </si>
  <si>
    <t>13:52:19</t>
  </si>
  <si>
    <t>RECT-2284-20201214-13_52_16</t>
  </si>
  <si>
    <t>DARK-2285-20201214-13_52_24</t>
  </si>
  <si>
    <t>20201214 13:54:20</t>
  </si>
  <si>
    <t>13:54:20</t>
  </si>
  <si>
    <t>RECT-2286-20201214-13_54_17</t>
  </si>
  <si>
    <t>DARK-2287-20201214-13_54_24</t>
  </si>
  <si>
    <t>1/3</t>
  </si>
  <si>
    <t>20201214 13:56:08</t>
  </si>
  <si>
    <t>13:56:08</t>
  </si>
  <si>
    <t>RECT-2288-20201214-13_56_05</t>
  </si>
  <si>
    <t>DARK-2289-20201214-13_56_13</t>
  </si>
  <si>
    <t>20201214 13:58:01</t>
  </si>
  <si>
    <t>13:58:01</t>
  </si>
  <si>
    <t>RECT-2290-20201214-13_57_58</t>
  </si>
  <si>
    <t>DARK-2291-20201214-13_58_06</t>
  </si>
  <si>
    <t>20201214 14:00:02</t>
  </si>
  <si>
    <t>14:00:02</t>
  </si>
  <si>
    <t>RECT-2292-20201214-13_59_59</t>
  </si>
  <si>
    <t>DARK-2293-20201214-14_00_06</t>
  </si>
  <si>
    <t>14:00:31</t>
  </si>
  <si>
    <t>20201214 14:02:20</t>
  </si>
  <si>
    <t>14:02:20</t>
  </si>
  <si>
    <t>RECT-2294-20201214-14_02_17</t>
  </si>
  <si>
    <t>DARK-2295-20201214-14_02_25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</si>
</sst>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1607974593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1607974585.25</v>
      </c>
      <c r="I17">
        <f t="shared" ref="I17:I31" si="0">(J17)/1000</f>
        <v>3.5988624011254607E-4</v>
      </c>
      <c r="J17">
        <f t="shared" ref="J17:J31" si="1">1000*CA17*AH17*(BW17-BX17)/(100*BP17*(1000-AH17*BW17))</f>
        <v>0.35988624011254605</v>
      </c>
      <c r="K17">
        <f t="shared" ref="K17:K31" si="2">CA17*AH17*(BV17-BU17*(1000-AH17*BX17)/(1000-AH17*BW17))/(100*BP17)</f>
        <v>4.1933792187149299</v>
      </c>
      <c r="L17">
        <f t="shared" ref="L17:L31" si="3">BU17 - IF(AH17&gt;1, K17*BP17*100/(AJ17*CI17), 0)</f>
        <v>401.47893333333298</v>
      </c>
      <c r="M17">
        <f t="shared" ref="M17:M31" si="4">((S17-I17/2)*L17-K17)/(S17+I17/2)</f>
        <v>52.173421334501022</v>
      </c>
      <c r="N17">
        <f t="shared" ref="N17:N31" si="5">M17*(CB17+CC17)/1000</f>
        <v>5.3453578041824281</v>
      </c>
      <c r="O17">
        <f t="shared" ref="O17:O31" si="6">(BU17 - IF(AH17&gt;1, K17*BP17*100/(AJ17*CI17), 0))*(CB17+CC17)/1000</f>
        <v>41.132984853516568</v>
      </c>
      <c r="P17">
        <f t="shared" ref="P17:P31" si="7">2/((1/R17-1/Q17)+SIGN(R17)*SQRT((1/R17-1/Q17)*(1/R17-1/Q17) + 4*BQ17/((BQ17+1)*(BQ17+1))*(2*1/R17*1/Q17-1/Q17*1/Q17)))</f>
        <v>1.9643341629947356E-2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2.9706255924916243</v>
      </c>
      <c r="R17">
        <f t="shared" ref="R17:R31" si="9">I17*(1000-(1000*0.61365*EXP(17.502*V17/(240.97+V17))/(CB17+CC17)+BW17)/2)/(1000*0.61365*EXP(17.502*V17/(240.97+V17))/(CB17+CC17)-BW17)</f>
        <v>1.9571464456474914E-2</v>
      </c>
      <c r="S17">
        <f t="shared" ref="S17:S31" si="10">1/((BQ17+1)/(P17/1.6)+1/(Q17/1.37)) + BQ17/((BQ17+1)/(P17/1.6) + BQ17/(Q17/1.37))</f>
        <v>1.2238601144229953E-2</v>
      </c>
      <c r="T17">
        <f t="shared" ref="T17:T31" si="11">(BM17*BO17)</f>
        <v>231.29049776511505</v>
      </c>
      <c r="U17">
        <f t="shared" ref="U17:U31" si="12">(CD17+(T17+2*0.95*0.0000000567*(((CD17+$B$7)+273)^4-(CD17+273)^4)-44100*I17)/(1.84*29.3*Q17+8*0.95*0.0000000567*(CD17+273)^3))</f>
        <v>29.275309928199778</v>
      </c>
      <c r="V17">
        <f t="shared" ref="V17:V31" si="13">($C$7*CE17+$D$7*CF17+$E$7*U17)</f>
        <v>29.714176666666699</v>
      </c>
      <c r="W17">
        <f t="shared" ref="W17:W31" si="14">0.61365*EXP(17.502*V17/(240.97+V17))</f>
        <v>4.1910023991803369</v>
      </c>
      <c r="X17">
        <f t="shared" ref="X17:X31" si="15">(Y17/Z17*100)</f>
        <v>62.302782468854865</v>
      </c>
      <c r="Y17">
        <f t="shared" ref="Y17:Y31" si="16">BW17*(CB17+CC17)/1000</f>
        <v>2.3673508853523209</v>
      </c>
      <c r="Z17">
        <f t="shared" ref="Z17:Z31" si="17">0.61365*EXP(17.502*CD17/(240.97+CD17))</f>
        <v>3.7997514581884984</v>
      </c>
      <c r="AA17">
        <f t="shared" ref="AA17:AA31" si="18">(W17-BW17*(CB17+CC17)/1000)</f>
        <v>1.823651513828016</v>
      </c>
      <c r="AB17">
        <f t="shared" ref="AB17:AB31" si="19">(-I17*44100)</f>
        <v>-15.870983188963281</v>
      </c>
      <c r="AC17">
        <f t="shared" ref="AC17:AC31" si="20">2*29.3*Q17*0.92*(CD17-V17)</f>
        <v>-270.97566950166799</v>
      </c>
      <c r="AD17">
        <f t="shared" ref="AD17:AD31" si="21">2*0.95*0.0000000567*(((CD17+$B$7)+273)^4-(V17+273)^4)</f>
        <v>-20.056217096537377</v>
      </c>
      <c r="AE17">
        <f t="shared" ref="AE17:AE31" si="22">T17+AD17+AB17+AC17</f>
        <v>-75.61237202205362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53941.396771989792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15366.5</v>
      </c>
      <c r="AS17">
        <v>863.044076923077</v>
      </c>
      <c r="AT17">
        <v>978.79</v>
      </c>
      <c r="AU17">
        <f t="shared" ref="AU17:AU31" si="27">1-AS17/AT17</f>
        <v>0.11825409237622264</v>
      </c>
      <c r="AV17">
        <v>0.5</v>
      </c>
      <c r="AW17">
        <f t="shared" ref="AW17:AW31" si="28">BM17</f>
        <v>1180.1822315544468</v>
      </c>
      <c r="AX17">
        <f t="shared" ref="AX17:AX31" si="29">K17</f>
        <v>4.1933792187149299</v>
      </c>
      <c r="AY17">
        <f t="shared" ref="AY17:AY31" si="30">AU17*AV17*AW17</f>
        <v>69.78068931550807</v>
      </c>
      <c r="AZ17">
        <f t="shared" ref="AZ17:AZ31" si="31">(AX17-AP17)/AW17</f>
        <v>4.0427033817031673E-3</v>
      </c>
      <c r="BA17">
        <f t="shared" ref="BA17:BA31" si="32">(AN17-AT17)/AT17</f>
        <v>2.3327680094810939</v>
      </c>
      <c r="BB17" t="s">
        <v>295</v>
      </c>
      <c r="BC17">
        <v>863.044076923077</v>
      </c>
      <c r="BD17">
        <v>666.33</v>
      </c>
      <c r="BE17">
        <f t="shared" ref="BE17:BE31" si="33">1-BD17/AT17</f>
        <v>0.31923088711572445</v>
      </c>
      <c r="BF17">
        <f t="shared" ref="BF17:BF31" si="34">(AT17-BC17)/(AT17-BD17)</f>
        <v>0.37043436944544261</v>
      </c>
      <c r="BG17">
        <f t="shared" ref="BG17:BG31" si="35">(AN17-AT17)/(AN17-BD17)</f>
        <v>0.87962631224116339</v>
      </c>
      <c r="BH17">
        <f t="shared" ref="BH17:BH31" si="36">(AT17-BC17)/(AT17-AM17)</f>
        <v>0.43957529352306496</v>
      </c>
      <c r="BI17">
        <f t="shared" ref="BI17:BI31" si="37">(AN17-AT17)/(AN17-AM17)</f>
        <v>0.89660223090548374</v>
      </c>
      <c r="BJ17">
        <f t="shared" ref="BJ17:BJ31" si="38">(BF17*BD17/BC17)</f>
        <v>0.28600107455992874</v>
      </c>
      <c r="BK17">
        <f t="shared" ref="BK17:BK31" si="39">(1-BJ17)</f>
        <v>0.71399892544007126</v>
      </c>
      <c r="BL17">
        <f t="shared" ref="BL17:BL31" si="40">$B$11*CJ17+$C$11*CK17+$F$11*CL17*(1-CO17)</f>
        <v>1399.9966666666701</v>
      </c>
      <c r="BM17">
        <f t="shared" ref="BM17:BM31" si="41">BL17*BN17</f>
        <v>1180.1822315544468</v>
      </c>
      <c r="BN17">
        <f t="shared" ref="BN17:BN31" si="42">($B$11*$D$9+$C$11*$D$9+$F$11*((CY17+CQ17)/MAX(CY17+CQ17+CZ17, 0.1)*$I$9+CZ17/MAX(CY17+CQ17+CZ17, 0.1)*$J$9))/($B$11+$C$11+$F$11)</f>
        <v>0.84298931537059174</v>
      </c>
      <c r="BO17">
        <f t="shared" ref="BO17:BO31" si="43">($B$11*$K$9+$C$11*$K$9+$F$11*((CY17+CQ17)/MAX(CY17+CQ17+CZ17, 0.1)*$P$9+CZ17/MAX(CY17+CQ17+CZ17, 0.1)*$Q$9))/($B$11+$C$11+$F$11)</f>
        <v>0.19597863074118366</v>
      </c>
      <c r="BP17">
        <v>6</v>
      </c>
      <c r="BQ17">
        <v>0.5</v>
      </c>
      <c r="BR17" t="s">
        <v>296</v>
      </c>
      <c r="BS17">
        <v>2</v>
      </c>
      <c r="BT17">
        <v>1607974585.25</v>
      </c>
      <c r="BU17">
        <v>401.47893333333298</v>
      </c>
      <c r="BV17">
        <v>406.684233333333</v>
      </c>
      <c r="BW17">
        <v>23.106553333333299</v>
      </c>
      <c r="BX17">
        <v>22.68468</v>
      </c>
      <c r="BY17">
        <v>401.304933333333</v>
      </c>
      <c r="BZ17">
        <v>22.820553333333301</v>
      </c>
      <c r="CA17">
        <v>500.01336666666703</v>
      </c>
      <c r="CB17">
        <v>102.353666666667</v>
      </c>
      <c r="CC17">
        <v>9.9990146666666696E-2</v>
      </c>
      <c r="CD17">
        <v>28.022189999999998</v>
      </c>
      <c r="CE17">
        <v>29.714176666666699</v>
      </c>
      <c r="CF17">
        <v>999.9</v>
      </c>
      <c r="CG17">
        <v>0</v>
      </c>
      <c r="CH17">
        <v>0</v>
      </c>
      <c r="CI17">
        <v>10000.668</v>
      </c>
      <c r="CJ17">
        <v>0</v>
      </c>
      <c r="CK17">
        <v>189.03980000000001</v>
      </c>
      <c r="CL17">
        <v>1399.9966666666701</v>
      </c>
      <c r="CM17">
        <v>0.89999913333333303</v>
      </c>
      <c r="CN17">
        <v>0.100000646666667</v>
      </c>
      <c r="CO17">
        <v>0</v>
      </c>
      <c r="CP17">
        <v>863.174933333333</v>
      </c>
      <c r="CQ17">
        <v>4.9994800000000001</v>
      </c>
      <c r="CR17">
        <v>12340.17</v>
      </c>
      <c r="CS17">
        <v>11417.5466666667</v>
      </c>
      <c r="CT17">
        <v>48.045499999999997</v>
      </c>
      <c r="CU17">
        <v>49.964300000000001</v>
      </c>
      <c r="CV17">
        <v>49.035133333333299</v>
      </c>
      <c r="CW17">
        <v>50.018599999999999</v>
      </c>
      <c r="CX17">
        <v>49.987400000000001</v>
      </c>
      <c r="CY17">
        <v>1255.4956666666701</v>
      </c>
      <c r="CZ17">
        <v>139.501</v>
      </c>
      <c r="DA17">
        <v>0</v>
      </c>
      <c r="DB17">
        <v>1361.5999999046301</v>
      </c>
      <c r="DC17">
        <v>0</v>
      </c>
      <c r="DD17">
        <v>863.044076923077</v>
      </c>
      <c r="DE17">
        <v>-16.8445128202533</v>
      </c>
      <c r="DF17">
        <v>-220.19829071201801</v>
      </c>
      <c r="DG17">
        <v>12338.2846153846</v>
      </c>
      <c r="DH17">
        <v>15</v>
      </c>
      <c r="DI17">
        <v>1607974613</v>
      </c>
      <c r="DJ17" t="s">
        <v>297</v>
      </c>
      <c r="DK17">
        <v>1607974613</v>
      </c>
      <c r="DL17">
        <v>1607974612</v>
      </c>
      <c r="DM17">
        <v>19</v>
      </c>
      <c r="DN17">
        <v>-0.26100000000000001</v>
      </c>
      <c r="DO17">
        <v>-7.5999999999999998E-2</v>
      </c>
      <c r="DP17">
        <v>0.17399999999999999</v>
      </c>
      <c r="DQ17">
        <v>0.28599999999999998</v>
      </c>
      <c r="DR17">
        <v>406</v>
      </c>
      <c r="DS17">
        <v>23</v>
      </c>
      <c r="DT17">
        <v>0.2</v>
      </c>
      <c r="DU17">
        <v>0.14000000000000001</v>
      </c>
      <c r="DV17">
        <v>3.9193948482602501</v>
      </c>
      <c r="DW17">
        <v>1.6894012659572799</v>
      </c>
      <c r="DX17">
        <v>0.126320470490797</v>
      </c>
      <c r="DY17">
        <v>0</v>
      </c>
      <c r="DZ17">
        <v>-4.940588</v>
      </c>
      <c r="EA17">
        <v>-2.1366471190211298</v>
      </c>
      <c r="EB17">
        <v>0.154713268433361</v>
      </c>
      <c r="EC17">
        <v>0</v>
      </c>
      <c r="ED17">
        <v>0.51682956666666702</v>
      </c>
      <c r="EE17">
        <v>0.36297757508342599</v>
      </c>
      <c r="EF17">
        <v>2.67134649501998E-2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0.17399999999999999</v>
      </c>
      <c r="EN17">
        <v>0.28599999999999998</v>
      </c>
      <c r="EO17">
        <v>0.60719439680680098</v>
      </c>
      <c r="EP17">
        <v>-1.6043650578588901E-5</v>
      </c>
      <c r="EQ17">
        <v>-1.15305589960158E-6</v>
      </c>
      <c r="ER17">
        <v>3.6581349982770798E-10</v>
      </c>
      <c r="ES17">
        <v>-9.7375202862597598E-2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24.7</v>
      </c>
      <c r="FB17">
        <v>24.7</v>
      </c>
      <c r="FC17">
        <v>2</v>
      </c>
      <c r="FD17">
        <v>507.75</v>
      </c>
      <c r="FE17">
        <v>478.298</v>
      </c>
      <c r="FF17">
        <v>23.139500000000002</v>
      </c>
      <c r="FG17">
        <v>36.7517</v>
      </c>
      <c r="FH17">
        <v>30.000800000000002</v>
      </c>
      <c r="FI17">
        <v>36.761699999999998</v>
      </c>
      <c r="FJ17">
        <v>36.801499999999997</v>
      </c>
      <c r="FK17">
        <v>19.394200000000001</v>
      </c>
      <c r="FL17">
        <v>18.685199999999998</v>
      </c>
      <c r="FM17">
        <v>60.546799999999998</v>
      </c>
      <c r="FN17">
        <v>23.128499999999999</v>
      </c>
      <c r="FO17">
        <v>406.13900000000001</v>
      </c>
      <c r="FP17">
        <v>22.613099999999999</v>
      </c>
      <c r="FQ17">
        <v>97.287999999999997</v>
      </c>
      <c r="FR17">
        <v>101.437</v>
      </c>
    </row>
    <row r="18" spans="1:174" x14ac:dyDescent="0.25">
      <c r="A18">
        <v>2</v>
      </c>
      <c r="B18">
        <v>1607974734</v>
      </c>
      <c r="C18">
        <v>141</v>
      </c>
      <c r="D18" t="s">
        <v>299</v>
      </c>
      <c r="E18" t="s">
        <v>300</v>
      </c>
      <c r="F18" t="s">
        <v>291</v>
      </c>
      <c r="G18" t="s">
        <v>292</v>
      </c>
      <c r="H18">
        <v>1607974726</v>
      </c>
      <c r="I18">
        <f t="shared" si="0"/>
        <v>8.4009292132827601E-4</v>
      </c>
      <c r="J18">
        <f t="shared" si="1"/>
        <v>0.84009292132827595</v>
      </c>
      <c r="K18">
        <f t="shared" si="2"/>
        <v>-0.64360888126678917</v>
      </c>
      <c r="L18">
        <f t="shared" si="3"/>
        <v>49.554506451612902</v>
      </c>
      <c r="M18">
        <f t="shared" si="4"/>
        <v>69.91957688632688</v>
      </c>
      <c r="N18">
        <f t="shared" si="5"/>
        <v>7.1625702719662643</v>
      </c>
      <c r="O18">
        <f t="shared" si="6"/>
        <v>5.0763698889272435</v>
      </c>
      <c r="P18">
        <f t="shared" si="7"/>
        <v>4.6973361114410937E-2</v>
      </c>
      <c r="Q18">
        <f t="shared" si="8"/>
        <v>2.9708833627784825</v>
      </c>
      <c r="R18">
        <f t="shared" si="9"/>
        <v>4.6564621768970915E-2</v>
      </c>
      <c r="S18">
        <f t="shared" si="10"/>
        <v>2.9139315639589117E-2</v>
      </c>
      <c r="T18">
        <f t="shared" si="11"/>
        <v>231.28989685376428</v>
      </c>
      <c r="U18">
        <f t="shared" si="12"/>
        <v>29.066327217972194</v>
      </c>
      <c r="V18">
        <f t="shared" si="13"/>
        <v>29.460354838709701</v>
      </c>
      <c r="W18">
        <f t="shared" si="14"/>
        <v>4.1301598262760582</v>
      </c>
      <c r="X18">
        <f t="shared" si="15"/>
        <v>61.901242075549298</v>
      </c>
      <c r="Y18">
        <f t="shared" si="16"/>
        <v>2.3403609994969528</v>
      </c>
      <c r="Z18">
        <f t="shared" si="17"/>
        <v>3.7807981246007736</v>
      </c>
      <c r="AA18">
        <f t="shared" si="18"/>
        <v>1.7897988267791054</v>
      </c>
      <c r="AB18">
        <f t="shared" si="19"/>
        <v>-37.048097830576971</v>
      </c>
      <c r="AC18">
        <f t="shared" si="20"/>
        <v>-244.08201947559522</v>
      </c>
      <c r="AD18">
        <f t="shared" si="21"/>
        <v>-18.033629519690457</v>
      </c>
      <c r="AE18">
        <f t="shared" si="22"/>
        <v>-67.873849972098384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53964.028627678948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15363.3</v>
      </c>
      <c r="AS18">
        <v>815.01457692307702</v>
      </c>
      <c r="AT18">
        <v>891.1</v>
      </c>
      <c r="AU18">
        <f t="shared" si="27"/>
        <v>8.5383708985437123E-2</v>
      </c>
      <c r="AV18">
        <v>0.5</v>
      </c>
      <c r="AW18">
        <f t="shared" si="28"/>
        <v>1180.1761467158692</v>
      </c>
      <c r="AX18">
        <f t="shared" si="29"/>
        <v>-0.64360888126678917</v>
      </c>
      <c r="AY18">
        <f t="shared" si="30"/>
        <v>50.38390833137116</v>
      </c>
      <c r="AZ18">
        <f t="shared" si="31"/>
        <v>-5.5806416384403086E-5</v>
      </c>
      <c r="BA18">
        <f t="shared" si="32"/>
        <v>2.6607339243631465</v>
      </c>
      <c r="BB18" t="s">
        <v>302</v>
      </c>
      <c r="BC18">
        <v>815.01457692307702</v>
      </c>
      <c r="BD18">
        <v>640.28</v>
      </c>
      <c r="BE18">
        <f t="shared" si="33"/>
        <v>0.28147233756031875</v>
      </c>
      <c r="BF18">
        <f t="shared" si="34"/>
        <v>0.30334671508222227</v>
      </c>
      <c r="BG18">
        <f t="shared" si="35"/>
        <v>0.90433290106034014</v>
      </c>
      <c r="BH18">
        <f t="shared" si="36"/>
        <v>0.4332313521089739</v>
      </c>
      <c r="BI18">
        <f t="shared" si="37"/>
        <v>0.93103633679133346</v>
      </c>
      <c r="BJ18">
        <f t="shared" si="38"/>
        <v>0.23831087226207595</v>
      </c>
      <c r="BK18">
        <f t="shared" si="39"/>
        <v>0.76168912773792408</v>
      </c>
      <c r="BL18">
        <f t="shared" si="40"/>
        <v>1399.98903225807</v>
      </c>
      <c r="BM18">
        <f t="shared" si="41"/>
        <v>1180.1761467158692</v>
      </c>
      <c r="BN18">
        <f t="shared" si="42"/>
        <v>0.8429895660056278</v>
      </c>
      <c r="BO18">
        <f t="shared" si="43"/>
        <v>0.19597913201125558</v>
      </c>
      <c r="BP18">
        <v>6</v>
      </c>
      <c r="BQ18">
        <v>0.5</v>
      </c>
      <c r="BR18" t="s">
        <v>296</v>
      </c>
      <c r="BS18">
        <v>2</v>
      </c>
      <c r="BT18">
        <v>1607974726</v>
      </c>
      <c r="BU18">
        <v>49.554506451612902</v>
      </c>
      <c r="BV18">
        <v>48.832148387096801</v>
      </c>
      <c r="BW18">
        <v>22.846135483870999</v>
      </c>
      <c r="BX18">
        <v>21.8610774193548</v>
      </c>
      <c r="BY18">
        <v>49.212180645161297</v>
      </c>
      <c r="BZ18">
        <v>22.5535322580645</v>
      </c>
      <c r="CA18">
        <v>500.01116129032198</v>
      </c>
      <c r="CB18">
        <v>102.340161290323</v>
      </c>
      <c r="CC18">
        <v>9.9964793548387096E-2</v>
      </c>
      <c r="CD18">
        <v>27.936425806451599</v>
      </c>
      <c r="CE18">
        <v>29.460354838709701</v>
      </c>
      <c r="CF18">
        <v>999.9</v>
      </c>
      <c r="CG18">
        <v>0</v>
      </c>
      <c r="CH18">
        <v>0</v>
      </c>
      <c r="CI18">
        <v>10003.4470967742</v>
      </c>
      <c r="CJ18">
        <v>0</v>
      </c>
      <c r="CK18">
        <v>189.83712903225799</v>
      </c>
      <c r="CL18">
        <v>1399.98903225807</v>
      </c>
      <c r="CM18">
        <v>0.89999019354838705</v>
      </c>
      <c r="CN18">
        <v>0.100009790322581</v>
      </c>
      <c r="CO18">
        <v>0</v>
      </c>
      <c r="CP18">
        <v>815.08922580645196</v>
      </c>
      <c r="CQ18">
        <v>4.9994800000000001</v>
      </c>
      <c r="CR18">
        <v>11669.8612903226</v>
      </c>
      <c r="CS18">
        <v>11417.445161290299</v>
      </c>
      <c r="CT18">
        <v>48.598580645161299</v>
      </c>
      <c r="CU18">
        <v>50.503999999999998</v>
      </c>
      <c r="CV18">
        <v>49.620741935483899</v>
      </c>
      <c r="CW18">
        <v>50.530064516129002</v>
      </c>
      <c r="CX18">
        <v>50.505870967741899</v>
      </c>
      <c r="CY18">
        <v>1255.4770967741899</v>
      </c>
      <c r="CZ18">
        <v>139.51193548387101</v>
      </c>
      <c r="DA18">
        <v>0</v>
      </c>
      <c r="DB18">
        <v>140.40000009536701</v>
      </c>
      <c r="DC18">
        <v>0</v>
      </c>
      <c r="DD18">
        <v>815.01457692307702</v>
      </c>
      <c r="DE18">
        <v>-4.1391794834572098</v>
      </c>
      <c r="DF18">
        <v>-62.9196580721418</v>
      </c>
      <c r="DG18">
        <v>11669.1769230769</v>
      </c>
      <c r="DH18">
        <v>15</v>
      </c>
      <c r="DI18">
        <v>1607974613</v>
      </c>
      <c r="DJ18" t="s">
        <v>297</v>
      </c>
      <c r="DK18">
        <v>1607974613</v>
      </c>
      <c r="DL18">
        <v>1607974612</v>
      </c>
      <c r="DM18">
        <v>19</v>
      </c>
      <c r="DN18">
        <v>-0.26100000000000001</v>
      </c>
      <c r="DO18">
        <v>-7.5999999999999998E-2</v>
      </c>
      <c r="DP18">
        <v>0.17399999999999999</v>
      </c>
      <c r="DQ18">
        <v>0.28599999999999998</v>
      </c>
      <c r="DR18">
        <v>406</v>
      </c>
      <c r="DS18">
        <v>23</v>
      </c>
      <c r="DT18">
        <v>0.2</v>
      </c>
      <c r="DU18">
        <v>0.14000000000000001</v>
      </c>
      <c r="DV18">
        <v>-0.64323548465120495</v>
      </c>
      <c r="DW18">
        <v>5.7178387777689701E-2</v>
      </c>
      <c r="DX18">
        <v>1.2600587411050201E-2</v>
      </c>
      <c r="DY18">
        <v>1</v>
      </c>
      <c r="DZ18">
        <v>0.72228060000000005</v>
      </c>
      <c r="EA18">
        <v>-4.1936142380423598E-2</v>
      </c>
      <c r="EB18">
        <v>1.50647014188798E-2</v>
      </c>
      <c r="EC18">
        <v>1</v>
      </c>
      <c r="ED18">
        <v>0.98386806666666704</v>
      </c>
      <c r="EE18">
        <v>-0.27170418687430498</v>
      </c>
      <c r="EF18">
        <v>1.9885531332995698E-2</v>
      </c>
      <c r="EG18">
        <v>0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0.34200000000000003</v>
      </c>
      <c r="EN18">
        <v>0.29089999999999999</v>
      </c>
      <c r="EO18">
        <v>0.34586880160108202</v>
      </c>
      <c r="EP18">
        <v>-1.6043650578588901E-5</v>
      </c>
      <c r="EQ18">
        <v>-1.15305589960158E-6</v>
      </c>
      <c r="ER18">
        <v>3.6581349982770798E-10</v>
      </c>
      <c r="ES18">
        <v>-0.173608912894476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507.66399999999999</v>
      </c>
      <c r="FE18">
        <v>475.77300000000002</v>
      </c>
      <c r="FF18">
        <v>23.691299999999998</v>
      </c>
      <c r="FG18">
        <v>36.809199999999997</v>
      </c>
      <c r="FH18">
        <v>29.998699999999999</v>
      </c>
      <c r="FI18">
        <v>36.815899999999999</v>
      </c>
      <c r="FJ18">
        <v>36.8508</v>
      </c>
      <c r="FK18">
        <v>5.0544799999999999</v>
      </c>
      <c r="FL18">
        <v>22.562999999999999</v>
      </c>
      <c r="FM18">
        <v>60.759099999999997</v>
      </c>
      <c r="FN18">
        <v>23.7103</v>
      </c>
      <c r="FO18">
        <v>48.9818</v>
      </c>
      <c r="FP18">
        <v>21.9145</v>
      </c>
      <c r="FQ18">
        <v>97.291300000000007</v>
      </c>
      <c r="FR18">
        <v>101.438</v>
      </c>
    </row>
    <row r="19" spans="1:174" x14ac:dyDescent="0.25">
      <c r="A19">
        <v>3</v>
      </c>
      <c r="B19">
        <v>1607974804.5</v>
      </c>
      <c r="C19">
        <v>211.5</v>
      </c>
      <c r="D19" t="s">
        <v>304</v>
      </c>
      <c r="E19" t="s">
        <v>305</v>
      </c>
      <c r="F19" t="s">
        <v>291</v>
      </c>
      <c r="G19" t="s">
        <v>292</v>
      </c>
      <c r="H19">
        <v>1607974796.5</v>
      </c>
      <c r="I19">
        <f t="shared" si="0"/>
        <v>8.1241284582841999E-4</v>
      </c>
      <c r="J19">
        <f t="shared" si="1"/>
        <v>0.81241284582841999</v>
      </c>
      <c r="K19">
        <f t="shared" si="2"/>
        <v>0.12332907982499575</v>
      </c>
      <c r="L19">
        <f t="shared" si="3"/>
        <v>79.337500000000006</v>
      </c>
      <c r="M19">
        <f t="shared" si="4"/>
        <v>72.739856691978019</v>
      </c>
      <c r="N19">
        <f t="shared" si="5"/>
        <v>7.4519655458588447</v>
      </c>
      <c r="O19">
        <f t="shared" si="6"/>
        <v>8.1278729898814568</v>
      </c>
      <c r="P19">
        <f t="shared" si="7"/>
        <v>4.5214580363180455E-2</v>
      </c>
      <c r="Q19">
        <f t="shared" si="8"/>
        <v>2.970126848634798</v>
      </c>
      <c r="R19">
        <f t="shared" si="9"/>
        <v>4.4835647312381252E-2</v>
      </c>
      <c r="S19">
        <f t="shared" si="10"/>
        <v>2.805606036143652E-2</v>
      </c>
      <c r="T19">
        <f t="shared" si="11"/>
        <v>231.28857918145084</v>
      </c>
      <c r="U19">
        <f t="shared" si="12"/>
        <v>29.091618142506736</v>
      </c>
      <c r="V19">
        <f t="shared" si="13"/>
        <v>29.365100000000002</v>
      </c>
      <c r="W19">
        <f t="shared" si="14"/>
        <v>4.1075262086543454</v>
      </c>
      <c r="X19">
        <f t="shared" si="15"/>
        <v>61.017063315400712</v>
      </c>
      <c r="Y19">
        <f t="shared" si="16"/>
        <v>2.3093471718334304</v>
      </c>
      <c r="Z19">
        <f t="shared" si="17"/>
        <v>3.7847563392165924</v>
      </c>
      <c r="AA19">
        <f t="shared" si="18"/>
        <v>1.798179036820915</v>
      </c>
      <c r="AB19">
        <f t="shared" si="19"/>
        <v>-35.827406501033323</v>
      </c>
      <c r="AC19">
        <f t="shared" si="20"/>
        <v>-225.89417808875868</v>
      </c>
      <c r="AD19">
        <f t="shared" si="21"/>
        <v>-16.687668100615422</v>
      </c>
      <c r="AE19">
        <f t="shared" si="22"/>
        <v>-47.120673508956571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53938.79967769939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15362.2</v>
      </c>
      <c r="AS19">
        <v>810.06576923076898</v>
      </c>
      <c r="AT19">
        <v>884.95</v>
      </c>
      <c r="AU19">
        <f t="shared" si="27"/>
        <v>8.4619730797481307E-2</v>
      </c>
      <c r="AV19">
        <v>0.5</v>
      </c>
      <c r="AW19">
        <f t="shared" si="28"/>
        <v>1180.1713051131312</v>
      </c>
      <c r="AX19">
        <f t="shared" si="29"/>
        <v>0.12332907982499575</v>
      </c>
      <c r="AY19">
        <f t="shared" si="30"/>
        <v>49.932889066792669</v>
      </c>
      <c r="AZ19">
        <f t="shared" si="31"/>
        <v>5.9404643766865141E-4</v>
      </c>
      <c r="BA19">
        <f t="shared" si="32"/>
        <v>2.6861743601333408</v>
      </c>
      <c r="BB19" t="s">
        <v>307</v>
      </c>
      <c r="BC19">
        <v>810.06576923076898</v>
      </c>
      <c r="BD19">
        <v>634.19000000000005</v>
      </c>
      <c r="BE19">
        <f t="shared" si="33"/>
        <v>0.28336064184417198</v>
      </c>
      <c r="BF19">
        <f t="shared" si="34"/>
        <v>0.29862909064137449</v>
      </c>
      <c r="BG19">
        <f t="shared" si="35"/>
        <v>0.90457743665069701</v>
      </c>
      <c r="BH19">
        <f t="shared" si="36"/>
        <v>0.44186505685042005</v>
      </c>
      <c r="BI19">
        <f t="shared" si="37"/>
        <v>0.93345131855890084</v>
      </c>
      <c r="BJ19">
        <f t="shared" si="38"/>
        <v>0.23379284767666952</v>
      </c>
      <c r="BK19">
        <f t="shared" si="39"/>
        <v>0.76620715232333048</v>
      </c>
      <c r="BL19">
        <f t="shared" si="40"/>
        <v>1399.9835483871</v>
      </c>
      <c r="BM19">
        <f t="shared" si="41"/>
        <v>1180.1713051131312</v>
      </c>
      <c r="BN19">
        <f t="shared" si="42"/>
        <v>0.84298940974898517</v>
      </c>
      <c r="BO19">
        <f t="shared" si="43"/>
        <v>0.19597881949797069</v>
      </c>
      <c r="BP19">
        <v>6</v>
      </c>
      <c r="BQ19">
        <v>0.5</v>
      </c>
      <c r="BR19" t="s">
        <v>296</v>
      </c>
      <c r="BS19">
        <v>2</v>
      </c>
      <c r="BT19">
        <v>1607974796.5</v>
      </c>
      <c r="BU19">
        <v>79.337500000000006</v>
      </c>
      <c r="BV19">
        <v>79.562832258064503</v>
      </c>
      <c r="BW19">
        <v>22.541916129032298</v>
      </c>
      <c r="BX19">
        <v>21.589032258064499</v>
      </c>
      <c r="BY19">
        <v>78.9999161290323</v>
      </c>
      <c r="BZ19">
        <v>22.262429032258101</v>
      </c>
      <c r="CA19">
        <v>500.01864516129001</v>
      </c>
      <c r="CB19">
        <v>102.34687096774201</v>
      </c>
      <c r="CC19">
        <v>9.9928967741935507E-2</v>
      </c>
      <c r="CD19">
        <v>27.954367741935499</v>
      </c>
      <c r="CE19">
        <v>29.365100000000002</v>
      </c>
      <c r="CF19">
        <v>999.9</v>
      </c>
      <c r="CG19">
        <v>0</v>
      </c>
      <c r="CH19">
        <v>0</v>
      </c>
      <c r="CI19">
        <v>9998.50903225806</v>
      </c>
      <c r="CJ19">
        <v>0</v>
      </c>
      <c r="CK19">
        <v>189.019451612903</v>
      </c>
      <c r="CL19">
        <v>1399.9835483871</v>
      </c>
      <c r="CM19">
        <v>0.899996258064516</v>
      </c>
      <c r="CN19">
        <v>0.100003729032258</v>
      </c>
      <c r="CO19">
        <v>0</v>
      </c>
      <c r="CP19">
        <v>810.11154838709695</v>
      </c>
      <c r="CQ19">
        <v>4.9994800000000001</v>
      </c>
      <c r="CR19">
        <v>11606.0774193548</v>
      </c>
      <c r="CS19">
        <v>11417.4290322581</v>
      </c>
      <c r="CT19">
        <v>48.786000000000001</v>
      </c>
      <c r="CU19">
        <v>50.578258064516099</v>
      </c>
      <c r="CV19">
        <v>49.783999999999999</v>
      </c>
      <c r="CW19">
        <v>50.572322580645199</v>
      </c>
      <c r="CX19">
        <v>50.645000000000003</v>
      </c>
      <c r="CY19">
        <v>1255.48032258065</v>
      </c>
      <c r="CZ19">
        <v>139.50419354838701</v>
      </c>
      <c r="DA19">
        <v>0</v>
      </c>
      <c r="DB19">
        <v>69.599999904632597</v>
      </c>
      <c r="DC19">
        <v>0</v>
      </c>
      <c r="DD19">
        <v>810.06576923076898</v>
      </c>
      <c r="DE19">
        <v>-7.4707008567411197</v>
      </c>
      <c r="DF19">
        <v>-92.105982904021403</v>
      </c>
      <c r="DG19">
        <v>11605.5346153846</v>
      </c>
      <c r="DH19">
        <v>15</v>
      </c>
      <c r="DI19">
        <v>1607974613</v>
      </c>
      <c r="DJ19" t="s">
        <v>297</v>
      </c>
      <c r="DK19">
        <v>1607974613</v>
      </c>
      <c r="DL19">
        <v>1607974612</v>
      </c>
      <c r="DM19">
        <v>19</v>
      </c>
      <c r="DN19">
        <v>-0.26100000000000001</v>
      </c>
      <c r="DO19">
        <v>-7.5999999999999998E-2</v>
      </c>
      <c r="DP19">
        <v>0.17399999999999999</v>
      </c>
      <c r="DQ19">
        <v>0.28599999999999998</v>
      </c>
      <c r="DR19">
        <v>406</v>
      </c>
      <c r="DS19">
        <v>23</v>
      </c>
      <c r="DT19">
        <v>0.2</v>
      </c>
      <c r="DU19">
        <v>0.14000000000000001</v>
      </c>
      <c r="DV19">
        <v>0.126948320612083</v>
      </c>
      <c r="DW19">
        <v>-0.24186964121409699</v>
      </c>
      <c r="DX19">
        <v>3.7650780198053797E-2</v>
      </c>
      <c r="DY19">
        <v>1</v>
      </c>
      <c r="DZ19">
        <v>-0.22525690000000001</v>
      </c>
      <c r="EA19">
        <v>0.19921609788653999</v>
      </c>
      <c r="EB19">
        <v>4.2733601663757101E-2</v>
      </c>
      <c r="EC19">
        <v>1</v>
      </c>
      <c r="ED19">
        <v>0.95276890000000003</v>
      </c>
      <c r="EE19">
        <v>-7.3715639599556307E-2</v>
      </c>
      <c r="EF19">
        <v>1.01452184709514E-2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0.33800000000000002</v>
      </c>
      <c r="EN19">
        <v>0.27989999999999998</v>
      </c>
      <c r="EO19">
        <v>0.34586880160108202</v>
      </c>
      <c r="EP19">
        <v>-1.6043650578588901E-5</v>
      </c>
      <c r="EQ19">
        <v>-1.15305589960158E-6</v>
      </c>
      <c r="ER19">
        <v>3.6581349982770798E-10</v>
      </c>
      <c r="ES19">
        <v>-0.173608912894476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507.91899999999998</v>
      </c>
      <c r="FE19">
        <v>476.61599999999999</v>
      </c>
      <c r="FF19">
        <v>23.841200000000001</v>
      </c>
      <c r="FG19">
        <v>36.645800000000001</v>
      </c>
      <c r="FH19">
        <v>29.999099999999999</v>
      </c>
      <c r="FI19">
        <v>36.721499999999999</v>
      </c>
      <c r="FJ19">
        <v>36.7669</v>
      </c>
      <c r="FK19">
        <v>6.3318899999999996</v>
      </c>
      <c r="FL19">
        <v>22.5992</v>
      </c>
      <c r="FM19">
        <v>60.347099999999998</v>
      </c>
      <c r="FN19">
        <v>23.842099999999999</v>
      </c>
      <c r="FO19">
        <v>79.859399999999994</v>
      </c>
      <c r="FP19">
        <v>21.625699999999998</v>
      </c>
      <c r="FQ19">
        <v>97.337100000000007</v>
      </c>
      <c r="FR19">
        <v>101.48099999999999</v>
      </c>
    </row>
    <row r="20" spans="1:174" x14ac:dyDescent="0.25">
      <c r="A20">
        <v>4</v>
      </c>
      <c r="B20">
        <v>1607974874.5</v>
      </c>
      <c r="C20">
        <v>281.5</v>
      </c>
      <c r="D20" t="s">
        <v>309</v>
      </c>
      <c r="E20" t="s">
        <v>310</v>
      </c>
      <c r="F20" t="s">
        <v>291</v>
      </c>
      <c r="G20" t="s">
        <v>292</v>
      </c>
      <c r="H20">
        <v>1607974866.75</v>
      </c>
      <c r="I20">
        <f t="shared" si="0"/>
        <v>7.3966767740756955E-4</v>
      </c>
      <c r="J20">
        <f t="shared" si="1"/>
        <v>0.73966767740756956</v>
      </c>
      <c r="K20">
        <f t="shared" si="2"/>
        <v>0.61128541965153549</v>
      </c>
      <c r="L20">
        <f t="shared" si="3"/>
        <v>99.534649999999999</v>
      </c>
      <c r="M20">
        <f t="shared" si="4"/>
        <v>72.988627540609571</v>
      </c>
      <c r="N20">
        <f t="shared" si="5"/>
        <v>7.4771920810809069</v>
      </c>
      <c r="O20">
        <f t="shared" si="6"/>
        <v>10.196652846487325</v>
      </c>
      <c r="P20">
        <f t="shared" si="7"/>
        <v>4.0956280071465678E-2</v>
      </c>
      <c r="Q20">
        <f t="shared" si="8"/>
        <v>2.9700473846469717</v>
      </c>
      <c r="R20">
        <f t="shared" si="9"/>
        <v>4.0645088329664118E-2</v>
      </c>
      <c r="S20">
        <f t="shared" si="10"/>
        <v>2.5430942307190348E-2</v>
      </c>
      <c r="T20">
        <f t="shared" si="11"/>
        <v>231.29359885712859</v>
      </c>
      <c r="U20">
        <f t="shared" si="12"/>
        <v>29.173207641389975</v>
      </c>
      <c r="V20">
        <f t="shared" si="13"/>
        <v>29.39846</v>
      </c>
      <c r="W20">
        <f t="shared" si="14"/>
        <v>4.1154405839563291</v>
      </c>
      <c r="X20">
        <f t="shared" si="15"/>
        <v>60.800824413847451</v>
      </c>
      <c r="Y20">
        <f t="shared" si="16"/>
        <v>2.3096195669572253</v>
      </c>
      <c r="Z20">
        <f t="shared" si="17"/>
        <v>3.7986648852596918</v>
      </c>
      <c r="AA20">
        <f t="shared" si="18"/>
        <v>1.8058210169991038</v>
      </c>
      <c r="AB20">
        <f t="shared" si="19"/>
        <v>-32.619344573673814</v>
      </c>
      <c r="AC20">
        <f t="shared" si="20"/>
        <v>-221.15565782182017</v>
      </c>
      <c r="AD20">
        <f t="shared" si="21"/>
        <v>-16.345871596723189</v>
      </c>
      <c r="AE20">
        <f t="shared" si="22"/>
        <v>-38.827275135088598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53925.121066118605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15361</v>
      </c>
      <c r="AS20">
        <v>804.59984615384599</v>
      </c>
      <c r="AT20">
        <v>879.23</v>
      </c>
      <c r="AU20">
        <f t="shared" si="27"/>
        <v>8.4881264113092159E-2</v>
      </c>
      <c r="AV20">
        <v>0.5</v>
      </c>
      <c r="AW20">
        <f t="shared" si="28"/>
        <v>1180.1969695615535</v>
      </c>
      <c r="AX20">
        <f t="shared" si="29"/>
        <v>0.61128541965153549</v>
      </c>
      <c r="AY20">
        <f t="shared" si="30"/>
        <v>50.088305339412607</v>
      </c>
      <c r="AZ20">
        <f t="shared" si="31"/>
        <v>1.0074868264654904E-3</v>
      </c>
      <c r="BA20">
        <f t="shared" si="32"/>
        <v>2.7101554769514231</v>
      </c>
      <c r="BB20" t="s">
        <v>312</v>
      </c>
      <c r="BC20">
        <v>804.59984615384599</v>
      </c>
      <c r="BD20">
        <v>629.69000000000005</v>
      </c>
      <c r="BE20">
        <f t="shared" si="33"/>
        <v>0.2838165212742968</v>
      </c>
      <c r="BF20">
        <f t="shared" si="34"/>
        <v>0.29907090585138268</v>
      </c>
      <c r="BG20">
        <f t="shared" si="35"/>
        <v>0.90520401612223111</v>
      </c>
      <c r="BH20">
        <f t="shared" si="36"/>
        <v>0.45574810103392144</v>
      </c>
      <c r="BI20">
        <f t="shared" si="37"/>
        <v>0.93569744794271947</v>
      </c>
      <c r="BJ20">
        <f t="shared" si="38"/>
        <v>0.23405666755440627</v>
      </c>
      <c r="BK20">
        <f t="shared" si="39"/>
        <v>0.76594333244559376</v>
      </c>
      <c r="BL20">
        <f t="shared" si="40"/>
        <v>1400.0139999999999</v>
      </c>
      <c r="BM20">
        <f t="shared" si="41"/>
        <v>1180.1969695615535</v>
      </c>
      <c r="BN20">
        <f t="shared" si="42"/>
        <v>0.8429894055070547</v>
      </c>
      <c r="BO20">
        <f t="shared" si="43"/>
        <v>0.19597881101410963</v>
      </c>
      <c r="BP20">
        <v>6</v>
      </c>
      <c r="BQ20">
        <v>0.5</v>
      </c>
      <c r="BR20" t="s">
        <v>296</v>
      </c>
      <c r="BS20">
        <v>2</v>
      </c>
      <c r="BT20">
        <v>1607974866.75</v>
      </c>
      <c r="BU20">
        <v>99.534649999999999</v>
      </c>
      <c r="BV20">
        <v>100.356533333333</v>
      </c>
      <c r="BW20">
        <v>22.545356666666699</v>
      </c>
      <c r="BX20">
        <v>21.677773333333299</v>
      </c>
      <c r="BY20">
        <v>99.201350000000005</v>
      </c>
      <c r="BZ20">
        <v>22.265713333333299</v>
      </c>
      <c r="CA20">
        <v>500.00380000000001</v>
      </c>
      <c r="CB20">
        <v>102.343233333333</v>
      </c>
      <c r="CC20">
        <v>0.10001478666666699</v>
      </c>
      <c r="CD20">
        <v>28.0172833333333</v>
      </c>
      <c r="CE20">
        <v>29.39846</v>
      </c>
      <c r="CF20">
        <v>999.9</v>
      </c>
      <c r="CG20">
        <v>0</v>
      </c>
      <c r="CH20">
        <v>0</v>
      </c>
      <c r="CI20">
        <v>9998.4146666666693</v>
      </c>
      <c r="CJ20">
        <v>0</v>
      </c>
      <c r="CK20">
        <v>182.431833333333</v>
      </c>
      <c r="CL20">
        <v>1400.0139999999999</v>
      </c>
      <c r="CM20">
        <v>0.89999503333333297</v>
      </c>
      <c r="CN20">
        <v>0.10000513666666699</v>
      </c>
      <c r="CO20">
        <v>0</v>
      </c>
      <c r="CP20">
        <v>804.64340000000004</v>
      </c>
      <c r="CQ20">
        <v>4.9994800000000001</v>
      </c>
      <c r="CR20">
        <v>11539.436666666699</v>
      </c>
      <c r="CS20">
        <v>11417.68</v>
      </c>
      <c r="CT20">
        <v>48.9664</v>
      </c>
      <c r="CU20">
        <v>50.686999999999998</v>
      </c>
      <c r="CV20">
        <v>49.957999999999998</v>
      </c>
      <c r="CW20">
        <v>50.662199999999999</v>
      </c>
      <c r="CX20">
        <v>50.791400000000003</v>
      </c>
      <c r="CY20">
        <v>1255.50766666667</v>
      </c>
      <c r="CZ20">
        <v>139.50700000000001</v>
      </c>
      <c r="DA20">
        <v>0</v>
      </c>
      <c r="DB20">
        <v>69.200000047683702</v>
      </c>
      <c r="DC20">
        <v>0</v>
      </c>
      <c r="DD20">
        <v>804.59984615384599</v>
      </c>
      <c r="DE20">
        <v>-7.5458461641120902</v>
      </c>
      <c r="DF20">
        <v>-96.393162477189705</v>
      </c>
      <c r="DG20">
        <v>11539.0653846154</v>
      </c>
      <c r="DH20">
        <v>15</v>
      </c>
      <c r="DI20">
        <v>1607974613</v>
      </c>
      <c r="DJ20" t="s">
        <v>297</v>
      </c>
      <c r="DK20">
        <v>1607974613</v>
      </c>
      <c r="DL20">
        <v>1607974612</v>
      </c>
      <c r="DM20">
        <v>19</v>
      </c>
      <c r="DN20">
        <v>-0.26100000000000001</v>
      </c>
      <c r="DO20">
        <v>-7.5999999999999998E-2</v>
      </c>
      <c r="DP20">
        <v>0.17399999999999999</v>
      </c>
      <c r="DQ20">
        <v>0.28599999999999998</v>
      </c>
      <c r="DR20">
        <v>406</v>
      </c>
      <c r="DS20">
        <v>23</v>
      </c>
      <c r="DT20">
        <v>0.2</v>
      </c>
      <c r="DU20">
        <v>0.14000000000000001</v>
      </c>
      <c r="DV20">
        <v>0.62170607652792698</v>
      </c>
      <c r="DW20">
        <v>-0.18903659100363299</v>
      </c>
      <c r="DX20">
        <v>6.8979910681820203E-2</v>
      </c>
      <c r="DY20">
        <v>1</v>
      </c>
      <c r="DZ20">
        <v>-0.82861353333333299</v>
      </c>
      <c r="EA20">
        <v>0.175759661846497</v>
      </c>
      <c r="EB20">
        <v>7.9503333381158003E-2</v>
      </c>
      <c r="EC20">
        <v>1</v>
      </c>
      <c r="ED20">
        <v>0.86901463333333295</v>
      </c>
      <c r="EE20">
        <v>-0.16907572858731801</v>
      </c>
      <c r="EF20">
        <v>1.54297723151992E-2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0.33300000000000002</v>
      </c>
      <c r="EN20">
        <v>0.28139999999999998</v>
      </c>
      <c r="EO20">
        <v>0.34586880160108202</v>
      </c>
      <c r="EP20">
        <v>-1.6043650578588901E-5</v>
      </c>
      <c r="EQ20">
        <v>-1.15305589960158E-6</v>
      </c>
      <c r="ER20">
        <v>3.6581349982770798E-10</v>
      </c>
      <c r="ES20">
        <v>-0.173608912894476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4.4000000000000004</v>
      </c>
      <c r="FB20">
        <v>4.4000000000000004</v>
      </c>
      <c r="FC20">
        <v>2</v>
      </c>
      <c r="FD20">
        <v>508.11599999999999</v>
      </c>
      <c r="FE20">
        <v>476.815</v>
      </c>
      <c r="FF20">
        <v>23.495799999999999</v>
      </c>
      <c r="FG20">
        <v>36.499699999999997</v>
      </c>
      <c r="FH20">
        <v>29.999700000000001</v>
      </c>
      <c r="FI20">
        <v>36.626199999999997</v>
      </c>
      <c r="FJ20">
        <v>36.680199999999999</v>
      </c>
      <c r="FK20">
        <v>7.2018000000000004</v>
      </c>
      <c r="FL20">
        <v>20.8276</v>
      </c>
      <c r="FM20">
        <v>59.976700000000001</v>
      </c>
      <c r="FN20">
        <v>23.490600000000001</v>
      </c>
      <c r="FO20">
        <v>100.586</v>
      </c>
      <c r="FP20">
        <v>21.648399999999999</v>
      </c>
      <c r="FQ20">
        <v>97.367599999999996</v>
      </c>
      <c r="FR20">
        <v>101.506</v>
      </c>
    </row>
    <row r="21" spans="1:174" x14ac:dyDescent="0.25">
      <c r="A21">
        <v>5</v>
      </c>
      <c r="B21">
        <v>1607974950.5</v>
      </c>
      <c r="C21">
        <v>357.5</v>
      </c>
      <c r="D21" t="s">
        <v>313</v>
      </c>
      <c r="E21" t="s">
        <v>314</v>
      </c>
      <c r="F21" t="s">
        <v>291</v>
      </c>
      <c r="G21" t="s">
        <v>292</v>
      </c>
      <c r="H21">
        <v>1607974942.75</v>
      </c>
      <c r="I21">
        <f t="shared" si="0"/>
        <v>9.2298207667587163E-4</v>
      </c>
      <c r="J21">
        <f t="shared" si="1"/>
        <v>0.92298207667587162</v>
      </c>
      <c r="K21">
        <f t="shared" si="2"/>
        <v>1.9275549812177379</v>
      </c>
      <c r="L21">
        <f t="shared" si="3"/>
        <v>149.15076666666701</v>
      </c>
      <c r="M21">
        <f t="shared" si="4"/>
        <v>85.60707463259476</v>
      </c>
      <c r="N21">
        <f t="shared" si="5"/>
        <v>8.7695462071826356</v>
      </c>
      <c r="O21">
        <f t="shared" si="6"/>
        <v>15.278930459119307</v>
      </c>
      <c r="P21">
        <f t="shared" si="7"/>
        <v>5.1686806120536555E-2</v>
      </c>
      <c r="Q21">
        <f t="shared" si="8"/>
        <v>2.9709016926903589</v>
      </c>
      <c r="R21">
        <f t="shared" si="9"/>
        <v>5.1192391880043611E-2</v>
      </c>
      <c r="S21">
        <f t="shared" si="10"/>
        <v>3.2039271814191361E-2</v>
      </c>
      <c r="T21">
        <f t="shared" si="11"/>
        <v>231.29033657858986</v>
      </c>
      <c r="U21">
        <f t="shared" si="12"/>
        <v>29.111427304211997</v>
      </c>
      <c r="V21">
        <f t="shared" si="13"/>
        <v>29.330213333333301</v>
      </c>
      <c r="W21">
        <f t="shared" si="14"/>
        <v>4.0992638415421112</v>
      </c>
      <c r="X21">
        <f t="shared" si="15"/>
        <v>60.864482511647886</v>
      </c>
      <c r="Y21">
        <f t="shared" si="16"/>
        <v>2.3100924103043332</v>
      </c>
      <c r="Z21">
        <f t="shared" si="17"/>
        <v>3.7954687446200519</v>
      </c>
      <c r="AA21">
        <f t="shared" si="18"/>
        <v>1.789171431237778</v>
      </c>
      <c r="AB21">
        <f t="shared" si="19"/>
        <v>-40.703509581405939</v>
      </c>
      <c r="AC21">
        <f t="shared" si="20"/>
        <v>-212.60120536200128</v>
      </c>
      <c r="AD21">
        <f t="shared" si="21"/>
        <v>-15.702620223504029</v>
      </c>
      <c r="AE21">
        <f t="shared" si="22"/>
        <v>-37.716998588321388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53952.6451963574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15359.5</v>
      </c>
      <c r="AS21">
        <v>798.65099999999995</v>
      </c>
      <c r="AT21">
        <v>879.76</v>
      </c>
      <c r="AU21">
        <f t="shared" si="27"/>
        <v>9.2194462126034438E-2</v>
      </c>
      <c r="AV21">
        <v>0.5</v>
      </c>
      <c r="AW21">
        <f t="shared" si="28"/>
        <v>1180.1834045796722</v>
      </c>
      <c r="AX21">
        <f t="shared" si="29"/>
        <v>1.9275549812177379</v>
      </c>
      <c r="AY21">
        <f t="shared" si="30"/>
        <v>54.403187097647482</v>
      </c>
      <c r="AZ21">
        <f t="shared" si="31"/>
        <v>2.1228077359096873E-3</v>
      </c>
      <c r="BA21">
        <f t="shared" si="32"/>
        <v>2.7079203419114299</v>
      </c>
      <c r="BB21" t="s">
        <v>316</v>
      </c>
      <c r="BC21">
        <v>798.65099999999995</v>
      </c>
      <c r="BD21">
        <v>621.15</v>
      </c>
      <c r="BE21">
        <f t="shared" si="33"/>
        <v>0.29395516959170687</v>
      </c>
      <c r="BF21">
        <f t="shared" si="34"/>
        <v>0.31363443022311599</v>
      </c>
      <c r="BG21">
        <f t="shared" si="35"/>
        <v>0.90207616256394518</v>
      </c>
      <c r="BH21">
        <f t="shared" si="36"/>
        <v>0.4937148823793826</v>
      </c>
      <c r="BI21">
        <f t="shared" si="37"/>
        <v>0.93548932756275016</v>
      </c>
      <c r="BJ21">
        <f t="shared" si="38"/>
        <v>0.24392885795308403</v>
      </c>
      <c r="BK21">
        <f t="shared" si="39"/>
        <v>0.75607114204691594</v>
      </c>
      <c r="BL21">
        <f t="shared" si="40"/>
        <v>1399.99833333333</v>
      </c>
      <c r="BM21">
        <f t="shared" si="41"/>
        <v>1180.1834045796722</v>
      </c>
      <c r="BN21">
        <f t="shared" si="42"/>
        <v>0.8429891496868509</v>
      </c>
      <c r="BO21">
        <f t="shared" si="43"/>
        <v>0.19597829937370198</v>
      </c>
      <c r="BP21">
        <v>6</v>
      </c>
      <c r="BQ21">
        <v>0.5</v>
      </c>
      <c r="BR21" t="s">
        <v>296</v>
      </c>
      <c r="BS21">
        <v>2</v>
      </c>
      <c r="BT21">
        <v>1607974942.75</v>
      </c>
      <c r="BU21">
        <v>149.15076666666701</v>
      </c>
      <c r="BV21">
        <v>151.62893333333301</v>
      </c>
      <c r="BW21">
        <v>22.550796666666699</v>
      </c>
      <c r="BX21">
        <v>21.468236666666701</v>
      </c>
      <c r="BY21">
        <v>148.83156666666699</v>
      </c>
      <c r="BZ21">
        <v>22.270936666666699</v>
      </c>
      <c r="CA21">
        <v>500.01926666666702</v>
      </c>
      <c r="CB21">
        <v>102.339566666667</v>
      </c>
      <c r="CC21">
        <v>9.9936666666666701E-2</v>
      </c>
      <c r="CD21">
        <v>28.002843333333299</v>
      </c>
      <c r="CE21">
        <v>29.330213333333301</v>
      </c>
      <c r="CF21">
        <v>999.9</v>
      </c>
      <c r="CG21">
        <v>0</v>
      </c>
      <c r="CH21">
        <v>0</v>
      </c>
      <c r="CI21">
        <v>10003.609</v>
      </c>
      <c r="CJ21">
        <v>0</v>
      </c>
      <c r="CK21">
        <v>153.80119999999999</v>
      </c>
      <c r="CL21">
        <v>1399.99833333333</v>
      </c>
      <c r="CM21">
        <v>0.90000346666666697</v>
      </c>
      <c r="CN21">
        <v>9.9996813333333295E-2</v>
      </c>
      <c r="CO21">
        <v>0</v>
      </c>
      <c r="CP21">
        <v>798.66079999999999</v>
      </c>
      <c r="CQ21">
        <v>4.9994800000000001</v>
      </c>
      <c r="CR21">
        <v>11476.1366666667</v>
      </c>
      <c r="CS21">
        <v>11417.583333333299</v>
      </c>
      <c r="CT21">
        <v>49.197533333333297</v>
      </c>
      <c r="CU21">
        <v>50.875</v>
      </c>
      <c r="CV21">
        <v>50.176733333333303</v>
      </c>
      <c r="CW21">
        <v>50.8414</v>
      </c>
      <c r="CX21">
        <v>50.999933333333303</v>
      </c>
      <c r="CY21">
        <v>1255.5070000000001</v>
      </c>
      <c r="CZ21">
        <v>139.493666666667</v>
      </c>
      <c r="DA21">
        <v>0</v>
      </c>
      <c r="DB21">
        <v>75.200000047683702</v>
      </c>
      <c r="DC21">
        <v>0</v>
      </c>
      <c r="DD21">
        <v>798.65099999999995</v>
      </c>
      <c r="DE21">
        <v>-5.2384273546958902</v>
      </c>
      <c r="DF21">
        <v>-76.020512815003897</v>
      </c>
      <c r="DG21">
        <v>11475.876923076899</v>
      </c>
      <c r="DH21">
        <v>15</v>
      </c>
      <c r="DI21">
        <v>1607974613</v>
      </c>
      <c r="DJ21" t="s">
        <v>297</v>
      </c>
      <c r="DK21">
        <v>1607974613</v>
      </c>
      <c r="DL21">
        <v>1607974612</v>
      </c>
      <c r="DM21">
        <v>19</v>
      </c>
      <c r="DN21">
        <v>-0.26100000000000001</v>
      </c>
      <c r="DO21">
        <v>-7.5999999999999998E-2</v>
      </c>
      <c r="DP21">
        <v>0.17399999999999999</v>
      </c>
      <c r="DQ21">
        <v>0.28599999999999998</v>
      </c>
      <c r="DR21">
        <v>406</v>
      </c>
      <c r="DS21">
        <v>23</v>
      </c>
      <c r="DT21">
        <v>0.2</v>
      </c>
      <c r="DU21">
        <v>0.14000000000000001</v>
      </c>
      <c r="DV21">
        <v>1.93003128161139</v>
      </c>
      <c r="DW21">
        <v>-0.154719849748962</v>
      </c>
      <c r="DX21">
        <v>1.35733134559673E-2</v>
      </c>
      <c r="DY21">
        <v>1</v>
      </c>
      <c r="DZ21">
        <v>-2.47943633333333</v>
      </c>
      <c r="EA21">
        <v>0.17704872080088699</v>
      </c>
      <c r="EB21">
        <v>1.54770913467471E-2</v>
      </c>
      <c r="EC21">
        <v>1</v>
      </c>
      <c r="ED21">
        <v>1.0826433333333301</v>
      </c>
      <c r="EE21">
        <v>-4.8984560622914501E-2</v>
      </c>
      <c r="EF21">
        <v>5.04626748751543E-3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0.31900000000000001</v>
      </c>
      <c r="EN21">
        <v>0.28000000000000003</v>
      </c>
      <c r="EO21">
        <v>0.34586880160108202</v>
      </c>
      <c r="EP21">
        <v>-1.6043650578588901E-5</v>
      </c>
      <c r="EQ21">
        <v>-1.15305589960158E-6</v>
      </c>
      <c r="ER21">
        <v>3.6581349982770798E-10</v>
      </c>
      <c r="ES21">
        <v>-0.173608912894476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5.6</v>
      </c>
      <c r="FB21">
        <v>5.6</v>
      </c>
      <c r="FC21">
        <v>2</v>
      </c>
      <c r="FD21">
        <v>508.57299999999998</v>
      </c>
      <c r="FE21">
        <v>476.54300000000001</v>
      </c>
      <c r="FF21">
        <v>23.348299999999998</v>
      </c>
      <c r="FG21">
        <v>36.413899999999998</v>
      </c>
      <c r="FH21">
        <v>30.0001</v>
      </c>
      <c r="FI21">
        <v>36.551099999999998</v>
      </c>
      <c r="FJ21">
        <v>36.608400000000003</v>
      </c>
      <c r="FK21">
        <v>9.3317099999999993</v>
      </c>
      <c r="FL21">
        <v>22.619</v>
      </c>
      <c r="FM21">
        <v>59.605899999999998</v>
      </c>
      <c r="FN21">
        <v>23.342700000000001</v>
      </c>
      <c r="FO21">
        <v>151.99299999999999</v>
      </c>
      <c r="FP21">
        <v>21.455200000000001</v>
      </c>
      <c r="FQ21">
        <v>97.377200000000002</v>
      </c>
      <c r="FR21">
        <v>101.515</v>
      </c>
    </row>
    <row r="22" spans="1:174" x14ac:dyDescent="0.25">
      <c r="A22">
        <v>6</v>
      </c>
      <c r="B22">
        <v>1607975057.5</v>
      </c>
      <c r="C22">
        <v>464.5</v>
      </c>
      <c r="D22" t="s">
        <v>317</v>
      </c>
      <c r="E22" t="s">
        <v>318</v>
      </c>
      <c r="F22" t="s">
        <v>291</v>
      </c>
      <c r="G22" t="s">
        <v>292</v>
      </c>
      <c r="H22">
        <v>1607975049.75</v>
      </c>
      <c r="I22">
        <f t="shared" si="0"/>
        <v>1.0375979933864572E-3</v>
      </c>
      <c r="J22">
        <f t="shared" si="1"/>
        <v>1.0375979933864572</v>
      </c>
      <c r="K22">
        <f t="shared" si="2"/>
        <v>3.2375788349729442</v>
      </c>
      <c r="L22">
        <f t="shared" si="3"/>
        <v>199.7928</v>
      </c>
      <c r="M22">
        <f t="shared" si="4"/>
        <v>105.34488352826847</v>
      </c>
      <c r="N22">
        <f t="shared" si="5"/>
        <v>10.791425517856808</v>
      </c>
      <c r="O22">
        <f t="shared" si="6"/>
        <v>20.466576524577992</v>
      </c>
      <c r="P22">
        <f t="shared" si="7"/>
        <v>5.8062737110046891E-2</v>
      </c>
      <c r="Q22">
        <f t="shared" si="8"/>
        <v>2.970095422777344</v>
      </c>
      <c r="R22">
        <f t="shared" si="9"/>
        <v>5.7439446483250493E-2</v>
      </c>
      <c r="S22">
        <f t="shared" si="10"/>
        <v>3.5955096585503832E-2</v>
      </c>
      <c r="T22">
        <f t="shared" si="11"/>
        <v>231.29133039910434</v>
      </c>
      <c r="U22">
        <f t="shared" si="12"/>
        <v>29.081639031191358</v>
      </c>
      <c r="V22">
        <f t="shared" si="13"/>
        <v>29.383939999999999</v>
      </c>
      <c r="W22">
        <f t="shared" si="14"/>
        <v>4.1119942054687071</v>
      </c>
      <c r="X22">
        <f t="shared" si="15"/>
        <v>61.117506594240609</v>
      </c>
      <c r="Y22">
        <f t="shared" si="16"/>
        <v>2.3196057101750633</v>
      </c>
      <c r="Z22">
        <f t="shared" si="17"/>
        <v>3.7953212417105551</v>
      </c>
      <c r="AA22">
        <f t="shared" si="18"/>
        <v>1.7923884952936437</v>
      </c>
      <c r="AB22">
        <f t="shared" si="19"/>
        <v>-45.758071508342766</v>
      </c>
      <c r="AC22">
        <f t="shared" si="20"/>
        <v>-221.25317412377004</v>
      </c>
      <c r="AD22">
        <f t="shared" si="21"/>
        <v>-16.350406161188282</v>
      </c>
      <c r="AE22">
        <f t="shared" si="22"/>
        <v>-52.070321394196753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53929.141451154195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15357.8</v>
      </c>
      <c r="AS22">
        <v>793.35730769230804</v>
      </c>
      <c r="AT22">
        <v>881.4</v>
      </c>
      <c r="AU22">
        <f t="shared" si="27"/>
        <v>9.9889598715330097E-2</v>
      </c>
      <c r="AV22">
        <v>0.5</v>
      </c>
      <c r="AW22">
        <f t="shared" si="28"/>
        <v>1180.1849395967402</v>
      </c>
      <c r="AX22">
        <f t="shared" si="29"/>
        <v>3.2375788349729442</v>
      </c>
      <c r="AY22">
        <f t="shared" si="30"/>
        <v>58.944100013097234</v>
      </c>
      <c r="AZ22">
        <f t="shared" si="31"/>
        <v>3.2328207103649652E-3</v>
      </c>
      <c r="BA22">
        <f t="shared" si="32"/>
        <v>2.7010211027910143</v>
      </c>
      <c r="BB22" t="s">
        <v>320</v>
      </c>
      <c r="BC22">
        <v>793.35730769230804</v>
      </c>
      <c r="BD22">
        <v>614.71</v>
      </c>
      <c r="BE22">
        <f t="shared" si="33"/>
        <v>0.30257544815066928</v>
      </c>
      <c r="BF22">
        <f t="shared" si="34"/>
        <v>0.33013120967299847</v>
      </c>
      <c r="BG22">
        <f t="shared" si="35"/>
        <v>0.89926228672229414</v>
      </c>
      <c r="BH22">
        <f t="shared" si="36"/>
        <v>0.53062355122855565</v>
      </c>
      <c r="BI22">
        <f t="shared" si="37"/>
        <v>0.93484533242473222</v>
      </c>
      <c r="BJ22">
        <f t="shared" si="38"/>
        <v>0.255792634580224</v>
      </c>
      <c r="BK22">
        <f t="shared" si="39"/>
        <v>0.74420736541977606</v>
      </c>
      <c r="BL22">
        <f t="shared" si="40"/>
        <v>1399.99966666667</v>
      </c>
      <c r="BM22">
        <f t="shared" si="41"/>
        <v>1180.1849395967402</v>
      </c>
      <c r="BN22">
        <f t="shared" si="42"/>
        <v>0.84298944328087033</v>
      </c>
      <c r="BO22">
        <f t="shared" si="43"/>
        <v>0.1959788865617407</v>
      </c>
      <c r="BP22">
        <v>6</v>
      </c>
      <c r="BQ22">
        <v>0.5</v>
      </c>
      <c r="BR22" t="s">
        <v>296</v>
      </c>
      <c r="BS22">
        <v>2</v>
      </c>
      <c r="BT22">
        <v>1607975049.75</v>
      </c>
      <c r="BU22">
        <v>199.7928</v>
      </c>
      <c r="BV22">
        <v>203.92643333333299</v>
      </c>
      <c r="BW22">
        <v>22.6437733333333</v>
      </c>
      <c r="BX22">
        <v>21.426916666666699</v>
      </c>
      <c r="BY22">
        <v>199.49303333333299</v>
      </c>
      <c r="BZ22">
        <v>22.3599033333333</v>
      </c>
      <c r="CA22">
        <v>500.02743333333302</v>
      </c>
      <c r="CB22">
        <v>102.338933333333</v>
      </c>
      <c r="CC22">
        <v>0.100076103333333</v>
      </c>
      <c r="CD22">
        <v>28.002176666666699</v>
      </c>
      <c r="CE22">
        <v>29.383939999999999</v>
      </c>
      <c r="CF22">
        <v>999.9</v>
      </c>
      <c r="CG22">
        <v>0</v>
      </c>
      <c r="CH22">
        <v>0</v>
      </c>
      <c r="CI22">
        <v>9999.1066666666702</v>
      </c>
      <c r="CJ22">
        <v>0</v>
      </c>
      <c r="CK22">
        <v>152.973966666667</v>
      </c>
      <c r="CL22">
        <v>1399.99966666667</v>
      </c>
      <c r="CM22">
        <v>0.89999549999999995</v>
      </c>
      <c r="CN22">
        <v>0.10000454</v>
      </c>
      <c r="CO22">
        <v>0</v>
      </c>
      <c r="CP22">
        <v>793.36609999999996</v>
      </c>
      <c r="CQ22">
        <v>4.9994800000000001</v>
      </c>
      <c r="CR22">
        <v>11411.606666666699</v>
      </c>
      <c r="CS22">
        <v>11417.57</v>
      </c>
      <c r="CT22">
        <v>49.487400000000001</v>
      </c>
      <c r="CU22">
        <v>51.182933333333303</v>
      </c>
      <c r="CV22">
        <v>50.487333333333297</v>
      </c>
      <c r="CW22">
        <v>51.153933333333299</v>
      </c>
      <c r="CX22">
        <v>51.258200000000002</v>
      </c>
      <c r="CY22">
        <v>1255.4960000000001</v>
      </c>
      <c r="CZ22">
        <v>139.50766666666701</v>
      </c>
      <c r="DA22">
        <v>0</v>
      </c>
      <c r="DB22">
        <v>106.40000009536701</v>
      </c>
      <c r="DC22">
        <v>0</v>
      </c>
      <c r="DD22">
        <v>793.35730769230804</v>
      </c>
      <c r="DE22">
        <v>-2.7686153832170501</v>
      </c>
      <c r="DF22">
        <v>-30.830769234380199</v>
      </c>
      <c r="DG22">
        <v>11411.430769230799</v>
      </c>
      <c r="DH22">
        <v>15</v>
      </c>
      <c r="DI22">
        <v>1607974613</v>
      </c>
      <c r="DJ22" t="s">
        <v>297</v>
      </c>
      <c r="DK22">
        <v>1607974613</v>
      </c>
      <c r="DL22">
        <v>1607974612</v>
      </c>
      <c r="DM22">
        <v>19</v>
      </c>
      <c r="DN22">
        <v>-0.26100000000000001</v>
      </c>
      <c r="DO22">
        <v>-7.5999999999999998E-2</v>
      </c>
      <c r="DP22">
        <v>0.17399999999999999</v>
      </c>
      <c r="DQ22">
        <v>0.28599999999999998</v>
      </c>
      <c r="DR22">
        <v>406</v>
      </c>
      <c r="DS22">
        <v>23</v>
      </c>
      <c r="DT22">
        <v>0.2</v>
      </c>
      <c r="DU22">
        <v>0.14000000000000001</v>
      </c>
      <c r="DV22">
        <v>3.2404029613391701</v>
      </c>
      <c r="DW22">
        <v>-0.17645766456336601</v>
      </c>
      <c r="DX22">
        <v>2.1289885618629899E-2</v>
      </c>
      <c r="DY22">
        <v>1</v>
      </c>
      <c r="DZ22">
        <v>-4.1351583333333304</v>
      </c>
      <c r="EA22">
        <v>0.16201441601779201</v>
      </c>
      <c r="EB22">
        <v>2.2566626255503E-2</v>
      </c>
      <c r="EC22">
        <v>1</v>
      </c>
      <c r="ED22">
        <v>1.2152069999999999</v>
      </c>
      <c r="EE22">
        <v>0.15940458286985601</v>
      </c>
      <c r="EF22">
        <v>1.9509397761079201E-2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0.3</v>
      </c>
      <c r="EN22">
        <v>0.28320000000000001</v>
      </c>
      <c r="EO22">
        <v>0.34586880160108202</v>
      </c>
      <c r="EP22">
        <v>-1.6043650578588901E-5</v>
      </c>
      <c r="EQ22">
        <v>-1.15305589960158E-6</v>
      </c>
      <c r="ER22">
        <v>3.6581349982770798E-10</v>
      </c>
      <c r="ES22">
        <v>-0.173608912894476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7.4</v>
      </c>
      <c r="FB22">
        <v>7.4</v>
      </c>
      <c r="FC22">
        <v>2</v>
      </c>
      <c r="FD22">
        <v>508.57499999999999</v>
      </c>
      <c r="FE22">
        <v>475.58300000000003</v>
      </c>
      <c r="FF22">
        <v>23.233799999999999</v>
      </c>
      <c r="FG22">
        <v>36.411499999999997</v>
      </c>
      <c r="FH22">
        <v>30.000299999999999</v>
      </c>
      <c r="FI22">
        <v>36.516199999999998</v>
      </c>
      <c r="FJ22">
        <v>36.569899999999997</v>
      </c>
      <c r="FK22">
        <v>11.4641</v>
      </c>
      <c r="FL22">
        <v>22.710100000000001</v>
      </c>
      <c r="FM22">
        <v>59.235300000000002</v>
      </c>
      <c r="FN22">
        <v>23.232600000000001</v>
      </c>
      <c r="FO22">
        <v>203.97399999999999</v>
      </c>
      <c r="FP22">
        <v>21.297999999999998</v>
      </c>
      <c r="FQ22">
        <v>97.370500000000007</v>
      </c>
      <c r="FR22">
        <v>101.508</v>
      </c>
    </row>
    <row r="23" spans="1:174" x14ac:dyDescent="0.25">
      <c r="A23">
        <v>7</v>
      </c>
      <c r="B23">
        <v>1607975157.5</v>
      </c>
      <c r="C23">
        <v>564.5</v>
      </c>
      <c r="D23" t="s">
        <v>321</v>
      </c>
      <c r="E23" t="s">
        <v>322</v>
      </c>
      <c r="F23" t="s">
        <v>291</v>
      </c>
      <c r="G23" t="s">
        <v>292</v>
      </c>
      <c r="H23">
        <v>1607975149.75</v>
      </c>
      <c r="I23">
        <f t="shared" si="0"/>
        <v>1.1885001495319663E-3</v>
      </c>
      <c r="J23">
        <f t="shared" si="1"/>
        <v>1.1885001495319663</v>
      </c>
      <c r="K23">
        <f t="shared" si="2"/>
        <v>4.6486843032050604</v>
      </c>
      <c r="L23">
        <f t="shared" si="3"/>
        <v>249.71010000000001</v>
      </c>
      <c r="M23">
        <f t="shared" si="4"/>
        <v>129.97647279100755</v>
      </c>
      <c r="N23">
        <f t="shared" si="5"/>
        <v>13.31516733998493</v>
      </c>
      <c r="O23">
        <f t="shared" si="6"/>
        <v>25.581027832095526</v>
      </c>
      <c r="P23">
        <f t="shared" si="7"/>
        <v>6.5821377412416227E-2</v>
      </c>
      <c r="Q23">
        <f t="shared" si="8"/>
        <v>2.9706825608594611</v>
      </c>
      <c r="R23">
        <f t="shared" si="9"/>
        <v>6.5021776400716269E-2</v>
      </c>
      <c r="S23">
        <f t="shared" si="10"/>
        <v>4.0709641819885303E-2</v>
      </c>
      <c r="T23">
        <f t="shared" si="11"/>
        <v>231.29401183658229</v>
      </c>
      <c r="U23">
        <f t="shared" si="12"/>
        <v>29.034633471102172</v>
      </c>
      <c r="V23">
        <f t="shared" si="13"/>
        <v>29.444796666666701</v>
      </c>
      <c r="W23">
        <f t="shared" si="14"/>
        <v>4.1264556182383627</v>
      </c>
      <c r="X23">
        <f t="shared" si="15"/>
        <v>60.967124407208281</v>
      </c>
      <c r="Y23">
        <f t="shared" si="16"/>
        <v>2.3128035907705571</v>
      </c>
      <c r="Z23">
        <f t="shared" si="17"/>
        <v>3.7935257948579069</v>
      </c>
      <c r="AA23">
        <f t="shared" si="18"/>
        <v>1.8136520274678056</v>
      </c>
      <c r="AB23">
        <f t="shared" si="19"/>
        <v>-52.412856594359717</v>
      </c>
      <c r="AC23">
        <f t="shared" si="20"/>
        <v>-232.34336659335827</v>
      </c>
      <c r="AD23">
        <f t="shared" si="21"/>
        <v>-17.171078656634318</v>
      </c>
      <c r="AE23">
        <f t="shared" si="22"/>
        <v>-70.63329000777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53947.87487658528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15356.2</v>
      </c>
      <c r="AS23">
        <v>795.85720000000003</v>
      </c>
      <c r="AT23">
        <v>891.74</v>
      </c>
      <c r="AU23">
        <f t="shared" si="27"/>
        <v>0.10752326911431576</v>
      </c>
      <c r="AV23">
        <v>0.5</v>
      </c>
      <c r="AW23">
        <f t="shared" si="28"/>
        <v>1180.2004615544283</v>
      </c>
      <c r="AX23">
        <f t="shared" si="29"/>
        <v>4.6486843032050604</v>
      </c>
      <c r="AY23">
        <f t="shared" si="30"/>
        <v>63.449505918278234</v>
      </c>
      <c r="AZ23">
        <f t="shared" si="31"/>
        <v>4.428427164091777E-3</v>
      </c>
      <c r="BA23">
        <f t="shared" si="32"/>
        <v>2.6581066230067063</v>
      </c>
      <c r="BB23" t="s">
        <v>324</v>
      </c>
      <c r="BC23">
        <v>795.85720000000003</v>
      </c>
      <c r="BD23">
        <v>617.58000000000004</v>
      </c>
      <c r="BE23">
        <f t="shared" si="33"/>
        <v>0.30744387377486704</v>
      </c>
      <c r="BF23">
        <f t="shared" si="34"/>
        <v>0.3497330026262036</v>
      </c>
      <c r="BG23">
        <f t="shared" si="35"/>
        <v>0.89632822839856308</v>
      </c>
      <c r="BH23">
        <f t="shared" si="36"/>
        <v>0.54397552609298983</v>
      </c>
      <c r="BI23">
        <f t="shared" si="37"/>
        <v>0.93078502161552168</v>
      </c>
      <c r="BJ23">
        <f t="shared" si="38"/>
        <v>0.27139053056489382</v>
      </c>
      <c r="BK23">
        <f t="shared" si="39"/>
        <v>0.72860946943510618</v>
      </c>
      <c r="BL23">
        <f t="shared" si="40"/>
        <v>1400.01833333333</v>
      </c>
      <c r="BM23">
        <f t="shared" si="41"/>
        <v>1180.2004615544283</v>
      </c>
      <c r="BN23">
        <f t="shared" si="42"/>
        <v>0.84298929053626515</v>
      </c>
      <c r="BO23">
        <f t="shared" si="43"/>
        <v>0.19597858107253036</v>
      </c>
      <c r="BP23">
        <v>6</v>
      </c>
      <c r="BQ23">
        <v>0.5</v>
      </c>
      <c r="BR23" t="s">
        <v>296</v>
      </c>
      <c r="BS23">
        <v>2</v>
      </c>
      <c r="BT23">
        <v>1607975149.75</v>
      </c>
      <c r="BU23">
        <v>249.71010000000001</v>
      </c>
      <c r="BV23">
        <v>255.644466666667</v>
      </c>
      <c r="BW23">
        <v>22.576513333333299</v>
      </c>
      <c r="BX23">
        <v>21.182556666666699</v>
      </c>
      <c r="BY23">
        <v>249.43440000000001</v>
      </c>
      <c r="BZ23">
        <v>22.295536666666699</v>
      </c>
      <c r="CA23">
        <v>500.01609999999999</v>
      </c>
      <c r="CB23">
        <v>102.34293333333299</v>
      </c>
      <c r="CC23">
        <v>9.99707866666667E-2</v>
      </c>
      <c r="CD23">
        <v>27.994060000000001</v>
      </c>
      <c r="CE23">
        <v>29.444796666666701</v>
      </c>
      <c r="CF23">
        <v>999.9</v>
      </c>
      <c r="CG23">
        <v>0</v>
      </c>
      <c r="CH23">
        <v>0</v>
      </c>
      <c r="CI23">
        <v>10002.0393333333</v>
      </c>
      <c r="CJ23">
        <v>0</v>
      </c>
      <c r="CK23">
        <v>152.31190000000001</v>
      </c>
      <c r="CL23">
        <v>1400.01833333333</v>
      </c>
      <c r="CM23">
        <v>0.89999813333333301</v>
      </c>
      <c r="CN23">
        <v>0.10000172</v>
      </c>
      <c r="CO23">
        <v>0</v>
      </c>
      <c r="CP23">
        <v>795.85116666666704</v>
      </c>
      <c r="CQ23">
        <v>4.9994800000000001</v>
      </c>
      <c r="CR23">
        <v>11464.49</v>
      </c>
      <c r="CS23">
        <v>11417.7033333333</v>
      </c>
      <c r="CT23">
        <v>49.801699999999997</v>
      </c>
      <c r="CU23">
        <v>51.5</v>
      </c>
      <c r="CV23">
        <v>50.793399999999998</v>
      </c>
      <c r="CW23">
        <v>51.495699999999999</v>
      </c>
      <c r="CX23">
        <v>51.553800000000003</v>
      </c>
      <c r="CY23">
        <v>1255.5163333333301</v>
      </c>
      <c r="CZ23">
        <v>139.50200000000001</v>
      </c>
      <c r="DA23">
        <v>0</v>
      </c>
      <c r="DB23">
        <v>99.099999904632597</v>
      </c>
      <c r="DC23">
        <v>0</v>
      </c>
      <c r="DD23">
        <v>795.85720000000003</v>
      </c>
      <c r="DE23">
        <v>-9.8538450059965296E-2</v>
      </c>
      <c r="DF23">
        <v>-0.95384613169795895</v>
      </c>
      <c r="DG23">
        <v>11464.376</v>
      </c>
      <c r="DH23">
        <v>15</v>
      </c>
      <c r="DI23">
        <v>1607974613</v>
      </c>
      <c r="DJ23" t="s">
        <v>297</v>
      </c>
      <c r="DK23">
        <v>1607974613</v>
      </c>
      <c r="DL23">
        <v>1607974612</v>
      </c>
      <c r="DM23">
        <v>19</v>
      </c>
      <c r="DN23">
        <v>-0.26100000000000001</v>
      </c>
      <c r="DO23">
        <v>-7.5999999999999998E-2</v>
      </c>
      <c r="DP23">
        <v>0.17399999999999999</v>
      </c>
      <c r="DQ23">
        <v>0.28599999999999998</v>
      </c>
      <c r="DR23">
        <v>406</v>
      </c>
      <c r="DS23">
        <v>23</v>
      </c>
      <c r="DT23">
        <v>0.2</v>
      </c>
      <c r="DU23">
        <v>0.14000000000000001</v>
      </c>
      <c r="DV23">
        <v>4.6497359668396401</v>
      </c>
      <c r="DW23">
        <v>-0.106768668562297</v>
      </c>
      <c r="DX23">
        <v>5.8186773448361699E-2</v>
      </c>
      <c r="DY23">
        <v>1</v>
      </c>
      <c r="DZ23">
        <v>-5.9351013333333302</v>
      </c>
      <c r="EA23">
        <v>3.55167964404937E-2</v>
      </c>
      <c r="EB23">
        <v>6.6180608777966193E-2</v>
      </c>
      <c r="EC23">
        <v>1</v>
      </c>
      <c r="ED23">
        <v>1.39472</v>
      </c>
      <c r="EE23">
        <v>-0.164590344827589</v>
      </c>
      <c r="EF23">
        <v>1.8531666591719901E-2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0.27500000000000002</v>
      </c>
      <c r="EN23">
        <v>0.2797</v>
      </c>
      <c r="EO23">
        <v>0.34586880160108202</v>
      </c>
      <c r="EP23">
        <v>-1.6043650578588901E-5</v>
      </c>
      <c r="EQ23">
        <v>-1.15305589960158E-6</v>
      </c>
      <c r="ER23">
        <v>3.6581349982770798E-10</v>
      </c>
      <c r="ES23">
        <v>-0.173608912894476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508.51299999999998</v>
      </c>
      <c r="FE23">
        <v>474.39</v>
      </c>
      <c r="FF23">
        <v>23.190899999999999</v>
      </c>
      <c r="FG23">
        <v>36.506799999999998</v>
      </c>
      <c r="FH23">
        <v>30.000599999999999</v>
      </c>
      <c r="FI23">
        <v>36.554699999999997</v>
      </c>
      <c r="FJ23">
        <v>36.6006</v>
      </c>
      <c r="FK23">
        <v>13.556800000000001</v>
      </c>
      <c r="FL23">
        <v>23.0242</v>
      </c>
      <c r="FM23">
        <v>58.492100000000001</v>
      </c>
      <c r="FN23">
        <v>23.190300000000001</v>
      </c>
      <c r="FO23">
        <v>255.86199999999999</v>
      </c>
      <c r="FP23">
        <v>21.2943</v>
      </c>
      <c r="FQ23">
        <v>97.347800000000007</v>
      </c>
      <c r="FR23">
        <v>101.48399999999999</v>
      </c>
    </row>
    <row r="24" spans="1:174" x14ac:dyDescent="0.25">
      <c r="A24">
        <v>8</v>
      </c>
      <c r="B24">
        <v>1607975277.5</v>
      </c>
      <c r="C24">
        <v>684.5</v>
      </c>
      <c r="D24" t="s">
        <v>325</v>
      </c>
      <c r="E24" t="s">
        <v>326</v>
      </c>
      <c r="F24" t="s">
        <v>291</v>
      </c>
      <c r="G24" t="s">
        <v>292</v>
      </c>
      <c r="H24">
        <v>1607975269.75</v>
      </c>
      <c r="I24">
        <f t="shared" si="0"/>
        <v>1.1151446126935881E-3</v>
      </c>
      <c r="J24">
        <f t="shared" si="1"/>
        <v>1.1151446126935882</v>
      </c>
      <c r="K24">
        <f t="shared" si="2"/>
        <v>8.6299275261888706</v>
      </c>
      <c r="L24">
        <f t="shared" si="3"/>
        <v>399.79493333333301</v>
      </c>
      <c r="M24">
        <f t="shared" si="4"/>
        <v>165.42647828904387</v>
      </c>
      <c r="N24">
        <f t="shared" si="5"/>
        <v>16.947357382130061</v>
      </c>
      <c r="O24">
        <f t="shared" si="6"/>
        <v>40.957576349575184</v>
      </c>
      <c r="P24">
        <f t="shared" si="7"/>
        <v>6.1669407604274501E-2</v>
      </c>
      <c r="Q24">
        <f t="shared" si="8"/>
        <v>2.9703897127507606</v>
      </c>
      <c r="R24">
        <f t="shared" si="9"/>
        <v>6.0966852552831824E-2</v>
      </c>
      <c r="S24">
        <f t="shared" si="10"/>
        <v>3.8166737629316959E-2</v>
      </c>
      <c r="T24">
        <f t="shared" si="11"/>
        <v>231.29047407661028</v>
      </c>
      <c r="U24">
        <f t="shared" si="12"/>
        <v>29.057245776524312</v>
      </c>
      <c r="V24">
        <f t="shared" si="13"/>
        <v>29.447376666666699</v>
      </c>
      <c r="W24">
        <f t="shared" si="14"/>
        <v>4.1270696838915608</v>
      </c>
      <c r="X24">
        <f t="shared" si="15"/>
        <v>60.935653910236276</v>
      </c>
      <c r="Y24">
        <f t="shared" si="16"/>
        <v>2.3121111220675949</v>
      </c>
      <c r="Z24">
        <f t="shared" si="17"/>
        <v>3.7943485852692143</v>
      </c>
      <c r="AA24">
        <f t="shared" si="18"/>
        <v>1.8149585618239659</v>
      </c>
      <c r="AB24">
        <f t="shared" si="19"/>
        <v>-49.177877419787237</v>
      </c>
      <c r="AC24">
        <f t="shared" si="20"/>
        <v>-232.13790312213143</v>
      </c>
      <c r="AD24">
        <f t="shared" si="21"/>
        <v>-17.158122723034765</v>
      </c>
      <c r="AE24">
        <f t="shared" si="22"/>
        <v>-67.183429188343155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53938.708650476867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15355</v>
      </c>
      <c r="AS24">
        <v>823.60375999999997</v>
      </c>
      <c r="AT24">
        <v>946.18</v>
      </c>
      <c r="AU24">
        <f t="shared" si="27"/>
        <v>0.1295485425606121</v>
      </c>
      <c r="AV24">
        <v>0.5</v>
      </c>
      <c r="AW24">
        <f t="shared" si="28"/>
        <v>1180.184484579735</v>
      </c>
      <c r="AX24">
        <f t="shared" si="29"/>
        <v>8.6299275261888706</v>
      </c>
      <c r="AY24">
        <f t="shared" si="30"/>
        <v>76.445589964975923</v>
      </c>
      <c r="AZ24">
        <f t="shared" si="31"/>
        <v>7.8018946413144523E-3</v>
      </c>
      <c r="BA24">
        <f t="shared" si="32"/>
        <v>2.4476315288845676</v>
      </c>
      <c r="BB24" t="s">
        <v>328</v>
      </c>
      <c r="BC24">
        <v>823.60375999999997</v>
      </c>
      <c r="BD24">
        <v>630.88</v>
      </c>
      <c r="BE24">
        <f t="shared" si="33"/>
        <v>0.33323469107358006</v>
      </c>
      <c r="BF24">
        <f t="shared" si="34"/>
        <v>0.38876067237551537</v>
      </c>
      <c r="BG24">
        <f t="shared" si="35"/>
        <v>0.88016874429917913</v>
      </c>
      <c r="BH24">
        <f t="shared" si="36"/>
        <v>0.53131601725828048</v>
      </c>
      <c r="BI24">
        <f t="shared" si="37"/>
        <v>0.90940752447302353</v>
      </c>
      <c r="BJ24">
        <f t="shared" si="38"/>
        <v>0.29779044839264107</v>
      </c>
      <c r="BK24">
        <f t="shared" si="39"/>
        <v>0.70220955160735898</v>
      </c>
      <c r="BL24">
        <f t="shared" si="40"/>
        <v>1399.99966666667</v>
      </c>
      <c r="BM24">
        <f t="shared" si="41"/>
        <v>1180.184484579735</v>
      </c>
      <c r="BN24">
        <f t="shared" si="42"/>
        <v>0.84298911826864642</v>
      </c>
      <c r="BO24">
        <f t="shared" si="43"/>
        <v>0.19597823653729279</v>
      </c>
      <c r="BP24">
        <v>6</v>
      </c>
      <c r="BQ24">
        <v>0.5</v>
      </c>
      <c r="BR24" t="s">
        <v>296</v>
      </c>
      <c r="BS24">
        <v>2</v>
      </c>
      <c r="BT24">
        <v>1607975269.75</v>
      </c>
      <c r="BU24">
        <v>399.79493333333301</v>
      </c>
      <c r="BV24">
        <v>410.68543333333298</v>
      </c>
      <c r="BW24">
        <v>22.56897</v>
      </c>
      <c r="BX24">
        <v>21.261046666666701</v>
      </c>
      <c r="BY24">
        <v>399.51593333333301</v>
      </c>
      <c r="BZ24">
        <v>22.31897</v>
      </c>
      <c r="CA24">
        <v>500.01873333333299</v>
      </c>
      <c r="CB24">
        <v>102.346466666667</v>
      </c>
      <c r="CC24">
        <v>9.9995093333333299E-2</v>
      </c>
      <c r="CD24">
        <v>27.997779999999999</v>
      </c>
      <c r="CE24">
        <v>29.447376666666699</v>
      </c>
      <c r="CF24">
        <v>999.9</v>
      </c>
      <c r="CG24">
        <v>0</v>
      </c>
      <c r="CH24">
        <v>0</v>
      </c>
      <c r="CI24">
        <v>10000.036333333301</v>
      </c>
      <c r="CJ24">
        <v>0</v>
      </c>
      <c r="CK24">
        <v>151.65583333333299</v>
      </c>
      <c r="CL24">
        <v>1399.99966666667</v>
      </c>
      <c r="CM24">
        <v>0.90000400000000003</v>
      </c>
      <c r="CN24">
        <v>9.9995799999999996E-2</v>
      </c>
      <c r="CO24">
        <v>0</v>
      </c>
      <c r="CP24">
        <v>823.54309999999998</v>
      </c>
      <c r="CQ24">
        <v>4.9994800000000001</v>
      </c>
      <c r="CR24">
        <v>11870.35</v>
      </c>
      <c r="CS24">
        <v>11417.59</v>
      </c>
      <c r="CT24">
        <v>50.1374</v>
      </c>
      <c r="CU24">
        <v>51.8832666666666</v>
      </c>
      <c r="CV24">
        <v>51.170533333333303</v>
      </c>
      <c r="CW24">
        <v>51.879066666666702</v>
      </c>
      <c r="CX24">
        <v>51.899733333333302</v>
      </c>
      <c r="CY24">
        <v>1255.50966666667</v>
      </c>
      <c r="CZ24">
        <v>139.49233333333299</v>
      </c>
      <c r="DA24">
        <v>0</v>
      </c>
      <c r="DB24">
        <v>119</v>
      </c>
      <c r="DC24">
        <v>0</v>
      </c>
      <c r="DD24">
        <v>823.60375999999997</v>
      </c>
      <c r="DE24">
        <v>9.7040769062787398</v>
      </c>
      <c r="DF24">
        <v>128.099999804628</v>
      </c>
      <c r="DG24">
        <v>11870.992</v>
      </c>
      <c r="DH24">
        <v>15</v>
      </c>
      <c r="DI24">
        <v>1607975301</v>
      </c>
      <c r="DJ24" t="s">
        <v>329</v>
      </c>
      <c r="DK24">
        <v>1607975299.5</v>
      </c>
      <c r="DL24">
        <v>1607975301</v>
      </c>
      <c r="DM24">
        <v>20</v>
      </c>
      <c r="DN24">
        <v>0.108</v>
      </c>
      <c r="DO24">
        <v>2.5000000000000001E-2</v>
      </c>
      <c r="DP24">
        <v>0.27900000000000003</v>
      </c>
      <c r="DQ24">
        <v>0.25</v>
      </c>
      <c r="DR24">
        <v>411</v>
      </c>
      <c r="DS24">
        <v>21</v>
      </c>
      <c r="DT24">
        <v>0.17</v>
      </c>
      <c r="DU24">
        <v>7.0000000000000007E-2</v>
      </c>
      <c r="DV24">
        <v>8.7020771342874497</v>
      </c>
      <c r="DW24">
        <v>-0.16101742939698399</v>
      </c>
      <c r="DX24">
        <v>3.09800751839364E-2</v>
      </c>
      <c r="DY24">
        <v>1</v>
      </c>
      <c r="DZ24">
        <v>-10.99023</v>
      </c>
      <c r="EA24">
        <v>5.6881868743048097E-2</v>
      </c>
      <c r="EB24">
        <v>3.6579604062008997E-2</v>
      </c>
      <c r="EC24">
        <v>1</v>
      </c>
      <c r="ED24">
        <v>1.3390010000000001</v>
      </c>
      <c r="EE24">
        <v>9.9267897664071306E-2</v>
      </c>
      <c r="EF24">
        <v>7.4502426582405299E-3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0.27900000000000003</v>
      </c>
      <c r="EN24">
        <v>0.25</v>
      </c>
      <c r="EO24">
        <v>0.34586880160108202</v>
      </c>
      <c r="EP24">
        <v>-1.6043650578588901E-5</v>
      </c>
      <c r="EQ24">
        <v>-1.15305589960158E-6</v>
      </c>
      <c r="ER24">
        <v>3.6581349982770798E-10</v>
      </c>
      <c r="ES24">
        <v>-0.173608912894476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11.1</v>
      </c>
      <c r="FB24">
        <v>11.1</v>
      </c>
      <c r="FC24">
        <v>2</v>
      </c>
      <c r="FD24">
        <v>508.428</v>
      </c>
      <c r="FE24">
        <v>473.435</v>
      </c>
      <c r="FF24">
        <v>23.1142</v>
      </c>
      <c r="FG24">
        <v>36.666600000000003</v>
      </c>
      <c r="FH24">
        <v>30.000499999999999</v>
      </c>
      <c r="FI24">
        <v>36.658200000000001</v>
      </c>
      <c r="FJ24">
        <v>36.6937</v>
      </c>
      <c r="FK24">
        <v>19.5823</v>
      </c>
      <c r="FL24">
        <v>21.697600000000001</v>
      </c>
      <c r="FM24">
        <v>57.730200000000004</v>
      </c>
      <c r="FN24">
        <v>23.119299999999999</v>
      </c>
      <c r="FO24">
        <v>410.84199999999998</v>
      </c>
      <c r="FP24">
        <v>21.282800000000002</v>
      </c>
      <c r="FQ24">
        <v>97.314999999999998</v>
      </c>
      <c r="FR24">
        <v>101.447</v>
      </c>
    </row>
    <row r="25" spans="1:174" x14ac:dyDescent="0.25">
      <c r="A25">
        <v>9</v>
      </c>
      <c r="B25">
        <v>1607975422</v>
      </c>
      <c r="C25">
        <v>829</v>
      </c>
      <c r="D25" t="s">
        <v>330</v>
      </c>
      <c r="E25" t="s">
        <v>331</v>
      </c>
      <c r="F25" t="s">
        <v>291</v>
      </c>
      <c r="G25" t="s">
        <v>292</v>
      </c>
      <c r="H25">
        <v>1607975414</v>
      </c>
      <c r="I25">
        <f t="shared" si="0"/>
        <v>1.2304151662349907E-3</v>
      </c>
      <c r="J25">
        <f t="shared" si="1"/>
        <v>1.2304151662349907</v>
      </c>
      <c r="K25">
        <f t="shared" si="2"/>
        <v>11.015412582032779</v>
      </c>
      <c r="L25">
        <f t="shared" si="3"/>
        <v>499.78016129032301</v>
      </c>
      <c r="M25">
        <f t="shared" si="4"/>
        <v>227.55023084103414</v>
      </c>
      <c r="N25">
        <f t="shared" si="5"/>
        <v>23.312117613552736</v>
      </c>
      <c r="O25">
        <f t="shared" si="6"/>
        <v>51.201591217280161</v>
      </c>
      <c r="P25">
        <f t="shared" si="7"/>
        <v>6.8106395673276782E-2</v>
      </c>
      <c r="Q25">
        <f t="shared" si="8"/>
        <v>2.9683385324825688</v>
      </c>
      <c r="R25">
        <f t="shared" si="9"/>
        <v>6.7250036672131808E-2</v>
      </c>
      <c r="S25">
        <f t="shared" si="10"/>
        <v>4.2107316178590148E-2</v>
      </c>
      <c r="T25">
        <f t="shared" si="11"/>
        <v>231.29462786508742</v>
      </c>
      <c r="U25">
        <f t="shared" si="12"/>
        <v>29.028401917926868</v>
      </c>
      <c r="V25">
        <f t="shared" si="13"/>
        <v>29.1321193548387</v>
      </c>
      <c r="W25">
        <f t="shared" si="14"/>
        <v>4.0526225108085487</v>
      </c>
      <c r="X25">
        <f t="shared" si="15"/>
        <v>58.922831721478651</v>
      </c>
      <c r="Y25">
        <f t="shared" si="16"/>
        <v>2.2357431817056663</v>
      </c>
      <c r="Z25">
        <f t="shared" si="17"/>
        <v>3.7943580041668112</v>
      </c>
      <c r="AA25">
        <f t="shared" si="18"/>
        <v>1.8168793291028824</v>
      </c>
      <c r="AB25">
        <f t="shared" si="19"/>
        <v>-54.261308830963088</v>
      </c>
      <c r="AC25">
        <f t="shared" si="20"/>
        <v>-181.52045443355385</v>
      </c>
      <c r="AD25">
        <f t="shared" si="21"/>
        <v>-13.405023046019005</v>
      </c>
      <c r="AE25">
        <f t="shared" si="22"/>
        <v>-17.89215844544853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53878.687519900508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15360.3</v>
      </c>
      <c r="AS25">
        <v>872.87384615384599</v>
      </c>
      <c r="AT25">
        <v>1023.97</v>
      </c>
      <c r="AU25">
        <f t="shared" si="27"/>
        <v>0.14755916076267273</v>
      </c>
      <c r="AV25">
        <v>0.5</v>
      </c>
      <c r="AW25">
        <f t="shared" si="28"/>
        <v>1180.2013167192097</v>
      </c>
      <c r="AX25">
        <f t="shared" si="29"/>
        <v>11.015412582032779</v>
      </c>
      <c r="AY25">
        <f t="shared" si="30"/>
        <v>87.074757913043939</v>
      </c>
      <c r="AZ25">
        <f t="shared" si="31"/>
        <v>9.8230360342897449E-3</v>
      </c>
      <c r="BA25">
        <f t="shared" si="32"/>
        <v>2.1857183315917457</v>
      </c>
      <c r="BB25" t="s">
        <v>333</v>
      </c>
      <c r="BC25">
        <v>872.87384615384599</v>
      </c>
      <c r="BD25">
        <v>656.11</v>
      </c>
      <c r="BE25">
        <f t="shared" si="33"/>
        <v>0.35924880611736676</v>
      </c>
      <c r="BF25">
        <f t="shared" si="34"/>
        <v>0.41074363574771389</v>
      </c>
      <c r="BG25">
        <f t="shared" si="35"/>
        <v>0.85883951081555043</v>
      </c>
      <c r="BH25">
        <f t="shared" si="36"/>
        <v>0.48978782717976505</v>
      </c>
      <c r="BI25">
        <f t="shared" si="37"/>
        <v>0.87886095021301358</v>
      </c>
      <c r="BJ25">
        <f t="shared" si="38"/>
        <v>0.30874221748984998</v>
      </c>
      <c r="BK25">
        <f t="shared" si="39"/>
        <v>0.69125778251015002</v>
      </c>
      <c r="BL25">
        <f t="shared" si="40"/>
        <v>1400.01903225806</v>
      </c>
      <c r="BM25">
        <f t="shared" si="41"/>
        <v>1180.2013167192097</v>
      </c>
      <c r="BN25">
        <f t="shared" si="42"/>
        <v>0.84298948051848188</v>
      </c>
      <c r="BO25">
        <f t="shared" si="43"/>
        <v>0.19597896103696386</v>
      </c>
      <c r="BP25">
        <v>6</v>
      </c>
      <c r="BQ25">
        <v>0.5</v>
      </c>
      <c r="BR25" t="s">
        <v>296</v>
      </c>
      <c r="BS25">
        <v>2</v>
      </c>
      <c r="BT25">
        <v>1607975414</v>
      </c>
      <c r="BU25">
        <v>499.78016129032301</v>
      </c>
      <c r="BV25">
        <v>513.73596774193504</v>
      </c>
      <c r="BW25">
        <v>21.823151612903199</v>
      </c>
      <c r="BX25">
        <v>20.378938709677399</v>
      </c>
      <c r="BY25">
        <v>499.57600000000002</v>
      </c>
      <c r="BZ25">
        <v>21.550154838709702</v>
      </c>
      <c r="CA25">
        <v>500.02196774193499</v>
      </c>
      <c r="CB25">
        <v>102.34816129032301</v>
      </c>
      <c r="CC25">
        <v>0.10006531612903199</v>
      </c>
      <c r="CD25">
        <v>27.997822580645199</v>
      </c>
      <c r="CE25">
        <v>29.1321193548387</v>
      </c>
      <c r="CF25">
        <v>999.9</v>
      </c>
      <c r="CG25">
        <v>0</v>
      </c>
      <c r="CH25">
        <v>0</v>
      </c>
      <c r="CI25">
        <v>9988.2654838709695</v>
      </c>
      <c r="CJ25">
        <v>0</v>
      </c>
      <c r="CK25">
        <v>127.134</v>
      </c>
      <c r="CL25">
        <v>1400.01903225806</v>
      </c>
      <c r="CM25">
        <v>0.89999390322580697</v>
      </c>
      <c r="CN25">
        <v>0.100006119354839</v>
      </c>
      <c r="CO25">
        <v>0</v>
      </c>
      <c r="CP25">
        <v>872.83848387096805</v>
      </c>
      <c r="CQ25">
        <v>4.9994800000000001</v>
      </c>
      <c r="CR25">
        <v>12540.748387096801</v>
      </c>
      <c r="CS25">
        <v>11417.7096774194</v>
      </c>
      <c r="CT25">
        <v>49.400967741935503</v>
      </c>
      <c r="CU25">
        <v>51.181258064516101</v>
      </c>
      <c r="CV25">
        <v>50.4311935483871</v>
      </c>
      <c r="CW25">
        <v>50.713451612903199</v>
      </c>
      <c r="CX25">
        <v>51.235516129032199</v>
      </c>
      <c r="CY25">
        <v>1255.5083870967701</v>
      </c>
      <c r="CZ25">
        <v>139.51096774193601</v>
      </c>
      <c r="DA25">
        <v>0</v>
      </c>
      <c r="DB25">
        <v>143.59999990463299</v>
      </c>
      <c r="DC25">
        <v>0</v>
      </c>
      <c r="DD25">
        <v>872.87384615384599</v>
      </c>
      <c r="DE25">
        <v>12.862495720134801</v>
      </c>
      <c r="DF25">
        <v>122.594871652888</v>
      </c>
      <c r="DG25">
        <v>12541.134615384601</v>
      </c>
      <c r="DH25">
        <v>15</v>
      </c>
      <c r="DI25">
        <v>1607975301</v>
      </c>
      <c r="DJ25" t="s">
        <v>329</v>
      </c>
      <c r="DK25">
        <v>1607975299.5</v>
      </c>
      <c r="DL25">
        <v>1607975301</v>
      </c>
      <c r="DM25">
        <v>20</v>
      </c>
      <c r="DN25">
        <v>0.108</v>
      </c>
      <c r="DO25">
        <v>2.5000000000000001E-2</v>
      </c>
      <c r="DP25">
        <v>0.27900000000000003</v>
      </c>
      <c r="DQ25">
        <v>0.25</v>
      </c>
      <c r="DR25">
        <v>411</v>
      </c>
      <c r="DS25">
        <v>21</v>
      </c>
      <c r="DT25">
        <v>0.17</v>
      </c>
      <c r="DU25">
        <v>7.0000000000000007E-2</v>
      </c>
      <c r="DV25">
        <v>11.0134424185693</v>
      </c>
      <c r="DW25">
        <v>0.23596278622937</v>
      </c>
      <c r="DX25">
        <v>2.1682416174319499E-2</v>
      </c>
      <c r="DY25">
        <v>1</v>
      </c>
      <c r="DZ25">
        <v>-13.955310000000001</v>
      </c>
      <c r="EA25">
        <v>0.17336863181312001</v>
      </c>
      <c r="EB25">
        <v>1.8520427460869501E-2</v>
      </c>
      <c r="EC25">
        <v>1</v>
      </c>
      <c r="ED25">
        <v>1.44028933333333</v>
      </c>
      <c r="EE25">
        <v>-0.85500974416017494</v>
      </c>
      <c r="EF25">
        <v>6.3511777329528105E-2</v>
      </c>
      <c r="EG25">
        <v>0</v>
      </c>
      <c r="EH25">
        <v>2</v>
      </c>
      <c r="EI25">
        <v>3</v>
      </c>
      <c r="EJ25" t="s">
        <v>303</v>
      </c>
      <c r="EK25">
        <v>100</v>
      </c>
      <c r="EL25">
        <v>100</v>
      </c>
      <c r="EM25">
        <v>0.20399999999999999</v>
      </c>
      <c r="EN25">
        <v>0.27550000000000002</v>
      </c>
      <c r="EO25">
        <v>0.45428324109294699</v>
      </c>
      <c r="EP25">
        <v>-1.6043650578588901E-5</v>
      </c>
      <c r="EQ25">
        <v>-1.15305589960158E-6</v>
      </c>
      <c r="ER25">
        <v>3.6581349982770798E-10</v>
      </c>
      <c r="ES25">
        <v>-0.14846450279399601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508.32799999999997</v>
      </c>
      <c r="FE25">
        <v>472.56900000000002</v>
      </c>
      <c r="FF25">
        <v>23.6327</v>
      </c>
      <c r="FG25">
        <v>36.637</v>
      </c>
      <c r="FH25">
        <v>30.000499999999999</v>
      </c>
      <c r="FI25">
        <v>36.681800000000003</v>
      </c>
      <c r="FJ25">
        <v>36.720399999999998</v>
      </c>
      <c r="FK25">
        <v>23.406400000000001</v>
      </c>
      <c r="FL25">
        <v>23.070599999999999</v>
      </c>
      <c r="FM25">
        <v>56.237699999999997</v>
      </c>
      <c r="FN25">
        <v>23.283100000000001</v>
      </c>
      <c r="FO25">
        <v>513.78200000000004</v>
      </c>
      <c r="FP25">
        <v>20.682500000000001</v>
      </c>
      <c r="FQ25">
        <v>97.3232</v>
      </c>
      <c r="FR25">
        <v>101.452</v>
      </c>
    </row>
    <row r="26" spans="1:174" x14ac:dyDescent="0.25">
      <c r="A26">
        <v>10</v>
      </c>
      <c r="B26">
        <v>1607975539.5</v>
      </c>
      <c r="C26">
        <v>946.5</v>
      </c>
      <c r="D26" t="s">
        <v>334</v>
      </c>
      <c r="E26" t="s">
        <v>335</v>
      </c>
      <c r="F26" t="s">
        <v>291</v>
      </c>
      <c r="G26" t="s">
        <v>292</v>
      </c>
      <c r="H26">
        <v>1607975531.75</v>
      </c>
      <c r="I26">
        <f t="shared" si="0"/>
        <v>1.2922141102132978E-3</v>
      </c>
      <c r="J26">
        <f t="shared" si="1"/>
        <v>1.2922141102132978</v>
      </c>
      <c r="K26">
        <f t="shared" si="2"/>
        <v>13.097732188465613</v>
      </c>
      <c r="L26">
        <f t="shared" si="3"/>
        <v>599.74540000000002</v>
      </c>
      <c r="M26">
        <f t="shared" si="4"/>
        <v>292.25516750231577</v>
      </c>
      <c r="N26">
        <f t="shared" si="5"/>
        <v>29.940209321544181</v>
      </c>
      <c r="O26">
        <f t="shared" si="6"/>
        <v>61.441181584893485</v>
      </c>
      <c r="P26">
        <f t="shared" si="7"/>
        <v>7.1971235554391402E-2</v>
      </c>
      <c r="Q26">
        <f t="shared" si="8"/>
        <v>2.9701816538998838</v>
      </c>
      <c r="R26">
        <f t="shared" si="9"/>
        <v>7.1016246960098908E-2</v>
      </c>
      <c r="S26">
        <f t="shared" si="10"/>
        <v>4.4469900514290242E-2</v>
      </c>
      <c r="T26">
        <f t="shared" si="11"/>
        <v>231.29103623493117</v>
      </c>
      <c r="U26">
        <f t="shared" si="12"/>
        <v>28.996933636348306</v>
      </c>
      <c r="V26">
        <f t="shared" si="13"/>
        <v>29.092020000000002</v>
      </c>
      <c r="W26">
        <f t="shared" si="14"/>
        <v>4.0432376173890443</v>
      </c>
      <c r="X26">
        <f t="shared" si="15"/>
        <v>58.988243172103573</v>
      </c>
      <c r="Y26">
        <f t="shared" si="16"/>
        <v>2.2362678574259962</v>
      </c>
      <c r="Z26">
        <f t="shared" si="17"/>
        <v>3.7910399380796629</v>
      </c>
      <c r="AA26">
        <f t="shared" si="18"/>
        <v>1.8069697599630481</v>
      </c>
      <c r="AB26">
        <f t="shared" si="19"/>
        <v>-56.986642260406434</v>
      </c>
      <c r="AC26">
        <f t="shared" si="20"/>
        <v>-177.61499200558535</v>
      </c>
      <c r="AD26">
        <f t="shared" si="21"/>
        <v>-13.104876213044868</v>
      </c>
      <c r="AE26">
        <f t="shared" si="22"/>
        <v>-16.415474244105468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53935.275273725783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15363.9</v>
      </c>
      <c r="AS26">
        <v>920.98996</v>
      </c>
      <c r="AT26">
        <v>1099.0999999999999</v>
      </c>
      <c r="AU26">
        <f t="shared" si="27"/>
        <v>0.16205080520425796</v>
      </c>
      <c r="AV26">
        <v>0.5</v>
      </c>
      <c r="AW26">
        <f t="shared" si="28"/>
        <v>1180.1845315544604</v>
      </c>
      <c r="AX26">
        <f t="shared" si="29"/>
        <v>13.097732188465613</v>
      </c>
      <c r="AY26">
        <f t="shared" si="30"/>
        <v>95.62492681400515</v>
      </c>
      <c r="AZ26">
        <f t="shared" si="31"/>
        <v>1.1587577453052538E-2</v>
      </c>
      <c r="BA26">
        <f t="shared" si="32"/>
        <v>1.9679556000363936</v>
      </c>
      <c r="BB26" t="s">
        <v>337</v>
      </c>
      <c r="BC26">
        <v>920.98996</v>
      </c>
      <c r="BD26">
        <v>675.23</v>
      </c>
      <c r="BE26">
        <f t="shared" si="33"/>
        <v>0.38565189700664171</v>
      </c>
      <c r="BF26">
        <f t="shared" si="34"/>
        <v>0.42019968386533596</v>
      </c>
      <c r="BG26">
        <f t="shared" si="35"/>
        <v>0.83614434543943406</v>
      </c>
      <c r="BH26">
        <f t="shared" si="36"/>
        <v>0.4642839566080485</v>
      </c>
      <c r="BI26">
        <f t="shared" si="37"/>
        <v>0.84935890465247221</v>
      </c>
      <c r="BJ26">
        <f t="shared" si="38"/>
        <v>0.30807223190184485</v>
      </c>
      <c r="BK26">
        <f t="shared" si="39"/>
        <v>0.69192776809815515</v>
      </c>
      <c r="BL26">
        <f t="shared" si="40"/>
        <v>1399.99933333333</v>
      </c>
      <c r="BM26">
        <f t="shared" si="41"/>
        <v>1180.1845315544604</v>
      </c>
      <c r="BN26">
        <f t="shared" si="42"/>
        <v>0.84298935253383211</v>
      </c>
      <c r="BO26">
        <f t="shared" si="43"/>
        <v>0.19597870506766432</v>
      </c>
      <c r="BP26">
        <v>6</v>
      </c>
      <c r="BQ26">
        <v>0.5</v>
      </c>
      <c r="BR26" t="s">
        <v>296</v>
      </c>
      <c r="BS26">
        <v>2</v>
      </c>
      <c r="BT26">
        <v>1607975531.75</v>
      </c>
      <c r="BU26">
        <v>599.74540000000002</v>
      </c>
      <c r="BV26">
        <v>616.39193333333299</v>
      </c>
      <c r="BW26">
        <v>21.828866666666698</v>
      </c>
      <c r="BX26">
        <v>20.3121266666667</v>
      </c>
      <c r="BY26">
        <v>599.63646666666705</v>
      </c>
      <c r="BZ26">
        <v>21.555620000000001</v>
      </c>
      <c r="CA26">
        <v>500.02236666666698</v>
      </c>
      <c r="CB26">
        <v>102.34543333333301</v>
      </c>
      <c r="CC26">
        <v>0.10000699</v>
      </c>
      <c r="CD26">
        <v>27.9828166666667</v>
      </c>
      <c r="CE26">
        <v>29.092020000000002</v>
      </c>
      <c r="CF26">
        <v>999.9</v>
      </c>
      <c r="CG26">
        <v>0</v>
      </c>
      <c r="CH26">
        <v>0</v>
      </c>
      <c r="CI26">
        <v>9998.9596666666694</v>
      </c>
      <c r="CJ26">
        <v>0</v>
      </c>
      <c r="CK26">
        <v>126.7743</v>
      </c>
      <c r="CL26">
        <v>1399.99933333333</v>
      </c>
      <c r="CM26">
        <v>0.89999546666666697</v>
      </c>
      <c r="CN26">
        <v>0.100004363333333</v>
      </c>
      <c r="CO26">
        <v>0</v>
      </c>
      <c r="CP26">
        <v>920.88016666666601</v>
      </c>
      <c r="CQ26">
        <v>4.9994800000000001</v>
      </c>
      <c r="CR26">
        <v>13146.34</v>
      </c>
      <c r="CS26">
        <v>11417.563333333301</v>
      </c>
      <c r="CT26">
        <v>48.735266666666703</v>
      </c>
      <c r="CU26">
        <v>50.514466666666699</v>
      </c>
      <c r="CV26">
        <v>49.724800000000002</v>
      </c>
      <c r="CW26">
        <v>50.085099999999997</v>
      </c>
      <c r="CX26">
        <v>50.616466666666703</v>
      </c>
      <c r="CY26">
        <v>1255.4963333333301</v>
      </c>
      <c r="CZ26">
        <v>139.50299999999999</v>
      </c>
      <c r="DA26">
        <v>0</v>
      </c>
      <c r="DB26">
        <v>116.700000047684</v>
      </c>
      <c r="DC26">
        <v>0</v>
      </c>
      <c r="DD26">
        <v>920.98996</v>
      </c>
      <c r="DE26">
        <v>13.297923073553401</v>
      </c>
      <c r="DF26">
        <v>138.715384504751</v>
      </c>
      <c r="DG26">
        <v>13147.183999999999</v>
      </c>
      <c r="DH26">
        <v>15</v>
      </c>
      <c r="DI26">
        <v>1607975301</v>
      </c>
      <c r="DJ26" t="s">
        <v>329</v>
      </c>
      <c r="DK26">
        <v>1607975299.5</v>
      </c>
      <c r="DL26">
        <v>1607975301</v>
      </c>
      <c r="DM26">
        <v>20</v>
      </c>
      <c r="DN26">
        <v>0.108</v>
      </c>
      <c r="DO26">
        <v>2.5000000000000001E-2</v>
      </c>
      <c r="DP26">
        <v>0.27900000000000003</v>
      </c>
      <c r="DQ26">
        <v>0.25</v>
      </c>
      <c r="DR26">
        <v>411</v>
      </c>
      <c r="DS26">
        <v>21</v>
      </c>
      <c r="DT26">
        <v>0.17</v>
      </c>
      <c r="DU26">
        <v>7.0000000000000007E-2</v>
      </c>
      <c r="DV26">
        <v>13.0955299449794</v>
      </c>
      <c r="DW26">
        <v>0.19753318123614699</v>
      </c>
      <c r="DX26">
        <v>5.6650571602747002E-2</v>
      </c>
      <c r="DY26">
        <v>1</v>
      </c>
      <c r="DZ26">
        <v>-16.64527</v>
      </c>
      <c r="EA26">
        <v>-0.17450589543935499</v>
      </c>
      <c r="EB26">
        <v>7.8338003335971407E-2</v>
      </c>
      <c r="EC26">
        <v>1</v>
      </c>
      <c r="ED26">
        <v>1.51505933333333</v>
      </c>
      <c r="EE26">
        <v>0.18072720800889999</v>
      </c>
      <c r="EF26">
        <v>2.1143837074245098E-2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0.108</v>
      </c>
      <c r="EN26">
        <v>0.27260000000000001</v>
      </c>
      <c r="EO26">
        <v>0.45428324109294699</v>
      </c>
      <c r="EP26">
        <v>-1.6043650578588901E-5</v>
      </c>
      <c r="EQ26">
        <v>-1.15305589960158E-6</v>
      </c>
      <c r="ER26">
        <v>3.6581349982770798E-10</v>
      </c>
      <c r="ES26">
        <v>-0.14846450279399601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4</v>
      </c>
      <c r="FB26">
        <v>4</v>
      </c>
      <c r="FC26">
        <v>2</v>
      </c>
      <c r="FD26">
        <v>508.786</v>
      </c>
      <c r="FE26">
        <v>472.43900000000002</v>
      </c>
      <c r="FF26">
        <v>23.641500000000001</v>
      </c>
      <c r="FG26">
        <v>36.539000000000001</v>
      </c>
      <c r="FH26">
        <v>30</v>
      </c>
      <c r="FI26">
        <v>36.625599999999999</v>
      </c>
      <c r="FJ26">
        <v>36.672400000000003</v>
      </c>
      <c r="FK26">
        <v>27.116</v>
      </c>
      <c r="FL26">
        <v>23.679099999999998</v>
      </c>
      <c r="FM26">
        <v>54.746000000000002</v>
      </c>
      <c r="FN26">
        <v>23.638100000000001</v>
      </c>
      <c r="FO26">
        <v>616.40300000000002</v>
      </c>
      <c r="FP26">
        <v>20.345199999999998</v>
      </c>
      <c r="FQ26">
        <v>97.342399999999998</v>
      </c>
      <c r="FR26">
        <v>101.47</v>
      </c>
    </row>
    <row r="27" spans="1:174" x14ac:dyDescent="0.25">
      <c r="A27">
        <v>11</v>
      </c>
      <c r="B27">
        <v>1607975660</v>
      </c>
      <c r="C27">
        <v>1067</v>
      </c>
      <c r="D27" t="s">
        <v>338</v>
      </c>
      <c r="E27" t="s">
        <v>339</v>
      </c>
      <c r="F27" t="s">
        <v>291</v>
      </c>
      <c r="G27" t="s">
        <v>292</v>
      </c>
      <c r="H27">
        <v>1607975652</v>
      </c>
      <c r="I27">
        <f t="shared" si="0"/>
        <v>1.2252131389411745E-3</v>
      </c>
      <c r="J27">
        <f t="shared" si="1"/>
        <v>1.2252131389411745</v>
      </c>
      <c r="K27">
        <f t="shared" si="2"/>
        <v>14.977549480307738</v>
      </c>
      <c r="L27">
        <f t="shared" si="3"/>
        <v>699.76435483871001</v>
      </c>
      <c r="M27">
        <f t="shared" si="4"/>
        <v>331.01752427460536</v>
      </c>
      <c r="N27">
        <f t="shared" si="5"/>
        <v>33.911137662140014</v>
      </c>
      <c r="O27">
        <f t="shared" si="6"/>
        <v>71.687459508362238</v>
      </c>
      <c r="P27">
        <f t="shared" si="7"/>
        <v>6.8469781448077735E-2</v>
      </c>
      <c r="Q27">
        <f t="shared" si="8"/>
        <v>2.9705612878656087</v>
      </c>
      <c r="R27">
        <f t="shared" si="9"/>
        <v>6.7604961148291329E-2</v>
      </c>
      <c r="S27">
        <f t="shared" si="10"/>
        <v>4.2329891235309891E-2</v>
      </c>
      <c r="T27">
        <f t="shared" si="11"/>
        <v>231.29248581207042</v>
      </c>
      <c r="U27">
        <f t="shared" si="12"/>
        <v>29.028792826932627</v>
      </c>
      <c r="V27">
        <f t="shared" si="13"/>
        <v>29.1914193548387</v>
      </c>
      <c r="W27">
        <f t="shared" si="14"/>
        <v>4.0665359542310942</v>
      </c>
      <c r="X27">
        <f t="shared" si="15"/>
        <v>59.755365225385525</v>
      </c>
      <c r="Y27">
        <f t="shared" si="16"/>
        <v>2.2673043419871521</v>
      </c>
      <c r="Z27">
        <f t="shared" si="17"/>
        <v>3.7943109098828609</v>
      </c>
      <c r="AA27">
        <f t="shared" si="18"/>
        <v>1.799231612243942</v>
      </c>
      <c r="AB27">
        <f t="shared" si="19"/>
        <v>-54.031899427305795</v>
      </c>
      <c r="AC27">
        <f t="shared" si="20"/>
        <v>-191.18730682881119</v>
      </c>
      <c r="AD27">
        <f t="shared" si="21"/>
        <v>-14.112493732306293</v>
      </c>
      <c r="AE27">
        <f t="shared" si="22"/>
        <v>-28.039214176352857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53943.736026155209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15366.5</v>
      </c>
      <c r="AS27">
        <v>960.88588461538495</v>
      </c>
      <c r="AT27">
        <v>1160.3599999999999</v>
      </c>
      <c r="AU27">
        <f t="shared" si="27"/>
        <v>0.17190709381968949</v>
      </c>
      <c r="AV27">
        <v>0.5</v>
      </c>
      <c r="AW27">
        <f t="shared" si="28"/>
        <v>1180.189946715841</v>
      </c>
      <c r="AX27">
        <f t="shared" si="29"/>
        <v>14.977549480307738</v>
      </c>
      <c r="AY27">
        <f t="shared" si="30"/>
        <v>101.44151194756721</v>
      </c>
      <c r="AZ27">
        <f t="shared" si="31"/>
        <v>1.3180333389053408E-2</v>
      </c>
      <c r="BA27">
        <f t="shared" si="32"/>
        <v>1.8112654693371026</v>
      </c>
      <c r="BB27" t="s">
        <v>341</v>
      </c>
      <c r="BC27">
        <v>960.88588461538495</v>
      </c>
      <c r="BD27">
        <v>696.08</v>
      </c>
      <c r="BE27">
        <f t="shared" si="33"/>
        <v>0.40011720500534309</v>
      </c>
      <c r="BF27">
        <f t="shared" si="34"/>
        <v>0.42964184411263678</v>
      </c>
      <c r="BG27">
        <f t="shared" si="35"/>
        <v>0.81906469212782551</v>
      </c>
      <c r="BH27">
        <f t="shared" si="36"/>
        <v>0.44837424872222159</v>
      </c>
      <c r="BI27">
        <f t="shared" si="37"/>
        <v>0.82530333016772883</v>
      </c>
      <c r="BJ27">
        <f t="shared" si="38"/>
        <v>0.31123893028112426</v>
      </c>
      <c r="BK27">
        <f t="shared" si="39"/>
        <v>0.68876106971887574</v>
      </c>
      <c r="BL27">
        <f t="shared" si="40"/>
        <v>1400.00548387097</v>
      </c>
      <c r="BM27">
        <f t="shared" si="41"/>
        <v>1180.189946715841</v>
      </c>
      <c r="BN27">
        <f t="shared" si="42"/>
        <v>0.84298951705007164</v>
      </c>
      <c r="BO27">
        <f t="shared" si="43"/>
        <v>0.19597903410014358</v>
      </c>
      <c r="BP27">
        <v>6</v>
      </c>
      <c r="BQ27">
        <v>0.5</v>
      </c>
      <c r="BR27" t="s">
        <v>296</v>
      </c>
      <c r="BS27">
        <v>2</v>
      </c>
      <c r="BT27">
        <v>1607975652</v>
      </c>
      <c r="BU27">
        <v>699.76435483871001</v>
      </c>
      <c r="BV27">
        <v>718.76603225806502</v>
      </c>
      <c r="BW27">
        <v>22.1318870967742</v>
      </c>
      <c r="BX27">
        <v>20.694187096774201</v>
      </c>
      <c r="BY27">
        <v>699.76061290322605</v>
      </c>
      <c r="BZ27">
        <v>21.8458419354839</v>
      </c>
      <c r="CA27">
        <v>500.00564516128998</v>
      </c>
      <c r="CB27">
        <v>102.345193548387</v>
      </c>
      <c r="CC27">
        <v>9.9949609677419393E-2</v>
      </c>
      <c r="CD27">
        <v>27.997609677419401</v>
      </c>
      <c r="CE27">
        <v>29.1914193548387</v>
      </c>
      <c r="CF27">
        <v>999.9</v>
      </c>
      <c r="CG27">
        <v>0</v>
      </c>
      <c r="CH27">
        <v>0</v>
      </c>
      <c r="CI27">
        <v>10001.1319354839</v>
      </c>
      <c r="CJ27">
        <v>0</v>
      </c>
      <c r="CK27">
        <v>125.888580645161</v>
      </c>
      <c r="CL27">
        <v>1400.00548387097</v>
      </c>
      <c r="CM27">
        <v>0.89999309677419304</v>
      </c>
      <c r="CN27">
        <v>0.10000682903225799</v>
      </c>
      <c r="CO27">
        <v>0</v>
      </c>
      <c r="CP27">
        <v>960.83277419354795</v>
      </c>
      <c r="CQ27">
        <v>4.9994800000000001</v>
      </c>
      <c r="CR27">
        <v>13666.151612903201</v>
      </c>
      <c r="CS27">
        <v>11417.5903225806</v>
      </c>
      <c r="CT27">
        <v>48.314129032258002</v>
      </c>
      <c r="CU27">
        <v>50.0741935483871</v>
      </c>
      <c r="CV27">
        <v>49.253999999999998</v>
      </c>
      <c r="CW27">
        <v>49.753999999999998</v>
      </c>
      <c r="CX27">
        <v>50.205290322580602</v>
      </c>
      <c r="CY27">
        <v>1255.4941935483901</v>
      </c>
      <c r="CZ27">
        <v>139.511290322581</v>
      </c>
      <c r="DA27">
        <v>0</v>
      </c>
      <c r="DB27">
        <v>119.59999990463299</v>
      </c>
      <c r="DC27">
        <v>0</v>
      </c>
      <c r="DD27">
        <v>960.88588461538495</v>
      </c>
      <c r="DE27">
        <v>10.093846151159401</v>
      </c>
      <c r="DF27">
        <v>126.724786309872</v>
      </c>
      <c r="DG27">
        <v>13666.7807692308</v>
      </c>
      <c r="DH27">
        <v>15</v>
      </c>
      <c r="DI27">
        <v>1607975301</v>
      </c>
      <c r="DJ27" t="s">
        <v>329</v>
      </c>
      <c r="DK27">
        <v>1607975299.5</v>
      </c>
      <c r="DL27">
        <v>1607975301</v>
      </c>
      <c r="DM27">
        <v>20</v>
      </c>
      <c r="DN27">
        <v>0.108</v>
      </c>
      <c r="DO27">
        <v>2.5000000000000001E-2</v>
      </c>
      <c r="DP27">
        <v>0.27900000000000003</v>
      </c>
      <c r="DQ27">
        <v>0.25</v>
      </c>
      <c r="DR27">
        <v>411</v>
      </c>
      <c r="DS27">
        <v>21</v>
      </c>
      <c r="DT27">
        <v>0.17</v>
      </c>
      <c r="DU27">
        <v>7.0000000000000007E-2</v>
      </c>
      <c r="DV27">
        <v>14.9798471436354</v>
      </c>
      <c r="DW27">
        <v>0.11016712987872999</v>
      </c>
      <c r="DX27">
        <v>3.6004936982322801E-2</v>
      </c>
      <c r="DY27">
        <v>1</v>
      </c>
      <c r="DZ27">
        <v>-19.0042333333333</v>
      </c>
      <c r="EA27">
        <v>-0.40380867630703599</v>
      </c>
      <c r="EB27">
        <v>5.8031033843012801E-2</v>
      </c>
      <c r="EC27">
        <v>0</v>
      </c>
      <c r="ED27">
        <v>1.4399</v>
      </c>
      <c r="EE27">
        <v>0.51027363737486497</v>
      </c>
      <c r="EF27">
        <v>3.8646113560529403E-2</v>
      </c>
      <c r="EG27">
        <v>0</v>
      </c>
      <c r="EH27">
        <v>1</v>
      </c>
      <c r="EI27">
        <v>3</v>
      </c>
      <c r="EJ27" t="s">
        <v>342</v>
      </c>
      <c r="EK27">
        <v>100</v>
      </c>
      <c r="EL27">
        <v>100</v>
      </c>
      <c r="EM27">
        <v>4.0000000000000001E-3</v>
      </c>
      <c r="EN27">
        <v>0.28520000000000001</v>
      </c>
      <c r="EO27">
        <v>0.45428324109294699</v>
      </c>
      <c r="EP27">
        <v>-1.6043650578588901E-5</v>
      </c>
      <c r="EQ27">
        <v>-1.15305589960158E-6</v>
      </c>
      <c r="ER27">
        <v>3.6581349982770798E-10</v>
      </c>
      <c r="ES27">
        <v>-0.14846450279399601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6</v>
      </c>
      <c r="FB27">
        <v>6</v>
      </c>
      <c r="FC27">
        <v>2</v>
      </c>
      <c r="FD27">
        <v>508.56799999999998</v>
      </c>
      <c r="FE27">
        <v>472.36399999999998</v>
      </c>
      <c r="FF27">
        <v>23.415400000000002</v>
      </c>
      <c r="FG27">
        <v>36.535600000000002</v>
      </c>
      <c r="FH27">
        <v>30.000399999999999</v>
      </c>
      <c r="FI27">
        <v>36.616500000000002</v>
      </c>
      <c r="FJ27">
        <v>36.662100000000002</v>
      </c>
      <c r="FK27">
        <v>30.728000000000002</v>
      </c>
      <c r="FL27">
        <v>21.195</v>
      </c>
      <c r="FM27">
        <v>53.633299999999998</v>
      </c>
      <c r="FN27">
        <v>23.413</v>
      </c>
      <c r="FO27">
        <v>718.70399999999995</v>
      </c>
      <c r="FP27">
        <v>20.748799999999999</v>
      </c>
      <c r="FQ27">
        <v>97.337599999999995</v>
      </c>
      <c r="FR27">
        <v>101.462</v>
      </c>
    </row>
    <row r="28" spans="1:174" x14ac:dyDescent="0.25">
      <c r="A28">
        <v>12</v>
      </c>
      <c r="B28">
        <v>1607975768.5</v>
      </c>
      <c r="C28">
        <v>1175.5</v>
      </c>
      <c r="D28" t="s">
        <v>343</v>
      </c>
      <c r="E28" t="s">
        <v>344</v>
      </c>
      <c r="F28" t="s">
        <v>291</v>
      </c>
      <c r="G28" t="s">
        <v>292</v>
      </c>
      <c r="H28">
        <v>1607975760.5</v>
      </c>
      <c r="I28">
        <f t="shared" si="0"/>
        <v>1.1649288883009961E-3</v>
      </c>
      <c r="J28">
        <f t="shared" si="1"/>
        <v>1.1649288883009961</v>
      </c>
      <c r="K28">
        <f t="shared" si="2"/>
        <v>16.421682638279584</v>
      </c>
      <c r="L28">
        <f t="shared" si="3"/>
        <v>799.675677419355</v>
      </c>
      <c r="M28">
        <f t="shared" si="4"/>
        <v>377.40984937604134</v>
      </c>
      <c r="N28">
        <f t="shared" si="5"/>
        <v>38.664660359614352</v>
      </c>
      <c r="O28">
        <f t="shared" si="6"/>
        <v>81.924699412009289</v>
      </c>
      <c r="P28">
        <f t="shared" si="7"/>
        <v>6.5500431867967002E-2</v>
      </c>
      <c r="Q28">
        <f t="shared" si="8"/>
        <v>2.969910154758252</v>
      </c>
      <c r="R28">
        <f t="shared" si="9"/>
        <v>6.4708355712161394E-2</v>
      </c>
      <c r="S28">
        <f t="shared" si="10"/>
        <v>4.0513089076218811E-2</v>
      </c>
      <c r="T28">
        <f t="shared" si="11"/>
        <v>231.29074280312634</v>
      </c>
      <c r="U28">
        <f t="shared" si="12"/>
        <v>29.038540462327109</v>
      </c>
      <c r="V28">
        <f t="shared" si="13"/>
        <v>29.199645161290299</v>
      </c>
      <c r="W28">
        <f t="shared" si="14"/>
        <v>4.0684692446250876</v>
      </c>
      <c r="X28">
        <f t="shared" si="15"/>
        <v>60.144733366332659</v>
      </c>
      <c r="Y28">
        <f t="shared" si="16"/>
        <v>2.281289931209082</v>
      </c>
      <c r="Z28">
        <f t="shared" si="17"/>
        <v>3.7930003235928957</v>
      </c>
      <c r="AA28">
        <f t="shared" si="18"/>
        <v>1.7871793134160057</v>
      </c>
      <c r="AB28">
        <f t="shared" si="19"/>
        <v>-51.373363974073925</v>
      </c>
      <c r="AC28">
        <f t="shared" si="20"/>
        <v>-193.41126793269777</v>
      </c>
      <c r="AD28">
        <f t="shared" si="21"/>
        <v>-14.279950197896012</v>
      </c>
      <c r="AE28">
        <f t="shared" si="22"/>
        <v>-27.773839301541358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53925.778613117494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345</v>
      </c>
      <c r="AR28">
        <v>15368.1</v>
      </c>
      <c r="AS28">
        <v>985.88465384615404</v>
      </c>
      <c r="AT28">
        <v>1198.21</v>
      </c>
      <c r="AU28">
        <f t="shared" si="27"/>
        <v>0.17720211494967164</v>
      </c>
      <c r="AV28">
        <v>0.5</v>
      </c>
      <c r="AW28">
        <f t="shared" si="28"/>
        <v>1180.1843918769855</v>
      </c>
      <c r="AX28">
        <f t="shared" si="29"/>
        <v>16.421682638279584</v>
      </c>
      <c r="AY28">
        <f t="shared" si="30"/>
        <v>104.56558513559695</v>
      </c>
      <c r="AZ28">
        <f t="shared" si="31"/>
        <v>1.4404045872068876E-2</v>
      </c>
      <c r="BA28">
        <f t="shared" si="32"/>
        <v>1.722461004331461</v>
      </c>
      <c r="BB28" t="s">
        <v>346</v>
      </c>
      <c r="BC28">
        <v>985.88465384615404</v>
      </c>
      <c r="BD28">
        <v>704.54</v>
      </c>
      <c r="BE28">
        <f t="shared" si="33"/>
        <v>0.4120062426452793</v>
      </c>
      <c r="BF28">
        <f t="shared" si="34"/>
        <v>0.4300957039193104</v>
      </c>
      <c r="BG28">
        <f t="shared" si="35"/>
        <v>0.806974670972888</v>
      </c>
      <c r="BH28">
        <f t="shared" si="36"/>
        <v>0.43984006131752967</v>
      </c>
      <c r="BI28">
        <f t="shared" si="37"/>
        <v>0.81044039359822917</v>
      </c>
      <c r="BJ28">
        <f t="shared" si="38"/>
        <v>0.30735809311684115</v>
      </c>
      <c r="BK28">
        <f t="shared" si="39"/>
        <v>0.69264190688315885</v>
      </c>
      <c r="BL28">
        <f t="shared" si="40"/>
        <v>1399.9993548387099</v>
      </c>
      <c r="BM28">
        <f t="shared" si="41"/>
        <v>1180.1843918769855</v>
      </c>
      <c r="BN28">
        <f t="shared" si="42"/>
        <v>0.84298923981500784</v>
      </c>
      <c r="BO28">
        <f t="shared" si="43"/>
        <v>0.19597847963001575</v>
      </c>
      <c r="BP28">
        <v>6</v>
      </c>
      <c r="BQ28">
        <v>0.5</v>
      </c>
      <c r="BR28" t="s">
        <v>296</v>
      </c>
      <c r="BS28">
        <v>2</v>
      </c>
      <c r="BT28">
        <v>1607975760.5</v>
      </c>
      <c r="BU28">
        <v>799.675677419355</v>
      </c>
      <c r="BV28">
        <v>820.49890322580598</v>
      </c>
      <c r="BW28">
        <v>22.267912903225799</v>
      </c>
      <c r="BX28">
        <v>20.901170967741901</v>
      </c>
      <c r="BY28">
        <v>799.78467741935503</v>
      </c>
      <c r="BZ28">
        <v>21.976099999999999</v>
      </c>
      <c r="CA28">
        <v>500.01612903225799</v>
      </c>
      <c r="CB28">
        <v>102.347387096774</v>
      </c>
      <c r="CC28">
        <v>0.100019677419355</v>
      </c>
      <c r="CD28">
        <v>27.991683870967702</v>
      </c>
      <c r="CE28">
        <v>29.199645161290299</v>
      </c>
      <c r="CF28">
        <v>999.9</v>
      </c>
      <c r="CG28">
        <v>0</v>
      </c>
      <c r="CH28">
        <v>0</v>
      </c>
      <c r="CI28">
        <v>9997.2322580645105</v>
      </c>
      <c r="CJ28">
        <v>0</v>
      </c>
      <c r="CK28">
        <v>125.73754838709699</v>
      </c>
      <c r="CL28">
        <v>1399.9993548387099</v>
      </c>
      <c r="CM28">
        <v>0.90000151612903201</v>
      </c>
      <c r="CN28">
        <v>9.9998651612903194E-2</v>
      </c>
      <c r="CO28">
        <v>0</v>
      </c>
      <c r="CP28">
        <v>985.85935483871003</v>
      </c>
      <c r="CQ28">
        <v>4.9994800000000001</v>
      </c>
      <c r="CR28">
        <v>13987.235483871</v>
      </c>
      <c r="CS28">
        <v>11417.583870967699</v>
      </c>
      <c r="CT28">
        <v>48.082322580645098</v>
      </c>
      <c r="CU28">
        <v>49.862806451612897</v>
      </c>
      <c r="CV28">
        <v>49.013935483871002</v>
      </c>
      <c r="CW28">
        <v>49.578258064516099</v>
      </c>
      <c r="CX28">
        <v>50.015999999999998</v>
      </c>
      <c r="CY28">
        <v>1255.5016129032299</v>
      </c>
      <c r="CZ28">
        <v>139.49774193548399</v>
      </c>
      <c r="DA28">
        <v>0</v>
      </c>
      <c r="DB28">
        <v>107.59999990463299</v>
      </c>
      <c r="DC28">
        <v>0</v>
      </c>
      <c r="DD28">
        <v>985.88465384615404</v>
      </c>
      <c r="DE28">
        <v>6.0111111077797901</v>
      </c>
      <c r="DF28">
        <v>63.784615358823103</v>
      </c>
      <c r="DG28">
        <v>13987.4807692308</v>
      </c>
      <c r="DH28">
        <v>15</v>
      </c>
      <c r="DI28">
        <v>1607975301</v>
      </c>
      <c r="DJ28" t="s">
        <v>329</v>
      </c>
      <c r="DK28">
        <v>1607975299.5</v>
      </c>
      <c r="DL28">
        <v>1607975301</v>
      </c>
      <c r="DM28">
        <v>20</v>
      </c>
      <c r="DN28">
        <v>0.108</v>
      </c>
      <c r="DO28">
        <v>2.5000000000000001E-2</v>
      </c>
      <c r="DP28">
        <v>0.27900000000000003</v>
      </c>
      <c r="DQ28">
        <v>0.25</v>
      </c>
      <c r="DR28">
        <v>411</v>
      </c>
      <c r="DS28">
        <v>21</v>
      </c>
      <c r="DT28">
        <v>0.17</v>
      </c>
      <c r="DU28">
        <v>7.0000000000000007E-2</v>
      </c>
      <c r="DV28">
        <v>16.422680304498702</v>
      </c>
      <c r="DW28">
        <v>-0.381681240606774</v>
      </c>
      <c r="DX28">
        <v>9.4152129038991297E-2</v>
      </c>
      <c r="DY28">
        <v>1</v>
      </c>
      <c r="DZ28">
        <v>-20.81851</v>
      </c>
      <c r="EA28">
        <v>9.2510789766441601E-2</v>
      </c>
      <c r="EB28">
        <v>0.109694324830412</v>
      </c>
      <c r="EC28">
        <v>1</v>
      </c>
      <c r="ED28">
        <v>1.3665510000000001</v>
      </c>
      <c r="EE28">
        <v>6.5843559510567806E-2</v>
      </c>
      <c r="EF28">
        <v>4.9542018193313902E-3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-0.109</v>
      </c>
      <c r="EN28">
        <v>0.2923</v>
      </c>
      <c r="EO28">
        <v>0.45428324109294699</v>
      </c>
      <c r="EP28">
        <v>-1.6043650578588901E-5</v>
      </c>
      <c r="EQ28">
        <v>-1.15305589960158E-6</v>
      </c>
      <c r="ER28">
        <v>3.6581349982770798E-10</v>
      </c>
      <c r="ES28">
        <v>-0.14846450279399601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7.8</v>
      </c>
      <c r="FC28">
        <v>2</v>
      </c>
      <c r="FD28">
        <v>508.666</v>
      </c>
      <c r="FE28">
        <v>472.26</v>
      </c>
      <c r="FF28">
        <v>23.322500000000002</v>
      </c>
      <c r="FG28">
        <v>36.626100000000001</v>
      </c>
      <c r="FH28">
        <v>30.000499999999999</v>
      </c>
      <c r="FI28">
        <v>36.663200000000003</v>
      </c>
      <c r="FJ28">
        <v>36.703800000000001</v>
      </c>
      <c r="FK28">
        <v>34.265300000000003</v>
      </c>
      <c r="FL28">
        <v>19.612400000000001</v>
      </c>
      <c r="FM28">
        <v>53.262999999999998</v>
      </c>
      <c r="FN28">
        <v>23.322199999999999</v>
      </c>
      <c r="FO28">
        <v>820.65200000000004</v>
      </c>
      <c r="FP28">
        <v>20.8415</v>
      </c>
      <c r="FQ28">
        <v>97.3185</v>
      </c>
      <c r="FR28">
        <v>101.441</v>
      </c>
    </row>
    <row r="29" spans="1:174" x14ac:dyDescent="0.25">
      <c r="A29">
        <v>13</v>
      </c>
      <c r="B29">
        <v>1607975881.5</v>
      </c>
      <c r="C29">
        <v>1288.5</v>
      </c>
      <c r="D29" t="s">
        <v>347</v>
      </c>
      <c r="E29" t="s">
        <v>348</v>
      </c>
      <c r="F29" t="s">
        <v>291</v>
      </c>
      <c r="G29" t="s">
        <v>292</v>
      </c>
      <c r="H29">
        <v>1607975873.75</v>
      </c>
      <c r="I29">
        <f t="shared" si="0"/>
        <v>1.2266324678836527E-3</v>
      </c>
      <c r="J29">
        <f t="shared" si="1"/>
        <v>1.2266324678836527</v>
      </c>
      <c r="K29">
        <f t="shared" si="2"/>
        <v>17.401693599145624</v>
      </c>
      <c r="L29">
        <f t="shared" si="3"/>
        <v>899.721133333333</v>
      </c>
      <c r="M29">
        <f t="shared" si="4"/>
        <v>467.45794967492907</v>
      </c>
      <c r="N29">
        <f t="shared" si="5"/>
        <v>47.884879614679633</v>
      </c>
      <c r="O29">
        <f t="shared" si="6"/>
        <v>92.164521293112628</v>
      </c>
      <c r="P29">
        <f t="shared" si="7"/>
        <v>6.8252577957198524E-2</v>
      </c>
      <c r="Q29">
        <f t="shared" si="8"/>
        <v>2.9701312090380383</v>
      </c>
      <c r="R29">
        <f t="shared" si="9"/>
        <v>6.7393075925571158E-2</v>
      </c>
      <c r="S29">
        <f t="shared" si="10"/>
        <v>4.2196993440631797E-2</v>
      </c>
      <c r="T29">
        <f t="shared" si="11"/>
        <v>231.29389377923161</v>
      </c>
      <c r="U29">
        <f t="shared" si="12"/>
        <v>29.024129405335302</v>
      </c>
      <c r="V29">
        <f t="shared" si="13"/>
        <v>29.297073333333302</v>
      </c>
      <c r="W29">
        <f t="shared" si="14"/>
        <v>4.0914285687252328</v>
      </c>
      <c r="X29">
        <f t="shared" si="15"/>
        <v>60.237080287462142</v>
      </c>
      <c r="Y29">
        <f t="shared" si="16"/>
        <v>2.2849892836069987</v>
      </c>
      <c r="Z29">
        <f t="shared" si="17"/>
        <v>3.7933267560489661</v>
      </c>
      <c r="AA29">
        <f t="shared" si="18"/>
        <v>1.806439285118234</v>
      </c>
      <c r="AB29">
        <f t="shared" si="19"/>
        <v>-54.094491833669082</v>
      </c>
      <c r="AC29">
        <f t="shared" si="20"/>
        <v>-208.79005315726036</v>
      </c>
      <c r="AD29">
        <f t="shared" si="21"/>
        <v>-15.421843902551183</v>
      </c>
      <c r="AE29">
        <f t="shared" si="22"/>
        <v>-47.01249511424902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53931.758883409173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349</v>
      </c>
      <c r="AR29">
        <v>15369.1</v>
      </c>
      <c r="AS29">
        <v>998.24573076923105</v>
      </c>
      <c r="AT29">
        <v>1213.97</v>
      </c>
      <c r="AU29">
        <f t="shared" si="27"/>
        <v>0.17770148292854759</v>
      </c>
      <c r="AV29">
        <v>0.5</v>
      </c>
      <c r="AW29">
        <f t="shared" si="28"/>
        <v>1180.2006505579914</v>
      </c>
      <c r="AX29">
        <f t="shared" si="29"/>
        <v>17.401693599145624</v>
      </c>
      <c r="AY29">
        <f t="shared" si="30"/>
        <v>104.86170287869584</v>
      </c>
      <c r="AZ29">
        <f t="shared" si="31"/>
        <v>1.5234224002894155E-2</v>
      </c>
      <c r="BA29">
        <f t="shared" si="32"/>
        <v>1.6871174740726704</v>
      </c>
      <c r="BB29" t="s">
        <v>350</v>
      </c>
      <c r="BC29">
        <v>998.24573076923105</v>
      </c>
      <c r="BD29">
        <v>711.5</v>
      </c>
      <c r="BE29">
        <f t="shared" si="33"/>
        <v>0.4139064392036047</v>
      </c>
      <c r="BF29">
        <f t="shared" si="34"/>
        <v>0.42932765982201715</v>
      </c>
      <c r="BG29">
        <f t="shared" si="35"/>
        <v>0.80299774953147895</v>
      </c>
      <c r="BH29">
        <f t="shared" si="36"/>
        <v>0.43275278878959755</v>
      </c>
      <c r="BI29">
        <f t="shared" si="37"/>
        <v>0.80425175739386146</v>
      </c>
      <c r="BJ29">
        <f t="shared" si="38"/>
        <v>0.30600344238685384</v>
      </c>
      <c r="BK29">
        <f t="shared" si="39"/>
        <v>0.69399655761314616</v>
      </c>
      <c r="BL29">
        <f t="shared" si="40"/>
        <v>1400.01866666667</v>
      </c>
      <c r="BM29">
        <f t="shared" si="41"/>
        <v>1180.2006505579914</v>
      </c>
      <c r="BN29">
        <f t="shared" si="42"/>
        <v>0.84298922482794647</v>
      </c>
      <c r="BO29">
        <f t="shared" si="43"/>
        <v>0.19597844965589312</v>
      </c>
      <c r="BP29">
        <v>6</v>
      </c>
      <c r="BQ29">
        <v>0.5</v>
      </c>
      <c r="BR29" t="s">
        <v>296</v>
      </c>
      <c r="BS29">
        <v>2</v>
      </c>
      <c r="BT29">
        <v>1607975873.75</v>
      </c>
      <c r="BU29">
        <v>899.721133333333</v>
      </c>
      <c r="BV29">
        <v>921.92713333333302</v>
      </c>
      <c r="BW29">
        <v>22.306339999999999</v>
      </c>
      <c r="BX29">
        <v>20.867239999999999</v>
      </c>
      <c r="BY29">
        <v>899.94866666666701</v>
      </c>
      <c r="BZ29">
        <v>22.012869999999999</v>
      </c>
      <c r="CA29">
        <v>500.00866666666701</v>
      </c>
      <c r="CB29">
        <v>102.3368</v>
      </c>
      <c r="CC29">
        <v>9.9963880000000005E-2</v>
      </c>
      <c r="CD29">
        <v>27.99316</v>
      </c>
      <c r="CE29">
        <v>29.297073333333302</v>
      </c>
      <c r="CF29">
        <v>999.9</v>
      </c>
      <c r="CG29">
        <v>0</v>
      </c>
      <c r="CH29">
        <v>0</v>
      </c>
      <c r="CI29">
        <v>9999.5176666666703</v>
      </c>
      <c r="CJ29">
        <v>0</v>
      </c>
      <c r="CK29">
        <v>124.992566666667</v>
      </c>
      <c r="CL29">
        <v>1400.01866666667</v>
      </c>
      <c r="CM29">
        <v>0.90000306666666696</v>
      </c>
      <c r="CN29">
        <v>9.9997240000000001E-2</v>
      </c>
      <c r="CO29">
        <v>0</v>
      </c>
      <c r="CP29">
        <v>998.27293333333398</v>
      </c>
      <c r="CQ29">
        <v>4.9994800000000001</v>
      </c>
      <c r="CR29">
        <v>14140.22</v>
      </c>
      <c r="CS29">
        <v>11417.7266666667</v>
      </c>
      <c r="CT29">
        <v>47.9412666666666</v>
      </c>
      <c r="CU29">
        <v>49.682866666666598</v>
      </c>
      <c r="CV29">
        <v>48.8309</v>
      </c>
      <c r="CW29">
        <v>49.506</v>
      </c>
      <c r="CX29">
        <v>49.878999999999998</v>
      </c>
      <c r="CY29">
        <v>1255.52</v>
      </c>
      <c r="CZ29">
        <v>139.499</v>
      </c>
      <c r="DA29">
        <v>0</v>
      </c>
      <c r="DB29">
        <v>112.40000009536701</v>
      </c>
      <c r="DC29">
        <v>0</v>
      </c>
      <c r="DD29">
        <v>998.24573076923105</v>
      </c>
      <c r="DE29">
        <v>1.2225299091925299</v>
      </c>
      <c r="DF29">
        <v>-2.9914530754774402</v>
      </c>
      <c r="DG29">
        <v>14140.080769230801</v>
      </c>
      <c r="DH29">
        <v>15</v>
      </c>
      <c r="DI29">
        <v>1607975301</v>
      </c>
      <c r="DJ29" t="s">
        <v>329</v>
      </c>
      <c r="DK29">
        <v>1607975299.5</v>
      </c>
      <c r="DL29">
        <v>1607975301</v>
      </c>
      <c r="DM29">
        <v>20</v>
      </c>
      <c r="DN29">
        <v>0.108</v>
      </c>
      <c r="DO29">
        <v>2.5000000000000001E-2</v>
      </c>
      <c r="DP29">
        <v>0.27900000000000003</v>
      </c>
      <c r="DQ29">
        <v>0.25</v>
      </c>
      <c r="DR29">
        <v>411</v>
      </c>
      <c r="DS29">
        <v>21</v>
      </c>
      <c r="DT29">
        <v>0.17</v>
      </c>
      <c r="DU29">
        <v>7.0000000000000007E-2</v>
      </c>
      <c r="DV29">
        <v>17.402496457433799</v>
      </c>
      <c r="DW29">
        <v>5.2969872917395298E-4</v>
      </c>
      <c r="DX29">
        <v>6.5606805867586507E-2</v>
      </c>
      <c r="DY29">
        <v>1</v>
      </c>
      <c r="DZ29">
        <v>-22.206763333333299</v>
      </c>
      <c r="EA29">
        <v>-0.103264071190228</v>
      </c>
      <c r="EB29">
        <v>7.4356010666402905E-2</v>
      </c>
      <c r="EC29">
        <v>1</v>
      </c>
      <c r="ED29">
        <v>1.43946633333333</v>
      </c>
      <c r="EE29">
        <v>-0.112827497219137</v>
      </c>
      <c r="EF29">
        <v>9.59188249974368E-3</v>
      </c>
      <c r="EG29">
        <v>1</v>
      </c>
      <c r="EH29">
        <v>3</v>
      </c>
      <c r="EI29">
        <v>3</v>
      </c>
      <c r="EJ29" t="s">
        <v>308</v>
      </c>
      <c r="EK29">
        <v>100</v>
      </c>
      <c r="EL29">
        <v>100</v>
      </c>
      <c r="EM29">
        <v>-0.22800000000000001</v>
      </c>
      <c r="EN29">
        <v>0.29260000000000003</v>
      </c>
      <c r="EO29">
        <v>0.45428324109294699</v>
      </c>
      <c r="EP29">
        <v>-1.6043650578588901E-5</v>
      </c>
      <c r="EQ29">
        <v>-1.15305589960158E-6</v>
      </c>
      <c r="ER29">
        <v>3.6581349982770798E-10</v>
      </c>
      <c r="ES29">
        <v>-0.14846450279399601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9.6999999999999993</v>
      </c>
      <c r="FB29">
        <v>9.6999999999999993</v>
      </c>
      <c r="FC29">
        <v>2</v>
      </c>
      <c r="FD29">
        <v>508.60300000000001</v>
      </c>
      <c r="FE29">
        <v>471.61700000000002</v>
      </c>
      <c r="FF29">
        <v>23.363900000000001</v>
      </c>
      <c r="FG29">
        <v>36.752200000000002</v>
      </c>
      <c r="FH29">
        <v>30.000499999999999</v>
      </c>
      <c r="FI29">
        <v>36.746400000000001</v>
      </c>
      <c r="FJ29">
        <v>36.781100000000002</v>
      </c>
      <c r="FK29">
        <v>37.691899999999997</v>
      </c>
      <c r="FL29">
        <v>19.209299999999999</v>
      </c>
      <c r="FM29">
        <v>52.8919</v>
      </c>
      <c r="FN29">
        <v>23.369</v>
      </c>
      <c r="FO29">
        <v>921.93</v>
      </c>
      <c r="FP29">
        <v>21.112400000000001</v>
      </c>
      <c r="FQ29">
        <v>97.2971</v>
      </c>
      <c r="FR29">
        <v>101.42100000000001</v>
      </c>
    </row>
    <row r="30" spans="1:174" x14ac:dyDescent="0.25">
      <c r="A30">
        <v>14</v>
      </c>
      <c r="B30">
        <v>1607976002.0999999</v>
      </c>
      <c r="C30">
        <v>1409.0999999046301</v>
      </c>
      <c r="D30" t="s">
        <v>351</v>
      </c>
      <c r="E30" t="s">
        <v>352</v>
      </c>
      <c r="F30" t="s">
        <v>291</v>
      </c>
      <c r="G30" t="s">
        <v>292</v>
      </c>
      <c r="H30">
        <v>1607975994.0999999</v>
      </c>
      <c r="I30">
        <f t="shared" si="0"/>
        <v>1.1461389083800729E-3</v>
      </c>
      <c r="J30">
        <f t="shared" si="1"/>
        <v>1.1461389083800728</v>
      </c>
      <c r="K30">
        <f t="shared" si="2"/>
        <v>19.180559639316645</v>
      </c>
      <c r="L30">
        <f t="shared" si="3"/>
        <v>1199.67522580645</v>
      </c>
      <c r="M30">
        <f t="shared" si="4"/>
        <v>696.88115676602354</v>
      </c>
      <c r="N30">
        <f t="shared" si="5"/>
        <v>71.385754927097366</v>
      </c>
      <c r="O30">
        <f t="shared" si="6"/>
        <v>122.88999470003293</v>
      </c>
      <c r="P30">
        <f t="shared" si="7"/>
        <v>6.5167826021765338E-2</v>
      </c>
      <c r="Q30">
        <f t="shared" si="8"/>
        <v>2.9705694525156945</v>
      </c>
      <c r="R30">
        <f t="shared" si="9"/>
        <v>6.4383893473394696E-2</v>
      </c>
      <c r="S30">
        <f t="shared" si="10"/>
        <v>4.0309580836938037E-2</v>
      </c>
      <c r="T30">
        <f t="shared" si="11"/>
        <v>231.28835868617537</v>
      </c>
      <c r="U30">
        <f t="shared" si="12"/>
        <v>28.967587970729973</v>
      </c>
      <c r="V30">
        <f t="shared" si="13"/>
        <v>29.081925806451601</v>
      </c>
      <c r="W30">
        <f t="shared" si="14"/>
        <v>4.0408781498294362</v>
      </c>
      <c r="X30">
        <f t="shared" si="15"/>
        <v>60.205562461451919</v>
      </c>
      <c r="Y30">
        <f t="shared" si="16"/>
        <v>2.2735519990305533</v>
      </c>
      <c r="Z30">
        <f t="shared" si="17"/>
        <v>3.7763155198263454</v>
      </c>
      <c r="AA30">
        <f t="shared" si="18"/>
        <v>1.7673261507988829</v>
      </c>
      <c r="AB30">
        <f t="shared" si="19"/>
        <v>-50.544725859561211</v>
      </c>
      <c r="AC30">
        <f t="shared" si="20"/>
        <v>-186.70830027904975</v>
      </c>
      <c r="AD30">
        <f t="shared" si="21"/>
        <v>-13.768746426379161</v>
      </c>
      <c r="AE30">
        <f t="shared" si="22"/>
        <v>-19.733413878814758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53958.392414793161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353</v>
      </c>
      <c r="AR30">
        <v>15371</v>
      </c>
      <c r="AS30">
        <v>983.32769230769202</v>
      </c>
      <c r="AT30">
        <v>1186.21</v>
      </c>
      <c r="AU30">
        <f t="shared" si="27"/>
        <v>0.17103405610499656</v>
      </c>
      <c r="AV30">
        <v>0.5</v>
      </c>
      <c r="AW30">
        <f t="shared" si="28"/>
        <v>1180.170213493396</v>
      </c>
      <c r="AX30">
        <f t="shared" si="29"/>
        <v>19.180559639316645</v>
      </c>
      <c r="AY30">
        <f t="shared" si="30"/>
        <v>100.92464925403763</v>
      </c>
      <c r="AZ30">
        <f t="shared" si="31"/>
        <v>1.6741913067477562E-2</v>
      </c>
      <c r="BA30">
        <f t="shared" si="32"/>
        <v>1.7500021075526255</v>
      </c>
      <c r="BB30" t="s">
        <v>354</v>
      </c>
      <c r="BC30">
        <v>983.32769230769202</v>
      </c>
      <c r="BD30">
        <v>704.88</v>
      </c>
      <c r="BE30">
        <f t="shared" si="33"/>
        <v>0.40577132210991307</v>
      </c>
      <c r="BF30">
        <f t="shared" si="34"/>
        <v>0.42150355824965824</v>
      </c>
      <c r="BG30">
        <f t="shared" si="35"/>
        <v>0.81177459721570466</v>
      </c>
      <c r="BH30">
        <f t="shared" si="36"/>
        <v>0.4309922494047751</v>
      </c>
      <c r="BI30">
        <f t="shared" si="37"/>
        <v>0.81515255314470192</v>
      </c>
      <c r="BJ30">
        <f t="shared" si="38"/>
        <v>0.30214691446526548</v>
      </c>
      <c r="BK30">
        <f t="shared" si="39"/>
        <v>0.69785308553473446</v>
      </c>
      <c r="BL30">
        <f t="shared" si="40"/>
        <v>1399.98225806452</v>
      </c>
      <c r="BM30">
        <f t="shared" si="41"/>
        <v>1180.170213493396</v>
      </c>
      <c r="BN30">
        <f t="shared" si="42"/>
        <v>0.842989406969332</v>
      </c>
      <c r="BO30">
        <f t="shared" si="43"/>
        <v>0.19597881393866379</v>
      </c>
      <c r="BP30">
        <v>6</v>
      </c>
      <c r="BQ30">
        <v>0.5</v>
      </c>
      <c r="BR30" t="s">
        <v>296</v>
      </c>
      <c r="BS30">
        <v>2</v>
      </c>
      <c r="BT30">
        <v>1607975994.0999999</v>
      </c>
      <c r="BU30">
        <v>1199.67522580645</v>
      </c>
      <c r="BV30">
        <v>1224.3409677419399</v>
      </c>
      <c r="BW30">
        <v>22.1948419354839</v>
      </c>
      <c r="BX30">
        <v>20.850051612903201</v>
      </c>
      <c r="BY30">
        <v>1200.1532258064501</v>
      </c>
      <c r="BZ30">
        <v>21.9618419354839</v>
      </c>
      <c r="CA30">
        <v>500.018709677419</v>
      </c>
      <c r="CB30">
        <v>102.336064516129</v>
      </c>
      <c r="CC30">
        <v>9.99882225806452E-2</v>
      </c>
      <c r="CD30">
        <v>27.916087096774199</v>
      </c>
      <c r="CE30">
        <v>29.081925806451601</v>
      </c>
      <c r="CF30">
        <v>999.9</v>
      </c>
      <c r="CG30">
        <v>0</v>
      </c>
      <c r="CH30">
        <v>0</v>
      </c>
      <c r="CI30">
        <v>10002.070322580599</v>
      </c>
      <c r="CJ30">
        <v>0</v>
      </c>
      <c r="CK30">
        <v>125.429225806452</v>
      </c>
      <c r="CL30">
        <v>1399.98225806452</v>
      </c>
      <c r="CM30">
        <v>0.89999535483870996</v>
      </c>
      <c r="CN30">
        <v>0.100004951612903</v>
      </c>
      <c r="CO30">
        <v>0</v>
      </c>
      <c r="CP30">
        <v>983.39835483871002</v>
      </c>
      <c r="CQ30">
        <v>4.9994800000000001</v>
      </c>
      <c r="CR30">
        <v>13929.845161290301</v>
      </c>
      <c r="CS30">
        <v>11417.419354838699</v>
      </c>
      <c r="CT30">
        <v>47.687322580645201</v>
      </c>
      <c r="CU30">
        <v>49.477645161290297</v>
      </c>
      <c r="CV30">
        <v>48.588419354838699</v>
      </c>
      <c r="CW30">
        <v>49.296064516129</v>
      </c>
      <c r="CX30">
        <v>49.677258064516103</v>
      </c>
      <c r="CY30">
        <v>1255.4787096774201</v>
      </c>
      <c r="CZ30">
        <v>139.50387096774199</v>
      </c>
      <c r="DA30">
        <v>0</v>
      </c>
      <c r="DB30">
        <v>119.700000047684</v>
      </c>
      <c r="DC30">
        <v>0</v>
      </c>
      <c r="DD30">
        <v>983.32769230769202</v>
      </c>
      <c r="DE30">
        <v>-14.8978461578116</v>
      </c>
      <c r="DF30">
        <v>-234.44786343143701</v>
      </c>
      <c r="DG30">
        <v>13928.8692307692</v>
      </c>
      <c r="DH30">
        <v>15</v>
      </c>
      <c r="DI30">
        <v>1607976031.0999999</v>
      </c>
      <c r="DJ30" t="s">
        <v>355</v>
      </c>
      <c r="DK30">
        <v>1607976031.0999999</v>
      </c>
      <c r="DL30">
        <v>1607976030.0999999</v>
      </c>
      <c r="DM30">
        <v>21</v>
      </c>
      <c r="DN30">
        <v>0.14399999999999999</v>
      </c>
      <c r="DO30">
        <v>1.4E-2</v>
      </c>
      <c r="DP30">
        <v>-0.47799999999999998</v>
      </c>
      <c r="DQ30">
        <v>0.23300000000000001</v>
      </c>
      <c r="DR30">
        <v>1224</v>
      </c>
      <c r="DS30">
        <v>21</v>
      </c>
      <c r="DT30">
        <v>0.08</v>
      </c>
      <c r="DU30">
        <v>7.0000000000000007E-2</v>
      </c>
      <c r="DV30">
        <v>19.230430649364301</v>
      </c>
      <c r="DW30">
        <v>-0.89998130270100196</v>
      </c>
      <c r="DX30">
        <v>8.3022657130881999E-2</v>
      </c>
      <c r="DY30">
        <v>0</v>
      </c>
      <c r="DZ30">
        <v>-24.781454838709699</v>
      </c>
      <c r="EA30">
        <v>-3.9474193548279003E-2</v>
      </c>
      <c r="EB30">
        <v>7.6154083357826599E-2</v>
      </c>
      <c r="EC30">
        <v>1</v>
      </c>
      <c r="ED30">
        <v>1.40299516129032</v>
      </c>
      <c r="EE30">
        <v>1.0081141935483799</v>
      </c>
      <c r="EF30">
        <v>7.7243901476405002E-2</v>
      </c>
      <c r="EG30">
        <v>0</v>
      </c>
      <c r="EH30">
        <v>1</v>
      </c>
      <c r="EI30">
        <v>3</v>
      </c>
      <c r="EJ30" t="s">
        <v>342</v>
      </c>
      <c r="EK30">
        <v>100</v>
      </c>
      <c r="EL30">
        <v>100</v>
      </c>
      <c r="EM30">
        <v>-0.47799999999999998</v>
      </c>
      <c r="EN30">
        <v>0.23300000000000001</v>
      </c>
      <c r="EO30">
        <v>0.45428324109294699</v>
      </c>
      <c r="EP30">
        <v>-1.6043650578588901E-5</v>
      </c>
      <c r="EQ30">
        <v>-1.15305589960158E-6</v>
      </c>
      <c r="ER30">
        <v>3.6581349982770798E-10</v>
      </c>
      <c r="ES30">
        <v>-0.14846450279399601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11.7</v>
      </c>
      <c r="FB30">
        <v>11.7</v>
      </c>
      <c r="FC30">
        <v>2</v>
      </c>
      <c r="FD30">
        <v>508.48899999999998</v>
      </c>
      <c r="FE30">
        <v>471.91300000000001</v>
      </c>
      <c r="FF30">
        <v>23.908200000000001</v>
      </c>
      <c r="FG30">
        <v>36.755899999999997</v>
      </c>
      <c r="FH30">
        <v>29.998899999999999</v>
      </c>
      <c r="FI30">
        <v>36.763399999999997</v>
      </c>
      <c r="FJ30">
        <v>36.798299999999998</v>
      </c>
      <c r="FK30">
        <v>47.497</v>
      </c>
      <c r="FL30">
        <v>19.8065</v>
      </c>
      <c r="FM30">
        <v>52.520499999999998</v>
      </c>
      <c r="FN30">
        <v>23.955200000000001</v>
      </c>
      <c r="FO30">
        <v>1224.28</v>
      </c>
      <c r="FP30">
        <v>20.543299999999999</v>
      </c>
      <c r="FQ30">
        <v>97.309600000000003</v>
      </c>
      <c r="FR30">
        <v>101.43</v>
      </c>
    </row>
    <row r="31" spans="1:174" x14ac:dyDescent="0.25">
      <c r="A31">
        <v>15</v>
      </c>
      <c r="B31">
        <v>1607976140.5999999</v>
      </c>
      <c r="C31">
        <v>1547.5999999046301</v>
      </c>
      <c r="D31" t="s">
        <v>356</v>
      </c>
      <c r="E31" t="s">
        <v>357</v>
      </c>
      <c r="F31" t="s">
        <v>291</v>
      </c>
      <c r="G31" t="s">
        <v>292</v>
      </c>
      <c r="H31">
        <v>1607976132.8499999</v>
      </c>
      <c r="I31">
        <f t="shared" si="0"/>
        <v>1.1075259357106713E-3</v>
      </c>
      <c r="J31">
        <f t="shared" si="1"/>
        <v>1.1075259357106713</v>
      </c>
      <c r="K31">
        <f t="shared" si="2"/>
        <v>19.404381090505105</v>
      </c>
      <c r="L31">
        <f t="shared" si="3"/>
        <v>1399.34666666667</v>
      </c>
      <c r="M31">
        <f t="shared" si="4"/>
        <v>856.80720223326887</v>
      </c>
      <c r="N31">
        <f t="shared" si="5"/>
        <v>87.764419281118691</v>
      </c>
      <c r="O31">
        <f t="shared" si="6"/>
        <v>143.33778620541196</v>
      </c>
      <c r="P31">
        <f t="shared" si="7"/>
        <v>6.1509478004527496E-2</v>
      </c>
      <c r="Q31">
        <f t="shared" si="8"/>
        <v>2.9699660434540998</v>
      </c>
      <c r="R31">
        <f t="shared" si="9"/>
        <v>6.0810441396683929E-2</v>
      </c>
      <c r="S31">
        <f t="shared" si="10"/>
        <v>3.8068669482790717E-2</v>
      </c>
      <c r="T31">
        <f t="shared" si="11"/>
        <v>231.2921334496902</v>
      </c>
      <c r="U31">
        <f t="shared" si="12"/>
        <v>29.081691616230277</v>
      </c>
      <c r="V31">
        <f t="shared" si="13"/>
        <v>29.138750000000002</v>
      </c>
      <c r="W31">
        <f t="shared" si="14"/>
        <v>4.0541761822656515</v>
      </c>
      <c r="X31">
        <f t="shared" si="15"/>
        <v>59.115667571533315</v>
      </c>
      <c r="Y31">
        <f t="shared" si="16"/>
        <v>2.2459796178984814</v>
      </c>
      <c r="Z31">
        <f t="shared" si="17"/>
        <v>3.799296718049777</v>
      </c>
      <c r="AA31">
        <f t="shared" si="18"/>
        <v>1.80819656436717</v>
      </c>
      <c r="AB31">
        <f t="shared" si="19"/>
        <v>-48.841893764840606</v>
      </c>
      <c r="AC31">
        <f t="shared" si="20"/>
        <v>-179.10879781257842</v>
      </c>
      <c r="AD31">
        <f t="shared" si="21"/>
        <v>-13.221579546727611</v>
      </c>
      <c r="AE31">
        <f t="shared" si="22"/>
        <v>-9.8801376744564209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53921.985292618221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358</v>
      </c>
      <c r="AR31">
        <v>15372.9</v>
      </c>
      <c r="AS31">
        <v>959.87930769230798</v>
      </c>
      <c r="AT31">
        <v>1153.6500000000001</v>
      </c>
      <c r="AU31">
        <f t="shared" si="27"/>
        <v>0.16796315373613502</v>
      </c>
      <c r="AV31">
        <v>0.5</v>
      </c>
      <c r="AW31">
        <f t="shared" si="28"/>
        <v>1180.1888905931771</v>
      </c>
      <c r="AX31">
        <f t="shared" si="29"/>
        <v>19.404381090505105</v>
      </c>
      <c r="AY31">
        <f t="shared" si="30"/>
        <v>99.114124034190226</v>
      </c>
      <c r="AZ31">
        <f t="shared" si="31"/>
        <v>1.6931296955589939E-2</v>
      </c>
      <c r="BA31">
        <f t="shared" si="32"/>
        <v>1.8276166948381223</v>
      </c>
      <c r="BB31" t="s">
        <v>359</v>
      </c>
      <c r="BC31">
        <v>959.87930769230798</v>
      </c>
      <c r="BD31">
        <v>694.26</v>
      </c>
      <c r="BE31">
        <f t="shared" si="33"/>
        <v>0.39820569496814462</v>
      </c>
      <c r="BF31">
        <f t="shared" si="34"/>
        <v>0.42179997890178733</v>
      </c>
      <c r="BG31">
        <f t="shared" si="35"/>
        <v>0.82109727317335335</v>
      </c>
      <c r="BH31">
        <f t="shared" si="36"/>
        <v>0.44222409479920938</v>
      </c>
      <c r="BI31">
        <f t="shared" si="37"/>
        <v>0.82793821271413137</v>
      </c>
      <c r="BJ31">
        <f t="shared" si="38"/>
        <v>0.30507882710419382</v>
      </c>
      <c r="BK31">
        <f t="shared" si="39"/>
        <v>0.69492117289580624</v>
      </c>
      <c r="BL31">
        <f t="shared" si="40"/>
        <v>1400.0043333333299</v>
      </c>
      <c r="BM31">
        <f t="shared" si="41"/>
        <v>1180.1888905931771</v>
      </c>
      <c r="BN31">
        <f t="shared" si="42"/>
        <v>0.84298945545633797</v>
      </c>
      <c r="BO31">
        <f t="shared" si="43"/>
        <v>0.19597891091267602</v>
      </c>
      <c r="BP31">
        <v>6</v>
      </c>
      <c r="BQ31">
        <v>0.5</v>
      </c>
      <c r="BR31" t="s">
        <v>296</v>
      </c>
      <c r="BS31">
        <v>2</v>
      </c>
      <c r="BT31">
        <v>1607976132.8499999</v>
      </c>
      <c r="BU31">
        <v>1399.34666666667</v>
      </c>
      <c r="BV31">
        <v>1424.49066666667</v>
      </c>
      <c r="BW31">
        <v>21.926556666666698</v>
      </c>
      <c r="BX31">
        <v>20.626719999999999</v>
      </c>
      <c r="BY31">
        <v>1400.0260000000001</v>
      </c>
      <c r="BZ31">
        <v>21.636223333333302</v>
      </c>
      <c r="CA31">
        <v>500.02053333333299</v>
      </c>
      <c r="CB31">
        <v>102.331933333333</v>
      </c>
      <c r="CC31">
        <v>0.10000124000000001</v>
      </c>
      <c r="CD31">
        <v>28.020136666666701</v>
      </c>
      <c r="CE31">
        <v>29.138750000000002</v>
      </c>
      <c r="CF31">
        <v>999.9</v>
      </c>
      <c r="CG31">
        <v>0</v>
      </c>
      <c r="CH31">
        <v>0</v>
      </c>
      <c r="CI31">
        <v>9999.0583333333307</v>
      </c>
      <c r="CJ31">
        <v>0</v>
      </c>
      <c r="CK31">
        <v>140.488</v>
      </c>
      <c r="CL31">
        <v>1400.0043333333299</v>
      </c>
      <c r="CM31">
        <v>0.89999499999999999</v>
      </c>
      <c r="CN31">
        <v>0.10000525</v>
      </c>
      <c r="CO31">
        <v>0</v>
      </c>
      <c r="CP31">
        <v>959.90803333333304</v>
      </c>
      <c r="CQ31">
        <v>4.9994800000000001</v>
      </c>
      <c r="CR31">
        <v>13587.166666666701</v>
      </c>
      <c r="CS31">
        <v>11417.596666666699</v>
      </c>
      <c r="CT31">
        <v>47.1145</v>
      </c>
      <c r="CU31">
        <v>48.935033333333301</v>
      </c>
      <c r="CV31">
        <v>48.030999999999999</v>
      </c>
      <c r="CW31">
        <v>48.707999999999998</v>
      </c>
      <c r="CX31">
        <v>49.127000000000002</v>
      </c>
      <c r="CY31">
        <v>1255.49933333333</v>
      </c>
      <c r="CZ31">
        <v>139.50866666666701</v>
      </c>
      <c r="DA31">
        <v>0</v>
      </c>
      <c r="DB31">
        <v>137.700000047684</v>
      </c>
      <c r="DC31">
        <v>0</v>
      </c>
      <c r="DD31">
        <v>959.87930769230798</v>
      </c>
      <c r="DE31">
        <v>-11.8705641080352</v>
      </c>
      <c r="DF31">
        <v>-171.54871806793599</v>
      </c>
      <c r="DG31">
        <v>13586.9538461538</v>
      </c>
      <c r="DH31">
        <v>15</v>
      </c>
      <c r="DI31">
        <v>1607976031.0999999</v>
      </c>
      <c r="DJ31" t="s">
        <v>355</v>
      </c>
      <c r="DK31">
        <v>1607976031.0999999</v>
      </c>
      <c r="DL31">
        <v>1607976030.0999999</v>
      </c>
      <c r="DM31">
        <v>21</v>
      </c>
      <c r="DN31">
        <v>0.14399999999999999</v>
      </c>
      <c r="DO31">
        <v>1.4E-2</v>
      </c>
      <c r="DP31">
        <v>-0.47799999999999998</v>
      </c>
      <c r="DQ31">
        <v>0.23300000000000001</v>
      </c>
      <c r="DR31">
        <v>1224</v>
      </c>
      <c r="DS31">
        <v>21</v>
      </c>
      <c r="DT31">
        <v>0.08</v>
      </c>
      <c r="DU31">
        <v>7.0000000000000007E-2</v>
      </c>
      <c r="DV31">
        <v>19.407757240796201</v>
      </c>
      <c r="DW31">
        <v>5.5438649725204597E-2</v>
      </c>
      <c r="DX31">
        <v>5.1774253269767798E-2</v>
      </c>
      <c r="DY31">
        <v>1</v>
      </c>
      <c r="DZ31">
        <v>-25.1494258064516</v>
      </c>
      <c r="EA31">
        <v>-0.149158064516109</v>
      </c>
      <c r="EB31">
        <v>6.1177826300067802E-2</v>
      </c>
      <c r="EC31">
        <v>1</v>
      </c>
      <c r="ED31">
        <v>1.29944451612903</v>
      </c>
      <c r="EE31">
        <v>3.01611290322529E-2</v>
      </c>
      <c r="EF31">
        <v>2.5841861996102398E-3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-0.68</v>
      </c>
      <c r="EN31">
        <v>0.29039999999999999</v>
      </c>
      <c r="EO31">
        <v>0.59935766860553097</v>
      </c>
      <c r="EP31">
        <v>-1.6043650578588901E-5</v>
      </c>
      <c r="EQ31">
        <v>-1.15305589960158E-6</v>
      </c>
      <c r="ER31">
        <v>3.6581349982770798E-10</v>
      </c>
      <c r="ES31">
        <v>-0.134918103269837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1.8</v>
      </c>
      <c r="FC31">
        <v>2</v>
      </c>
      <c r="FD31">
        <v>508.54899999999998</v>
      </c>
      <c r="FE31">
        <v>474.54399999999998</v>
      </c>
      <c r="FF31">
        <v>23.719799999999999</v>
      </c>
      <c r="FG31">
        <v>36.449599999999997</v>
      </c>
      <c r="FH31">
        <v>29.999700000000001</v>
      </c>
      <c r="FI31">
        <v>36.576000000000001</v>
      </c>
      <c r="FJ31">
        <v>36.628999999999998</v>
      </c>
      <c r="FK31">
        <v>53.752000000000002</v>
      </c>
      <c r="FL31">
        <v>18.315300000000001</v>
      </c>
      <c r="FM31">
        <v>52.148200000000003</v>
      </c>
      <c r="FN31">
        <v>23.698899999999998</v>
      </c>
      <c r="FO31">
        <v>1424.67</v>
      </c>
      <c r="FP31">
        <v>20.6233</v>
      </c>
      <c r="FQ31">
        <v>97.379400000000004</v>
      </c>
      <c r="FR31">
        <v>101.49299999999999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2020-12-14T14:13:06Z</dcterms:created>
  <dcterms:modified xsi:type="dcterms:W3CDTF">2021-05-04T23:16:57Z</dcterms:modified>
</cp:coreProperties>
</file>