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102F759-9E80-4D66-8D12-753612B38135}" xr6:coauthVersionLast="46" xr6:coauthVersionMax="46" xr10:uidLastSave="{00000000-0000-0000-0000-000000000000}"/>
  <bookViews>
    <workbookView xWindow="6465" yWindow="372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I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BH26" i="1"/>
  <c r="BG26" i="1"/>
  <c r="BF26" i="1"/>
  <c r="BE26" i="1"/>
  <c r="BD26" i="1"/>
  <c r="BC26" i="1"/>
  <c r="AX26" i="1" s="1"/>
  <c r="AZ26" i="1"/>
  <c r="AW26" i="1"/>
  <c r="AU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W18" i="1"/>
  <c r="AU18" i="1"/>
  <c r="AS18" i="1"/>
  <c r="AN18" i="1"/>
  <c r="AM18" i="1"/>
  <c r="AI18" i="1"/>
  <c r="AG18" i="1"/>
  <c r="J18" i="1" s="1"/>
  <c r="AV18" i="1" s="1"/>
  <c r="AY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W17" i="1" s="1"/>
  <c r="X17" i="1"/>
  <c r="P17" i="1"/>
  <c r="AW24" i="1" l="1"/>
  <c r="AA21" i="1"/>
  <c r="I29" i="1"/>
  <c r="AH29" i="1"/>
  <c r="J29" i="1"/>
  <c r="AV29" i="1" s="1"/>
  <c r="AY29" i="1" s="1"/>
  <c r="N29" i="1"/>
  <c r="K29" i="1"/>
  <c r="AW27" i="1"/>
  <c r="AU27" i="1"/>
  <c r="S27" i="1"/>
  <c r="AU29" i="1"/>
  <c r="S29" i="1"/>
  <c r="S28" i="1"/>
  <c r="AU28" i="1"/>
  <c r="AW28" i="1" s="1"/>
  <c r="AW29" i="1"/>
  <c r="N17" i="1"/>
  <c r="K17" i="1"/>
  <c r="J17" i="1"/>
  <c r="AV17" i="1" s="1"/>
  <c r="AY17" i="1" s="1"/>
  <c r="I17" i="1"/>
  <c r="AH17" i="1"/>
  <c r="N19" i="1"/>
  <c r="K19" i="1"/>
  <c r="AH19" i="1"/>
  <c r="J19" i="1"/>
  <c r="AV19" i="1" s="1"/>
  <c r="AY19" i="1" s="1"/>
  <c r="I19" i="1"/>
  <c r="AU21" i="1"/>
  <c r="AY21" i="1" s="1"/>
  <c r="S21" i="1"/>
  <c r="AU30" i="1"/>
  <c r="AW30" i="1" s="1"/>
  <c r="S30" i="1"/>
  <c r="S20" i="1"/>
  <c r="AU20" i="1"/>
  <c r="AW20" i="1" s="1"/>
  <c r="K20" i="1"/>
  <c r="J20" i="1"/>
  <c r="AV20" i="1" s="1"/>
  <c r="I20" i="1"/>
  <c r="AH20" i="1"/>
  <c r="N20" i="1"/>
  <c r="AW21" i="1"/>
  <c r="AH24" i="1"/>
  <c r="I24" i="1"/>
  <c r="N24" i="1"/>
  <c r="K24" i="1"/>
  <c r="J24" i="1"/>
  <c r="AV24" i="1" s="1"/>
  <c r="AY24" i="1" s="1"/>
  <c r="S31" i="1"/>
  <c r="AU31" i="1"/>
  <c r="AW31" i="1" s="1"/>
  <c r="AU22" i="1"/>
  <c r="AW22" i="1" s="1"/>
  <c r="S22" i="1"/>
  <c r="K25" i="1"/>
  <c r="J25" i="1"/>
  <c r="AV25" i="1" s="1"/>
  <c r="AY25" i="1" s="1"/>
  <c r="N25" i="1"/>
  <c r="I25" i="1"/>
  <c r="AH25" i="1"/>
  <c r="K28" i="1"/>
  <c r="J28" i="1"/>
  <c r="AV28" i="1" s="1"/>
  <c r="I28" i="1"/>
  <c r="AH28" i="1"/>
  <c r="N28" i="1"/>
  <c r="AU19" i="1"/>
  <c r="AW19" i="1" s="1"/>
  <c r="S19" i="1"/>
  <c r="S23" i="1"/>
  <c r="AU23" i="1"/>
  <c r="AW23" i="1" s="1"/>
  <c r="N27" i="1"/>
  <c r="K27" i="1"/>
  <c r="J27" i="1"/>
  <c r="AV27" i="1" s="1"/>
  <c r="AY27" i="1" s="1"/>
  <c r="I27" i="1"/>
  <c r="AH27" i="1"/>
  <c r="AH22" i="1"/>
  <c r="AH30" i="1"/>
  <c r="I22" i="1"/>
  <c r="N23" i="1"/>
  <c r="S24" i="1"/>
  <c r="I30" i="1"/>
  <c r="N31" i="1"/>
  <c r="J22" i="1"/>
  <c r="AV22" i="1" s="1"/>
  <c r="AY22" i="1" s="1"/>
  <c r="J30" i="1"/>
  <c r="AV30" i="1" s="1"/>
  <c r="AY30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I26" i="1"/>
  <c r="J31" i="1"/>
  <c r="AV31" i="1" s="1"/>
  <c r="AA27" i="1" l="1"/>
  <c r="AA24" i="1"/>
  <c r="Q24" i="1"/>
  <c r="O24" i="1" s="1"/>
  <c r="R24" i="1" s="1"/>
  <c r="L24" i="1" s="1"/>
  <c r="M24" i="1" s="1"/>
  <c r="T27" i="1"/>
  <c r="U27" i="1" s="1"/>
  <c r="AA29" i="1"/>
  <c r="AY23" i="1"/>
  <c r="T24" i="1"/>
  <c r="U24" i="1" s="1"/>
  <c r="T19" i="1"/>
  <c r="U19" i="1" s="1"/>
  <c r="Q19" i="1" s="1"/>
  <c r="O19" i="1" s="1"/>
  <c r="R19" i="1" s="1"/>
  <c r="L19" i="1" s="1"/>
  <c r="M19" i="1" s="1"/>
  <c r="T31" i="1"/>
  <c r="U31" i="1" s="1"/>
  <c r="T20" i="1"/>
  <c r="U20" i="1" s="1"/>
  <c r="AA26" i="1"/>
  <c r="AA25" i="1"/>
  <c r="Q25" i="1"/>
  <c r="O25" i="1" s="1"/>
  <c r="R25" i="1" s="1"/>
  <c r="L25" i="1" s="1"/>
  <c r="M25" i="1" s="1"/>
  <c r="T30" i="1"/>
  <c r="U30" i="1" s="1"/>
  <c r="Q30" i="1" s="1"/>
  <c r="O30" i="1" s="1"/>
  <c r="R30" i="1" s="1"/>
  <c r="L30" i="1" s="1"/>
  <c r="M30" i="1" s="1"/>
  <c r="AA31" i="1"/>
  <c r="AA22" i="1"/>
  <c r="T28" i="1"/>
  <c r="U28" i="1" s="1"/>
  <c r="T26" i="1"/>
  <c r="U26" i="1" s="1"/>
  <c r="AA20" i="1"/>
  <c r="T21" i="1"/>
  <c r="U21" i="1" s="1"/>
  <c r="AA17" i="1"/>
  <c r="AA30" i="1"/>
  <c r="AA18" i="1"/>
  <c r="T25" i="1"/>
  <c r="U25" i="1" s="1"/>
  <c r="AA23" i="1"/>
  <c r="T23" i="1"/>
  <c r="U23" i="1" s="1"/>
  <c r="AA28" i="1"/>
  <c r="Q28" i="1"/>
  <c r="O28" i="1" s="1"/>
  <c r="R28" i="1" s="1"/>
  <c r="L28" i="1" s="1"/>
  <c r="M28" i="1" s="1"/>
  <c r="T22" i="1"/>
  <c r="U22" i="1" s="1"/>
  <c r="Q22" i="1" s="1"/>
  <c r="O22" i="1" s="1"/>
  <c r="R22" i="1" s="1"/>
  <c r="L22" i="1" s="1"/>
  <c r="M22" i="1" s="1"/>
  <c r="AY20" i="1"/>
  <c r="T29" i="1"/>
  <c r="U29" i="1" s="1"/>
  <c r="Q29" i="1" s="1"/>
  <c r="O29" i="1" s="1"/>
  <c r="R29" i="1" s="1"/>
  <c r="L29" i="1" s="1"/>
  <c r="M29" i="1" s="1"/>
  <c r="T18" i="1"/>
  <c r="U18" i="1" s="1"/>
  <c r="T17" i="1"/>
  <c r="U17" i="1" s="1"/>
  <c r="Q17" i="1" s="1"/>
  <c r="O17" i="1" s="1"/>
  <c r="R17" i="1" s="1"/>
  <c r="L17" i="1" s="1"/>
  <c r="M17" i="1" s="1"/>
  <c r="AY31" i="1"/>
  <c r="AY28" i="1"/>
  <c r="AA19" i="1"/>
  <c r="AC20" i="1" l="1"/>
  <c r="V20" i="1"/>
  <c r="Z20" i="1" s="1"/>
  <c r="AB20" i="1"/>
  <c r="V31" i="1"/>
  <c r="Z31" i="1" s="1"/>
  <c r="AC31" i="1"/>
  <c r="AD31" i="1" s="1"/>
  <c r="AB31" i="1"/>
  <c r="AB23" i="1"/>
  <c r="V23" i="1"/>
  <c r="Z23" i="1" s="1"/>
  <c r="AC23" i="1"/>
  <c r="V26" i="1"/>
  <c r="Z26" i="1" s="1"/>
  <c r="AC26" i="1"/>
  <c r="AB26" i="1"/>
  <c r="V27" i="1"/>
  <c r="Z27" i="1" s="1"/>
  <c r="AC27" i="1"/>
  <c r="AB27" i="1"/>
  <c r="V30" i="1"/>
  <c r="Z30" i="1" s="1"/>
  <c r="AC30" i="1"/>
  <c r="AB30" i="1"/>
  <c r="V18" i="1"/>
  <c r="Z18" i="1" s="1"/>
  <c r="AC18" i="1"/>
  <c r="AB18" i="1"/>
  <c r="V29" i="1"/>
  <c r="Z29" i="1" s="1"/>
  <c r="AC29" i="1"/>
  <c r="AB29" i="1"/>
  <c r="Q26" i="1"/>
  <c r="O26" i="1" s="1"/>
  <c r="R26" i="1" s="1"/>
  <c r="L26" i="1" s="1"/>
  <c r="M26" i="1" s="1"/>
  <c r="V24" i="1"/>
  <c r="Z24" i="1" s="1"/>
  <c r="AC24" i="1"/>
  <c r="AB24" i="1"/>
  <c r="Q20" i="1"/>
  <c r="O20" i="1" s="1"/>
  <c r="R20" i="1" s="1"/>
  <c r="L20" i="1" s="1"/>
  <c r="M20" i="1" s="1"/>
  <c r="AC28" i="1"/>
  <c r="V28" i="1"/>
  <c r="Z28" i="1" s="1"/>
  <c r="AB28" i="1"/>
  <c r="V22" i="1"/>
  <c r="Z22" i="1" s="1"/>
  <c r="AC22" i="1"/>
  <c r="AB22" i="1"/>
  <c r="V21" i="1"/>
  <c r="Z21" i="1" s="1"/>
  <c r="AC21" i="1"/>
  <c r="AD21" i="1" s="1"/>
  <c r="AB21" i="1"/>
  <c r="Q21" i="1"/>
  <c r="O21" i="1" s="1"/>
  <c r="R21" i="1" s="1"/>
  <c r="L21" i="1" s="1"/>
  <c r="M21" i="1" s="1"/>
  <c r="Q27" i="1"/>
  <c r="O27" i="1" s="1"/>
  <c r="R27" i="1" s="1"/>
  <c r="L27" i="1" s="1"/>
  <c r="M27" i="1" s="1"/>
  <c r="AC17" i="1"/>
  <c r="AD17" i="1" s="1"/>
  <c r="V17" i="1"/>
  <c r="Z17" i="1" s="1"/>
  <c r="AB17" i="1"/>
  <c r="Q18" i="1"/>
  <c r="O18" i="1" s="1"/>
  <c r="R18" i="1" s="1"/>
  <c r="L18" i="1" s="1"/>
  <c r="M18" i="1" s="1"/>
  <c r="V19" i="1"/>
  <c r="Z19" i="1" s="1"/>
  <c r="AC19" i="1"/>
  <c r="AB19" i="1"/>
  <c r="Q23" i="1"/>
  <c r="O23" i="1" s="1"/>
  <c r="R23" i="1" s="1"/>
  <c r="L23" i="1" s="1"/>
  <c r="M23" i="1" s="1"/>
  <c r="AC25" i="1"/>
  <c r="AD25" i="1" s="1"/>
  <c r="V25" i="1"/>
  <c r="Z25" i="1" s="1"/>
  <c r="AB25" i="1"/>
  <c r="Q31" i="1"/>
  <c r="O31" i="1" s="1"/>
  <c r="R31" i="1" s="1"/>
  <c r="L31" i="1" s="1"/>
  <c r="M31" i="1" s="1"/>
  <c r="AD29" i="1" l="1"/>
  <c r="AD19" i="1"/>
  <c r="AD28" i="1"/>
  <c r="AD27" i="1"/>
  <c r="AD18" i="1"/>
  <c r="AD24" i="1"/>
  <c r="AD26" i="1"/>
  <c r="AD22" i="1"/>
  <c r="AD30" i="1"/>
  <c r="AD23" i="1"/>
  <c r="AD20" i="1"/>
</calcChain>
</file>

<file path=xl/sharedStrings.xml><?xml version="1.0" encoding="utf-8"?>
<sst xmlns="http://schemas.openxmlformats.org/spreadsheetml/2006/main" count="693" uniqueCount="354">
  <si>
    <t>File opened</t>
  </si>
  <si>
    <t>2020-12-14 13:19:19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</si>
  <si>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</si>
  <si>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</si>
  <si>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</si>
  <si>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</si>
  <si>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</si>
  <si>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</si>
  <si>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</si>
  <si>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</si>
  <si>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</si>
  <si>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</si>
  <si>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</si>
  <si>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</si>
  <si>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</si>
  <si>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</si>
  <si>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</si>
  <si>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</si>
  <si>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</si>
  <si>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</si>
  <si>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</si>
  <si>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</si>
  <si>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</si>
  <si>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13:19:19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</si>
  <si>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</si>
  <si>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</si>
  <si>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</si>
  <si>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</si>
  <si>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</si>
  <si>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</si>
  <si>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</si>
  <si>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</si>
  <si>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</si>
  <si>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</si>
  <si>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</si>
  <si>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</si>
  <si>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</si>
  <si>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</si>
  <si>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</si>
  <si>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</si>
  <si>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</si>
  <si>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</si>
  <si>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</si>
  <si>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</si>
  <si>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</si>
  <si>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</si>
  <si>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</si>
  <si>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</si>
  <si>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</si>
  <si>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</si>
  <si>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</si>
  <si>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</si>
  <si>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</si>
  <si>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</si>
  <si>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</si>
  <si>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</si>
  <si>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</si>
  <si>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</si>
  <si>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</si>
  <si>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</si>
  <si>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</si>
  <si>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</si>
  <si>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</si>
  <si>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</si>
  <si>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</si>
  <si>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</si>
  <si>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</si>
  <si>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</si>
  <si>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</si>
  <si>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</si>
  <si>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</si>
  <si>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</si>
  <si>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</si>
  <si>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</si>
  <si>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</si>
  <si>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</si>
  <si>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</si>
  <si>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</si>
  <si>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</si>
  <si>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</si>
  <si>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</si>
  <si>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</si>
  <si>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</si>
  <si>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</si>
  <si>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</si>
  <si>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</si>
  <si>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</si>
  <si>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</si>
  <si>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</si>
  <si>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</si>
  <si>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</si>
  <si>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</si>
  <si>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</si>
  <si>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</si>
  <si>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</si>
  <si>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</si>
  <si>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</si>
  <si>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</si>
  <si>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</si>
  <si>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</si>
  <si>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</si>
  <si>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</si>
  <si>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</si>
  <si>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</si>
  <si>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</si>
  <si>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</si>
  <si>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</si>
  <si>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</si>
  <si>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</si>
  <si>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</si>
  <si>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</si>
  <si>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</si>
  <si>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</si>
  <si>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</si>
  <si>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</si>
  <si>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</si>
  <si>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</si>
  <si>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</si>
  <si>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</si>
  <si>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</si>
  <si>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</si>
  <si>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</si>
  <si>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</si>
  <si>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</si>
  <si>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</si>
  <si>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</si>
  <si>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</si>
  <si>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</si>
  <si>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</si>
  <si>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</si>
  <si>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</si>
  <si>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</si>
  <si>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</si>
  <si>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</si>
  <si>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</si>
  <si>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</si>
  <si>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</si>
  <si>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</si>
  <si>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</si>
  <si>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</si>
  <si>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</si>
  <si>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</si>
  <si>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</si>
  <si>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</si>
  <si>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</si>
  <si>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</si>
  <si>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</si>
  <si>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</si>
  <si>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</si>
  <si>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</si>
  <si>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</si>
  <si>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</si>
  <si>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</si>
  <si>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</si>
  <si>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</si>
  <si>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</si>
  <si>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</si>
  <si>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</si>
  <si>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</si>
  <si>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</si>
  <si>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</si>
  <si>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</si>
  <si>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</si>
  <si>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</si>
  <si>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</si>
  <si>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</si>
  <si>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</si>
  <si>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</si>
  <si>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</si>
  <si>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</si>
  <si>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</si>
  <si>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</si>
  <si>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</si>
  <si>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</si>
  <si>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</si>
  <si>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</si>
  <si>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</si>
  <si>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</si>
  <si>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</si>
  <si>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</si>
  <si>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</si>
  <si>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</si>
  <si>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</si>
  <si>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</si>
  <si>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</si>
  <si>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</si>
  <si>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</si>
  <si>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</si>
  <si>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</si>
  <si>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</si>
  <si>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</si>
  <si>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</si>
  <si>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</si>
  <si>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</si>
  <si>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</si>
  <si>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</si>
  <si>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</si>
  <si>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</si>
  <si>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</si>
  <si>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</si>
  <si>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</si>
  <si>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</si>
  <si>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</si>
  <si>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</si>
  <si>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</si>
  <si>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</si>
  <si>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</si>
  <si>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</si>
  <si>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</si>
  <si>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</si>
  <si>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</si>
  <si>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</si>
  <si>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</si>
  <si>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</si>
  <si>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</si>
  <si>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</si>
  <si>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</si>
  <si>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</si>
  <si>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</si>
  <si>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</si>
  <si>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</si>
  <si>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</si>
  <si>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</si>
  <si>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</si>
  <si>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</si>
  <si>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</si>
  <si>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</si>
  <si>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</si>
  <si>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</si>
  <si>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</si>
  <si>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</si>
  <si>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</si>
  <si>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</si>
  <si>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</si>
  <si>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</si>
  <si>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</si>
  <si>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</si>
  <si>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</si>
  <si>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</si>
  <si>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</si>
  <si>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</si>
  <si>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</si>
  <si>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</si>
  <si>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</si>
  <si>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</si>
  <si>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</si>
  <si>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</si>
  <si>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</si>
  <si>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</si>
  <si>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</si>
  <si>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</si>
  <si>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</si>
  <si>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</si>
  <si>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</si>
  <si>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</si>
  <si>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</si>
  <si>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</si>
  <si>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</si>
  <si>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</si>
  <si>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</si>
  <si>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</si>
  <si>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</si>
  <si>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</si>
  <si>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</si>
  <si>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</si>
  <si>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</si>
  <si>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</si>
  <si>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</si>
  <si>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</si>
  <si>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</si>
  <si>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</si>
  <si>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</si>
  <si>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</si>
  <si>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</si>
  <si>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</si>
  <si>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</si>
  <si>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</si>
  <si>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</si>
  <si>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</si>
  <si>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</si>
  <si>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</si>
  <si>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</si>
  <si>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</si>
  <si>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13:30:12</t>
  </si>
  <si>
    <t>13:30:12</t>
  </si>
  <si>
    <t>1149</t>
  </si>
  <si>
    <t>_1</t>
  </si>
  <si>
    <t>RECT-4143-20200907-06_33_50</t>
  </si>
  <si>
    <t>RECT-7209-20201214-13_30_15</t>
  </si>
  <si>
    <t>DARK-7210-20201214-13_30_17</t>
  </si>
  <si>
    <t>0: Broadleaf</t>
  </si>
  <si>
    <t>13:30:32</t>
  </si>
  <si>
    <t>0/3</t>
  </si>
  <si>
    <t>20201214 13:32:33</t>
  </si>
  <si>
    <t>13:32:33</t>
  </si>
  <si>
    <t>RECT-7211-20201214-13_32_36</t>
  </si>
  <si>
    <t>DARK-7212-20201214-13_32_38</t>
  </si>
  <si>
    <t>2/3</t>
  </si>
  <si>
    <t>20201214 13:33:58</t>
  </si>
  <si>
    <t>13:33:58</t>
  </si>
  <si>
    <t>RECT-7213-20201214-13_34_02</t>
  </si>
  <si>
    <t>DARK-7214-20201214-13_34_04</t>
  </si>
  <si>
    <t>3/3</t>
  </si>
  <si>
    <t>20201214 13:35:08</t>
  </si>
  <si>
    <t>13:35:08</t>
  </si>
  <si>
    <t>RECT-7215-20201214-13_35_12</t>
  </si>
  <si>
    <t>DARK-7216-20201214-13_35_14</t>
  </si>
  <si>
    <t>20201214 13:36:19</t>
  </si>
  <si>
    <t>13:36:19</t>
  </si>
  <si>
    <t>RECT-7217-20201214-13_36_23</t>
  </si>
  <si>
    <t>DARK-7218-20201214-13_36_25</t>
  </si>
  <si>
    <t>20201214 13:37:38</t>
  </si>
  <si>
    <t>13:37:38</t>
  </si>
  <si>
    <t>RECT-7219-20201214-13_37_42</t>
  </si>
  <si>
    <t>DARK-7220-20201214-13_37_44</t>
  </si>
  <si>
    <t>20201214 13:38:48</t>
  </si>
  <si>
    <t>13:38:48</t>
  </si>
  <si>
    <t>RECT-7221-20201214-13_38_52</t>
  </si>
  <si>
    <t>DARK-7222-20201214-13_38_54</t>
  </si>
  <si>
    <t>20201214 13:40:44</t>
  </si>
  <si>
    <t>13:40:44</t>
  </si>
  <si>
    <t>RECT-7223-20201214-13_40_48</t>
  </si>
  <si>
    <t>DARK-7224-20201214-13_40_50</t>
  </si>
  <si>
    <t>13:41:08</t>
  </si>
  <si>
    <t>20201214 13:43:09</t>
  </si>
  <si>
    <t>13:43:09</t>
  </si>
  <si>
    <t>RECT-7225-20201214-13_43_13</t>
  </si>
  <si>
    <t>DARK-7226-20201214-13_43_15</t>
  </si>
  <si>
    <t>1/3</t>
  </si>
  <si>
    <t>20201214 13:45:10</t>
  </si>
  <si>
    <t>13:45:10</t>
  </si>
  <si>
    <t>RECT-7227-20201214-13_45_13</t>
  </si>
  <si>
    <t>DARK-7228-20201214-13_45_15</t>
  </si>
  <si>
    <t>20201214 13:47:10</t>
  </si>
  <si>
    <t>13:47:10</t>
  </si>
  <si>
    <t>RECT-7229-20201214-13_47_14</t>
  </si>
  <si>
    <t>DARK-7230-20201214-13_47_16</t>
  </si>
  <si>
    <t>20201214 13:49:11</t>
  </si>
  <si>
    <t>13:49:11</t>
  </si>
  <si>
    <t>RECT-7231-20201214-13_49_14</t>
  </si>
  <si>
    <t>DARK-7232-20201214-13_49_16</t>
  </si>
  <si>
    <t>20201214 13:50:16</t>
  </si>
  <si>
    <t>13:50:16</t>
  </si>
  <si>
    <t>RECT-7233-20201214-13_50_20</t>
  </si>
  <si>
    <t>DARK-7234-20201214-13_50_22</t>
  </si>
  <si>
    <t>20201214 13:52:17</t>
  </si>
  <si>
    <t>13:52:17</t>
  </si>
  <si>
    <t>RECT-7235-20201214-13_52_20</t>
  </si>
  <si>
    <t>DARK-7236-20201214-13_52_22</t>
  </si>
  <si>
    <t>13:52:42</t>
  </si>
  <si>
    <t>20201214 13:54:43</t>
  </si>
  <si>
    <t>13:54:43</t>
  </si>
  <si>
    <t>RECT-7237-20201214-13_54_47</t>
  </si>
  <si>
    <t>DARK-7238-20201214-13_54_49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</si>
</sst>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1607981412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1607981404.25</v>
      </c>
      <c r="I17">
        <f t="shared" ref="I17:I31" si="0">BW17*AG17*(BS17-BT17)/(100*BL17*(1000-AG17*BS17))</f>
        <v>8.2024727763504426E-4</v>
      </c>
      <c r="J17">
        <f t="shared" ref="J17:J31" si="1">BW17*AG17*(BR17-BQ17*(1000-AG17*BT17)/(1000-AG17*BS17))/(100*BL17)</f>
        <v>4.5379298885029842</v>
      </c>
      <c r="K17">
        <f t="shared" ref="K17:K31" si="2">BQ17 - IF(AG17&gt;1, J17*BL17*100/(AI17*CE17), 0)</f>
        <v>400.65980000000002</v>
      </c>
      <c r="L17">
        <f t="shared" ref="L17:L31" si="3">((R17-I17/2)*K17-J17)/(R17+I17/2)</f>
        <v>234.71291666428988</v>
      </c>
      <c r="M17">
        <f t="shared" ref="M17:M31" si="4">L17*(BX17+BY17)/1000</f>
        <v>24.056574201230379</v>
      </c>
      <c r="N17">
        <f t="shared" ref="N17:N31" si="5">(BQ17 - IF(AG17&gt;1, J17*BL17*100/(AI17*CE17), 0))*(BX17+BY17)/1000</f>
        <v>41.065069384042815</v>
      </c>
      <c r="O17">
        <f t="shared" ref="O17:O31" si="6">2/((1/Q17-1/P17)+SIGN(Q17)*SQRT((1/Q17-1/P17)*(1/Q17-1/P17) + 4*BM17/((BM17+1)*(BM17+1))*(2*1/Q17*1/P17-1/P17*1/P17)))</f>
        <v>4.6610557028269078E-2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2.9712550122116532</v>
      </c>
      <c r="Q17">
        <f t="shared" ref="Q17:Q31" si="8">I17*(1000-(1000*0.61365*EXP(17.502*U17/(240.97+U17))/(BX17+BY17)+BS17)/2)/(1000*0.61365*EXP(17.502*U17/(240.97+U17))/(BX17+BY17)-BS17)</f>
        <v>4.6208127876599094E-2</v>
      </c>
      <c r="R17">
        <f t="shared" ref="R17:R31" si="9">1/((BM17+1)/(O17/1.6)+1/(P17/1.37)) + BM17/((BM17+1)/(O17/1.6) + BM17/(P17/1.37))</f>
        <v>2.8915946853664859E-2</v>
      </c>
      <c r="S17">
        <f t="shared" ref="S17:S31" si="10">(BI17*BK17)</f>
        <v>231.29161394205474</v>
      </c>
      <c r="T17">
        <f t="shared" ref="T17:T31" si="11">(BZ17+(S17+2*0.95*0.0000000567*(((BZ17+$B$7)+273)^4-(BZ17+273)^4)-44100*I17)/(1.84*29.3*P17+8*0.95*0.0000000567*(BZ17+273)^3))</f>
        <v>29.076825835392892</v>
      </c>
      <c r="U17">
        <f t="shared" ref="U17:U31" si="12">($C$7*CA17+$D$7*CB17+$E$7*T17)</f>
        <v>28.7816266666667</v>
      </c>
      <c r="V17">
        <f t="shared" ref="V17:V31" si="13">0.61365*EXP(17.502*U17/(240.97+U17))</f>
        <v>3.9712316409991248</v>
      </c>
      <c r="W17">
        <f t="shared" ref="W17:W31" si="14">(X17/Y17*100)</f>
        <v>58.3467518440183</v>
      </c>
      <c r="X17">
        <f t="shared" ref="X17:X31" si="15">BS17*(BX17+BY17)/1000</f>
        <v>2.2066850371649234</v>
      </c>
      <c r="Y17">
        <f t="shared" ref="Y17:Y31" si="16">0.61365*EXP(17.502*BZ17/(240.97+BZ17))</f>
        <v>3.782018651293872</v>
      </c>
      <c r="Z17">
        <f t="shared" ref="Z17:Z31" si="17">(V17-BS17*(BX17+BY17)/1000)</f>
        <v>1.7645466038342015</v>
      </c>
      <c r="AA17">
        <f t="shared" ref="AA17:AA31" si="18">(-I17*44100)</f>
        <v>-36.172904943705454</v>
      </c>
      <c r="AB17">
        <f t="shared" ref="AB17:AB31" si="19">2*29.3*P17*0.92*(BZ17-U17)</f>
        <v>-134.50309675001682</v>
      </c>
      <c r="AC17">
        <f t="shared" ref="AC17:AC31" si="20">2*0.95*0.0000000567*(((BZ17+$B$7)+273)^4-(U17+273)^4)</f>
        <v>-9.903050223456356</v>
      </c>
      <c r="AD17">
        <f t="shared" ref="AD17:AD31" si="21">S17+AC17+AA17+AB17</f>
        <v>50.712562024876121</v>
      </c>
      <c r="AE17">
        <v>1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53975.077099087684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809.85924</v>
      </c>
      <c r="AR17">
        <v>941.02</v>
      </c>
      <c r="AS17">
        <f t="shared" ref="AS17:AS31" si="27">1-AQ17/AR17</f>
        <v>0.13938147967099523</v>
      </c>
      <c r="AT17">
        <v>0.5</v>
      </c>
      <c r="AU17">
        <f t="shared" ref="AU17:AU31" si="28">BI17</f>
        <v>1180.1893697508976</v>
      </c>
      <c r="AV17">
        <f t="shared" ref="AV17:AV31" si="29">J17</f>
        <v>4.5379298885029842</v>
      </c>
      <c r="AW17">
        <f t="shared" ref="AW17:AW31" si="30">AS17*AT17*AU17</f>
        <v>82.248270323929702</v>
      </c>
      <c r="AX17">
        <f t="shared" ref="AX17:AX31" si="31">BC17/AR17</f>
        <v>0.34117234490234</v>
      </c>
      <c r="AY17">
        <f t="shared" ref="AY17:AY31" si="32">(AV17-AO17)/AU17</f>
        <v>4.3346241708641826E-3</v>
      </c>
      <c r="AZ17">
        <f t="shared" ref="AZ17:AZ31" si="33">(AL17-AR17)/AR17</f>
        <v>2.4665363116618138</v>
      </c>
      <c r="BA17" t="s">
        <v>289</v>
      </c>
      <c r="BB17">
        <v>619.97</v>
      </c>
      <c r="BC17">
        <f t="shared" ref="BC17:BC31" si="34">AR17-BB17</f>
        <v>321.04999999999995</v>
      </c>
      <c r="BD17">
        <f t="shared" ref="BD17:BD31" si="35">(AR17-AQ17)/(AR17-BB17)</f>
        <v>0.40853686341691325</v>
      </c>
      <c r="BE17">
        <f t="shared" ref="BE17:BE31" si="36">(AL17-AR17)/(AL17-BB17)</f>
        <v>0.87848726964433743</v>
      </c>
      <c r="BF17">
        <f t="shared" ref="BF17:BF31" si="37">(AR17-AQ17)/(AR17-AK17)</f>
        <v>0.58153307913207741</v>
      </c>
      <c r="BG17">
        <f t="shared" ref="BG17:BG31" si="38">(AL17-AR17)/(AL17-AK17)</f>
        <v>0.91143375307800678</v>
      </c>
      <c r="BH17">
        <f t="shared" ref="BH17:BH31" si="39">$B$11*CF17+$C$11*CG17+$F$11*CH17*(1-CK17)</f>
        <v>1400.0053333333301</v>
      </c>
      <c r="BI17">
        <f t="shared" ref="BI17:BI31" si="40">BH17*BJ17</f>
        <v>1180.1893697508976</v>
      </c>
      <c r="BJ17">
        <f t="shared" ref="BJ17:BJ31" si="41">($B$11*$D$9+$C$11*$D$9+$F$11*((CU17+CM17)/MAX(CU17+CM17+CV17, 0.1)*$I$9+CV17/MAX(CU17+CM17+CV17, 0.1)*$J$9))/($B$11+$C$11+$F$11)</f>
        <v>0.84298919557751706</v>
      </c>
      <c r="BK17">
        <f t="shared" ref="BK17:BK31" si="42">($B$11*$K$9+$C$11*$K$9+$F$11*((CU17+CM17)/MAX(CU17+CM17+CV17, 0.1)*$P$9+CV17/MAX(CU17+CM17+CV17, 0.1)*$Q$9))/($B$11+$C$11+$F$11)</f>
        <v>0.19597839115503424</v>
      </c>
      <c r="BL17">
        <v>6</v>
      </c>
      <c r="BM17">
        <v>0.5</v>
      </c>
      <c r="BN17" t="s">
        <v>290</v>
      </c>
      <c r="BO17">
        <v>2</v>
      </c>
      <c r="BP17">
        <v>1607981404.25</v>
      </c>
      <c r="BQ17">
        <v>400.65980000000002</v>
      </c>
      <c r="BR17">
        <v>406.49953333333298</v>
      </c>
      <c r="BS17">
        <v>21.529976666666698</v>
      </c>
      <c r="BT17">
        <v>20.5668966666667</v>
      </c>
      <c r="BU17">
        <v>398.18380000000002</v>
      </c>
      <c r="BV17">
        <v>21.3249766666667</v>
      </c>
      <c r="BW17">
        <v>500.0129</v>
      </c>
      <c r="BX17">
        <v>102.393633333333</v>
      </c>
      <c r="BY17">
        <v>9.9976916666666693E-2</v>
      </c>
      <c r="BZ17">
        <v>27.941960000000002</v>
      </c>
      <c r="CA17">
        <v>28.7816266666667</v>
      </c>
      <c r="CB17">
        <v>999.9</v>
      </c>
      <c r="CC17">
        <v>0</v>
      </c>
      <c r="CD17">
        <v>0</v>
      </c>
      <c r="CE17">
        <v>10000.3263333333</v>
      </c>
      <c r="CF17">
        <v>0</v>
      </c>
      <c r="CG17">
        <v>336.96629999999999</v>
      </c>
      <c r="CH17">
        <v>1400.0053333333301</v>
      </c>
      <c r="CI17">
        <v>0.90000466666666701</v>
      </c>
      <c r="CJ17">
        <v>9.9995233333333294E-2</v>
      </c>
      <c r="CK17">
        <v>0</v>
      </c>
      <c r="CL17">
        <v>809.94039999999995</v>
      </c>
      <c r="CM17">
        <v>4.9997499999999997</v>
      </c>
      <c r="CN17">
        <v>11273.3966666667</v>
      </c>
      <c r="CO17">
        <v>12178.11</v>
      </c>
      <c r="CP17">
        <v>49.512333333333302</v>
      </c>
      <c r="CQ17">
        <v>51.745800000000003</v>
      </c>
      <c r="CR17">
        <v>50.678733333333298</v>
      </c>
      <c r="CS17">
        <v>51.066200000000002</v>
      </c>
      <c r="CT17">
        <v>50.662199999999999</v>
      </c>
      <c r="CU17">
        <v>1255.50933333333</v>
      </c>
      <c r="CV17">
        <v>139.49633333333301</v>
      </c>
      <c r="CW17">
        <v>0</v>
      </c>
      <c r="CX17">
        <v>1782.2999999523199</v>
      </c>
      <c r="CY17">
        <v>0</v>
      </c>
      <c r="CZ17">
        <v>809.85924</v>
      </c>
      <c r="DA17">
        <v>-7.8193076942930801</v>
      </c>
      <c r="DB17">
        <v>-120.569230588406</v>
      </c>
      <c r="DC17">
        <v>11272.4</v>
      </c>
      <c r="DD17">
        <v>15</v>
      </c>
      <c r="DE17">
        <v>1607981432</v>
      </c>
      <c r="DF17" t="s">
        <v>291</v>
      </c>
      <c r="DG17">
        <v>1607981432</v>
      </c>
      <c r="DH17">
        <v>1607981429.5</v>
      </c>
      <c r="DI17">
        <v>14</v>
      </c>
      <c r="DJ17">
        <v>-0.67300000000000004</v>
      </c>
      <c r="DK17">
        <v>7.9000000000000001E-2</v>
      </c>
      <c r="DL17">
        <v>2.476</v>
      </c>
      <c r="DM17">
        <v>0.20499999999999999</v>
      </c>
      <c r="DN17">
        <v>406</v>
      </c>
      <c r="DO17">
        <v>20</v>
      </c>
      <c r="DP17">
        <v>0.28999999999999998</v>
      </c>
      <c r="DQ17">
        <v>0.08</v>
      </c>
      <c r="DR17">
        <v>3.9757895405297101</v>
      </c>
      <c r="DS17">
        <v>3.0212681925862599</v>
      </c>
      <c r="DT17">
        <v>0.22085957316594301</v>
      </c>
      <c r="DU17">
        <v>0</v>
      </c>
      <c r="DV17">
        <v>-5.1479896774193499</v>
      </c>
      <c r="DW17">
        <v>-3.7610133870967601</v>
      </c>
      <c r="DX17">
        <v>0.28439458768821102</v>
      </c>
      <c r="DY17">
        <v>0</v>
      </c>
      <c r="DZ17">
        <v>0.88203338709677404</v>
      </c>
      <c r="EA17">
        <v>0.32278054838709502</v>
      </c>
      <c r="EB17">
        <v>3.0210385775240701E-2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2.476</v>
      </c>
      <c r="EJ17">
        <v>0.20499999999999999</v>
      </c>
      <c r="EK17">
        <v>3.1485999999999899</v>
      </c>
      <c r="EL17">
        <v>0</v>
      </c>
      <c r="EM17">
        <v>0</v>
      </c>
      <c r="EN17">
        <v>0</v>
      </c>
      <c r="EO17">
        <v>0.12609499999999599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39.700000000000003</v>
      </c>
      <c r="EX17">
        <v>39.6</v>
      </c>
      <c r="EY17">
        <v>2</v>
      </c>
      <c r="EZ17">
        <v>495.66699999999997</v>
      </c>
      <c r="FA17">
        <v>481.83100000000002</v>
      </c>
      <c r="FB17">
        <v>24.397500000000001</v>
      </c>
      <c r="FC17">
        <v>33.028100000000002</v>
      </c>
      <c r="FD17">
        <v>29.9985</v>
      </c>
      <c r="FE17">
        <v>32.944299999999998</v>
      </c>
      <c r="FF17">
        <v>32.895699999999998</v>
      </c>
      <c r="FG17">
        <v>22.507200000000001</v>
      </c>
      <c r="FH17">
        <v>21.594899999999999</v>
      </c>
      <c r="FI17">
        <v>54.674500000000002</v>
      </c>
      <c r="FJ17">
        <v>24.4392</v>
      </c>
      <c r="FK17">
        <v>406.48700000000002</v>
      </c>
      <c r="FL17">
        <v>20.461200000000002</v>
      </c>
      <c r="FM17">
        <v>101.48699999999999</v>
      </c>
      <c r="FN17">
        <v>100.851</v>
      </c>
    </row>
    <row r="18" spans="1:170" x14ac:dyDescent="0.25">
      <c r="A18">
        <v>2</v>
      </c>
      <c r="B18">
        <v>1607981553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1607981545</v>
      </c>
      <c r="I18">
        <f t="shared" si="0"/>
        <v>1.071868002503259E-3</v>
      </c>
      <c r="J18">
        <f t="shared" si="1"/>
        <v>-1.7004850308354058</v>
      </c>
      <c r="K18">
        <f t="shared" si="2"/>
        <v>49.627090322580599</v>
      </c>
      <c r="L18">
        <f t="shared" si="3"/>
        <v>93.142740584876734</v>
      </c>
      <c r="M18">
        <f t="shared" si="4"/>
        <v>9.5470203966890921</v>
      </c>
      <c r="N18">
        <f t="shared" si="5"/>
        <v>5.0867178758420231</v>
      </c>
      <c r="O18">
        <f t="shared" si="6"/>
        <v>6.0286803489659035E-2</v>
      </c>
      <c r="P18">
        <f t="shared" si="7"/>
        <v>2.9702987457225181</v>
      </c>
      <c r="Q18">
        <f t="shared" si="8"/>
        <v>5.9615191976294217E-2</v>
      </c>
      <c r="R18">
        <f t="shared" si="9"/>
        <v>3.7319213071859612E-2</v>
      </c>
      <c r="S18">
        <f t="shared" si="10"/>
        <v>231.29279093037064</v>
      </c>
      <c r="T18">
        <f t="shared" si="11"/>
        <v>29.084101292139188</v>
      </c>
      <c r="U18">
        <f t="shared" si="12"/>
        <v>28.724906451612899</v>
      </c>
      <c r="V18">
        <f t="shared" si="13"/>
        <v>3.9581950778622645</v>
      </c>
      <c r="W18">
        <f t="shared" si="14"/>
        <v>57.148051352229835</v>
      </c>
      <c r="X18">
        <f t="shared" si="15"/>
        <v>2.1703842714857329</v>
      </c>
      <c r="Y18">
        <f t="shared" si="16"/>
        <v>3.7978272576761229</v>
      </c>
      <c r="Z18">
        <f t="shared" si="17"/>
        <v>1.7878108063765317</v>
      </c>
      <c r="AA18">
        <f t="shared" si="18"/>
        <v>-47.269378910393719</v>
      </c>
      <c r="AB18">
        <f t="shared" si="19"/>
        <v>-113.9208914171324</v>
      </c>
      <c r="AC18">
        <f t="shared" si="20"/>
        <v>-8.3909602799898639</v>
      </c>
      <c r="AD18">
        <f t="shared" si="21"/>
        <v>61.711560322854666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53934.353213429393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792.87619230769201</v>
      </c>
      <c r="AR18">
        <v>880.57</v>
      </c>
      <c r="AS18">
        <f t="shared" si="27"/>
        <v>9.9587548624536448E-2</v>
      </c>
      <c r="AT18">
        <v>0.5</v>
      </c>
      <c r="AU18">
        <f t="shared" si="28"/>
        <v>1180.1959555859953</v>
      </c>
      <c r="AV18">
        <f t="shared" si="29"/>
        <v>-1.7004850308354058</v>
      </c>
      <c r="AW18">
        <f t="shared" si="30"/>
        <v>58.766411056700782</v>
      </c>
      <c r="AX18">
        <f t="shared" si="31"/>
        <v>0.29309424577262455</v>
      </c>
      <c r="AY18">
        <f t="shared" si="32"/>
        <v>-9.5131452171577473E-4</v>
      </c>
      <c r="AZ18">
        <f t="shared" si="33"/>
        <v>2.7045095790226781</v>
      </c>
      <c r="BA18" t="s">
        <v>296</v>
      </c>
      <c r="BB18">
        <v>622.48</v>
      </c>
      <c r="BC18">
        <f t="shared" si="34"/>
        <v>258.09000000000003</v>
      </c>
      <c r="BD18">
        <f t="shared" si="35"/>
        <v>0.33977995153747931</v>
      </c>
      <c r="BE18">
        <f t="shared" si="36"/>
        <v>0.90222382179118044</v>
      </c>
      <c r="BF18">
        <f t="shared" si="37"/>
        <v>0.53117798351512824</v>
      </c>
      <c r="BG18">
        <f t="shared" si="38"/>
        <v>0.93517125679336321</v>
      </c>
      <c r="BH18">
        <f t="shared" si="39"/>
        <v>1400.01322580645</v>
      </c>
      <c r="BI18">
        <f t="shared" si="40"/>
        <v>1180.1959555859953</v>
      </c>
      <c r="BJ18">
        <f t="shared" si="41"/>
        <v>0.84298914741049435</v>
      </c>
      <c r="BK18">
        <f t="shared" si="42"/>
        <v>0.19597829482098866</v>
      </c>
      <c r="BL18">
        <v>6</v>
      </c>
      <c r="BM18">
        <v>0.5</v>
      </c>
      <c r="BN18" t="s">
        <v>290</v>
      </c>
      <c r="BO18">
        <v>2</v>
      </c>
      <c r="BP18">
        <v>1607981545</v>
      </c>
      <c r="BQ18">
        <v>49.627090322580599</v>
      </c>
      <c r="BR18">
        <v>47.650390322580598</v>
      </c>
      <c r="BS18">
        <v>21.174725806451601</v>
      </c>
      <c r="BT18">
        <v>19.9157516129032</v>
      </c>
      <c r="BU18">
        <v>47.151487096774197</v>
      </c>
      <c r="BV18">
        <v>20.9700387096774</v>
      </c>
      <c r="BW18">
        <v>500.01254838709701</v>
      </c>
      <c r="BX18">
        <v>102.398806451613</v>
      </c>
      <c r="BY18">
        <v>0.10000705483871</v>
      </c>
      <c r="BZ18">
        <v>28.013500000000001</v>
      </c>
      <c r="CA18">
        <v>28.724906451612899</v>
      </c>
      <c r="CB18">
        <v>999.9</v>
      </c>
      <c r="CC18">
        <v>0</v>
      </c>
      <c r="CD18">
        <v>0</v>
      </c>
      <c r="CE18">
        <v>9994.4103225806393</v>
      </c>
      <c r="CF18">
        <v>0</v>
      </c>
      <c r="CG18">
        <v>336.65638709677398</v>
      </c>
      <c r="CH18">
        <v>1400.01322580645</v>
      </c>
      <c r="CI18">
        <v>0.90000341935483896</v>
      </c>
      <c r="CJ18">
        <v>9.9996535483870996E-2</v>
      </c>
      <c r="CK18">
        <v>0</v>
      </c>
      <c r="CL18">
        <v>792.87864516129002</v>
      </c>
      <c r="CM18">
        <v>4.9997499999999997</v>
      </c>
      <c r="CN18">
        <v>11019.4225806452</v>
      </c>
      <c r="CO18">
        <v>12178.180645161299</v>
      </c>
      <c r="CP18">
        <v>49.399000000000001</v>
      </c>
      <c r="CQ18">
        <v>51.558</v>
      </c>
      <c r="CR18">
        <v>50.562064516128999</v>
      </c>
      <c r="CS18">
        <v>50.882935483871002</v>
      </c>
      <c r="CT18">
        <v>50.515999999999998</v>
      </c>
      <c r="CU18">
        <v>1255.5183870967701</v>
      </c>
      <c r="CV18">
        <v>139.494838709677</v>
      </c>
      <c r="CW18">
        <v>0</v>
      </c>
      <c r="CX18">
        <v>140</v>
      </c>
      <c r="CY18">
        <v>0</v>
      </c>
      <c r="CZ18">
        <v>792.87619230769201</v>
      </c>
      <c r="DA18">
        <v>-0.81104273319379805</v>
      </c>
      <c r="DB18">
        <v>-12.629059852247</v>
      </c>
      <c r="DC18">
        <v>11019.4</v>
      </c>
      <c r="DD18">
        <v>15</v>
      </c>
      <c r="DE18">
        <v>1607981432</v>
      </c>
      <c r="DF18" t="s">
        <v>291</v>
      </c>
      <c r="DG18">
        <v>1607981432</v>
      </c>
      <c r="DH18">
        <v>1607981429.5</v>
      </c>
      <c r="DI18">
        <v>14</v>
      </c>
      <c r="DJ18">
        <v>-0.67300000000000004</v>
      </c>
      <c r="DK18">
        <v>7.9000000000000001E-2</v>
      </c>
      <c r="DL18">
        <v>2.476</v>
      </c>
      <c r="DM18">
        <v>0.20499999999999999</v>
      </c>
      <c r="DN18">
        <v>406</v>
      </c>
      <c r="DO18">
        <v>20</v>
      </c>
      <c r="DP18">
        <v>0.28999999999999998</v>
      </c>
      <c r="DQ18">
        <v>0.08</v>
      </c>
      <c r="DR18">
        <v>-1.69984765291297</v>
      </c>
      <c r="DS18">
        <v>-3.4276724150423203E-2</v>
      </c>
      <c r="DT18">
        <v>1.6779459622616601E-2</v>
      </c>
      <c r="DU18">
        <v>1</v>
      </c>
      <c r="DV18">
        <v>1.97670096774194</v>
      </c>
      <c r="DW18">
        <v>8.9816129032227205E-3</v>
      </c>
      <c r="DX18">
        <v>1.95826281400104E-2</v>
      </c>
      <c r="DY18">
        <v>1</v>
      </c>
      <c r="DZ18">
        <v>1.2589699999999999</v>
      </c>
      <c r="EA18">
        <v>0.28110774193547999</v>
      </c>
      <c r="EB18">
        <v>2.09560843424468E-2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2.476</v>
      </c>
      <c r="EJ18">
        <v>0.20469999999999999</v>
      </c>
      <c r="EK18">
        <v>2.4756000000000999</v>
      </c>
      <c r="EL18">
        <v>0</v>
      </c>
      <c r="EM18">
        <v>0</v>
      </c>
      <c r="EN18">
        <v>0</v>
      </c>
      <c r="EO18">
        <v>0.20467619047618901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495.77600000000001</v>
      </c>
      <c r="FA18">
        <v>482.73599999999999</v>
      </c>
      <c r="FB18">
        <v>24.0151</v>
      </c>
      <c r="FC18">
        <v>32.609200000000001</v>
      </c>
      <c r="FD18">
        <v>29.999700000000001</v>
      </c>
      <c r="FE18">
        <v>32.651499999999999</v>
      </c>
      <c r="FF18">
        <v>32.638500000000001</v>
      </c>
      <c r="FG18">
        <v>6.5971799999999998</v>
      </c>
      <c r="FH18">
        <v>22.275700000000001</v>
      </c>
      <c r="FI18">
        <v>54.302900000000001</v>
      </c>
      <c r="FJ18">
        <v>24.004100000000001</v>
      </c>
      <c r="FK18">
        <v>47.768300000000004</v>
      </c>
      <c r="FL18">
        <v>19.8582</v>
      </c>
      <c r="FM18">
        <v>101.559</v>
      </c>
      <c r="FN18">
        <v>100.928</v>
      </c>
    </row>
    <row r="19" spans="1:170" x14ac:dyDescent="0.25">
      <c r="A19">
        <v>3</v>
      </c>
      <c r="B19">
        <v>1607981638.5999999</v>
      </c>
      <c r="C19">
        <v>226.59999990463299</v>
      </c>
      <c r="D19" t="s">
        <v>298</v>
      </c>
      <c r="E19" t="s">
        <v>299</v>
      </c>
      <c r="F19" t="s">
        <v>285</v>
      </c>
      <c r="G19" t="s">
        <v>286</v>
      </c>
      <c r="H19">
        <v>1607981630.8499999</v>
      </c>
      <c r="I19">
        <f t="shared" si="0"/>
        <v>1.8089977501494342E-3</v>
      </c>
      <c r="J19">
        <f t="shared" si="1"/>
        <v>-0.48945260558424497</v>
      </c>
      <c r="K19">
        <f t="shared" si="2"/>
        <v>79.614170000000001</v>
      </c>
      <c r="L19">
        <f t="shared" si="3"/>
        <v>85.044152037175976</v>
      </c>
      <c r="M19">
        <f t="shared" si="4"/>
        <v>8.7168156191539854</v>
      </c>
      <c r="N19">
        <f t="shared" si="5"/>
        <v>8.1602558663718021</v>
      </c>
      <c r="O19">
        <f t="shared" si="6"/>
        <v>0.10197349049865101</v>
      </c>
      <c r="P19">
        <f t="shared" si="7"/>
        <v>2.9712795519154995</v>
      </c>
      <c r="Q19">
        <f t="shared" si="8"/>
        <v>0.10006840157495253</v>
      </c>
      <c r="R19">
        <f t="shared" si="9"/>
        <v>6.2710951196263298E-2</v>
      </c>
      <c r="S19">
        <f t="shared" si="10"/>
        <v>231.29324601299319</v>
      </c>
      <c r="T19">
        <f t="shared" si="11"/>
        <v>28.86107983126805</v>
      </c>
      <c r="U19">
        <f t="shared" si="12"/>
        <v>28.6618766666667</v>
      </c>
      <c r="V19">
        <f t="shared" si="13"/>
        <v>3.9437521198804686</v>
      </c>
      <c r="W19">
        <f t="shared" si="14"/>
        <v>56.613916288296174</v>
      </c>
      <c r="X19">
        <f t="shared" si="15"/>
        <v>2.1458845530761423</v>
      </c>
      <c r="Y19">
        <f t="shared" si="16"/>
        <v>3.7903835201023925</v>
      </c>
      <c r="Z19">
        <f t="shared" si="17"/>
        <v>1.7978675668043262</v>
      </c>
      <c r="AA19">
        <f t="shared" si="18"/>
        <v>-79.776800781590055</v>
      </c>
      <c r="AB19">
        <f t="shared" si="19"/>
        <v>-109.25276465305251</v>
      </c>
      <c r="AC19">
        <f t="shared" si="20"/>
        <v>-8.040596852679343</v>
      </c>
      <c r="AD19">
        <f t="shared" si="21"/>
        <v>34.223083725671302</v>
      </c>
      <c r="AE19">
        <v>1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53969.085745794611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790.42369230769202</v>
      </c>
      <c r="AR19">
        <v>877.18</v>
      </c>
      <c r="AS19">
        <f t="shared" si="27"/>
        <v>9.8903654543318287E-2</v>
      </c>
      <c r="AT19">
        <v>0.5</v>
      </c>
      <c r="AU19">
        <f t="shared" si="28"/>
        <v>1180.1980407472947</v>
      </c>
      <c r="AV19">
        <f t="shared" si="29"/>
        <v>-0.48945260558424497</v>
      </c>
      <c r="AW19">
        <f t="shared" si="30"/>
        <v>58.362949657385755</v>
      </c>
      <c r="AX19">
        <f t="shared" si="31"/>
        <v>0.28540322396771461</v>
      </c>
      <c r="AY19">
        <f t="shared" si="32"/>
        <v>7.4813608550027932E-5</v>
      </c>
      <c r="AZ19">
        <f t="shared" si="33"/>
        <v>2.7188262386283322</v>
      </c>
      <c r="BA19" t="s">
        <v>301</v>
      </c>
      <c r="BB19">
        <v>626.83000000000004</v>
      </c>
      <c r="BC19">
        <f t="shared" si="34"/>
        <v>250.34999999999991</v>
      </c>
      <c r="BD19">
        <f t="shared" si="35"/>
        <v>0.34654007466470127</v>
      </c>
      <c r="BE19">
        <f t="shared" si="36"/>
        <v>0.90499952566170194</v>
      </c>
      <c r="BF19">
        <f t="shared" si="37"/>
        <v>0.53651612166649343</v>
      </c>
      <c r="BG19">
        <f t="shared" si="38"/>
        <v>0.9365024418652419</v>
      </c>
      <c r="BH19">
        <f t="shared" si="39"/>
        <v>1400.0156666666701</v>
      </c>
      <c r="BI19">
        <f t="shared" si="40"/>
        <v>1180.1980407472947</v>
      </c>
      <c r="BJ19">
        <f t="shared" si="41"/>
        <v>0.84298916708357674</v>
      </c>
      <c r="BK19">
        <f t="shared" si="42"/>
        <v>0.19597833416715352</v>
      </c>
      <c r="BL19">
        <v>6</v>
      </c>
      <c r="BM19">
        <v>0.5</v>
      </c>
      <c r="BN19" t="s">
        <v>290</v>
      </c>
      <c r="BO19">
        <v>2</v>
      </c>
      <c r="BP19">
        <v>1607981630.8499999</v>
      </c>
      <c r="BQ19">
        <v>79.614170000000001</v>
      </c>
      <c r="BR19">
        <v>79.199666666666701</v>
      </c>
      <c r="BS19">
        <v>20.935963333333302</v>
      </c>
      <c r="BT19">
        <v>18.810683333333301</v>
      </c>
      <c r="BU19">
        <v>77.138566666666705</v>
      </c>
      <c r="BV19">
        <v>20.731290000000001</v>
      </c>
      <c r="BW19">
        <v>500.01636666666701</v>
      </c>
      <c r="BX19">
        <v>102.397533333333</v>
      </c>
      <c r="BY19">
        <v>9.9997776666666705E-2</v>
      </c>
      <c r="BZ19">
        <v>27.979846666666699</v>
      </c>
      <c r="CA19">
        <v>28.6618766666667</v>
      </c>
      <c r="CB19">
        <v>999.9</v>
      </c>
      <c r="CC19">
        <v>0</v>
      </c>
      <c r="CD19">
        <v>0</v>
      </c>
      <c r="CE19">
        <v>10000.0843333333</v>
      </c>
      <c r="CF19">
        <v>0</v>
      </c>
      <c r="CG19">
        <v>336.473633333333</v>
      </c>
      <c r="CH19">
        <v>1400.0156666666701</v>
      </c>
      <c r="CI19">
        <v>0.90000539999999996</v>
      </c>
      <c r="CJ19">
        <v>9.9994493333333295E-2</v>
      </c>
      <c r="CK19">
        <v>0</v>
      </c>
      <c r="CL19">
        <v>790.40949999999998</v>
      </c>
      <c r="CM19">
        <v>4.9997499999999997</v>
      </c>
      <c r="CN19">
        <v>10987.6033333333</v>
      </c>
      <c r="CO19">
        <v>12178.2066666667</v>
      </c>
      <c r="CP19">
        <v>49.466333333333303</v>
      </c>
      <c r="CQ19">
        <v>51.533066666666599</v>
      </c>
      <c r="CR19">
        <v>50.574599999999997</v>
      </c>
      <c r="CS19">
        <v>50.8874</v>
      </c>
      <c r="CT19">
        <v>50.570399999999999</v>
      </c>
      <c r="CU19">
        <v>1255.51966666667</v>
      </c>
      <c r="CV19">
        <v>139.49600000000001</v>
      </c>
      <c r="CW19">
        <v>0</v>
      </c>
      <c r="CX19">
        <v>84.799999952316298</v>
      </c>
      <c r="CY19">
        <v>0</v>
      </c>
      <c r="CZ19">
        <v>790.42369230769202</v>
      </c>
      <c r="DA19">
        <v>-7.1271794839531397</v>
      </c>
      <c r="DB19">
        <v>-91.063247702179794</v>
      </c>
      <c r="DC19">
        <v>10987.4153846154</v>
      </c>
      <c r="DD19">
        <v>15</v>
      </c>
      <c r="DE19">
        <v>1607981432</v>
      </c>
      <c r="DF19" t="s">
        <v>291</v>
      </c>
      <c r="DG19">
        <v>1607981432</v>
      </c>
      <c r="DH19">
        <v>1607981429.5</v>
      </c>
      <c r="DI19">
        <v>14</v>
      </c>
      <c r="DJ19">
        <v>-0.67300000000000004</v>
      </c>
      <c r="DK19">
        <v>7.9000000000000001E-2</v>
      </c>
      <c r="DL19">
        <v>2.476</v>
      </c>
      <c r="DM19">
        <v>0.20499999999999999</v>
      </c>
      <c r="DN19">
        <v>406</v>
      </c>
      <c r="DO19">
        <v>20</v>
      </c>
      <c r="DP19">
        <v>0.28999999999999998</v>
      </c>
      <c r="DQ19">
        <v>0.08</v>
      </c>
      <c r="DR19">
        <v>-0.49365866347506898</v>
      </c>
      <c r="DS19">
        <v>0.14322913630011799</v>
      </c>
      <c r="DT19">
        <v>2.2600675818647799E-2</v>
      </c>
      <c r="DU19">
        <v>1</v>
      </c>
      <c r="DV19">
        <v>0.419173225806452</v>
      </c>
      <c r="DW19">
        <v>-0.164216032258066</v>
      </c>
      <c r="DX19">
        <v>2.6778305266558802E-2</v>
      </c>
      <c r="DY19">
        <v>1</v>
      </c>
      <c r="DZ19">
        <v>2.1252067741935501</v>
      </c>
      <c r="EA19">
        <v>-4.1325483870968599E-2</v>
      </c>
      <c r="EB19">
        <v>4.2903202279886898E-3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2.476</v>
      </c>
      <c r="EJ19">
        <v>0.20469999999999999</v>
      </c>
      <c r="EK19">
        <v>2.4756000000000999</v>
      </c>
      <c r="EL19">
        <v>0</v>
      </c>
      <c r="EM19">
        <v>0</v>
      </c>
      <c r="EN19">
        <v>0</v>
      </c>
      <c r="EO19">
        <v>0.20467619047618901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3.5</v>
      </c>
      <c r="EY19">
        <v>2</v>
      </c>
      <c r="EZ19">
        <v>496.45</v>
      </c>
      <c r="FA19">
        <v>481.16199999999998</v>
      </c>
      <c r="FB19">
        <v>24.094100000000001</v>
      </c>
      <c r="FC19">
        <v>32.5289</v>
      </c>
      <c r="FD19">
        <v>30.0001</v>
      </c>
      <c r="FE19">
        <v>32.566299999999998</v>
      </c>
      <c r="FF19">
        <v>32.56</v>
      </c>
      <c r="FG19">
        <v>8.0127600000000001</v>
      </c>
      <c r="FH19">
        <v>26.451699999999999</v>
      </c>
      <c r="FI19">
        <v>53.159599999999998</v>
      </c>
      <c r="FJ19">
        <v>24.101199999999999</v>
      </c>
      <c r="FK19">
        <v>79.375600000000006</v>
      </c>
      <c r="FL19">
        <v>18.768000000000001</v>
      </c>
      <c r="FM19">
        <v>101.56399999999999</v>
      </c>
      <c r="FN19">
        <v>100.94</v>
      </c>
    </row>
    <row r="20" spans="1:170" x14ac:dyDescent="0.25">
      <c r="A20">
        <v>4</v>
      </c>
      <c r="B20">
        <v>1607981708.5999999</v>
      </c>
      <c r="C20">
        <v>296.59999990463302</v>
      </c>
      <c r="D20" t="s">
        <v>303</v>
      </c>
      <c r="E20" t="s">
        <v>304</v>
      </c>
      <c r="F20" t="s">
        <v>285</v>
      </c>
      <c r="G20" t="s">
        <v>286</v>
      </c>
      <c r="H20">
        <v>1607981700.8499999</v>
      </c>
      <c r="I20">
        <f t="shared" si="0"/>
        <v>2.051537182051926E-3</v>
      </c>
      <c r="J20">
        <f t="shared" si="1"/>
        <v>0.52442831919400434</v>
      </c>
      <c r="K20">
        <f t="shared" si="2"/>
        <v>99.471199999999996</v>
      </c>
      <c r="L20">
        <f t="shared" si="3"/>
        <v>89.361043780653091</v>
      </c>
      <c r="M20">
        <f t="shared" si="4"/>
        <v>9.1588875748888334</v>
      </c>
      <c r="N20">
        <f t="shared" si="5"/>
        <v>10.195108508082646</v>
      </c>
      <c r="O20">
        <f t="shared" si="6"/>
        <v>0.1157511983998659</v>
      </c>
      <c r="P20">
        <f t="shared" si="7"/>
        <v>2.9714635988295575</v>
      </c>
      <c r="Q20">
        <f t="shared" si="8"/>
        <v>0.11330334403258743</v>
      </c>
      <c r="R20">
        <f t="shared" si="9"/>
        <v>7.1030208461362904E-2</v>
      </c>
      <c r="S20">
        <f t="shared" si="10"/>
        <v>231.28688001061712</v>
      </c>
      <c r="T20">
        <f t="shared" si="11"/>
        <v>28.812409116982046</v>
      </c>
      <c r="U20">
        <f t="shared" si="12"/>
        <v>28.624893333333301</v>
      </c>
      <c r="V20">
        <f t="shared" si="13"/>
        <v>3.9352989894841439</v>
      </c>
      <c r="W20">
        <f t="shared" si="14"/>
        <v>56.267519171514024</v>
      </c>
      <c r="X20">
        <f t="shared" si="15"/>
        <v>2.1344502644801038</v>
      </c>
      <c r="Y20">
        <f t="shared" si="16"/>
        <v>3.7933967871835548</v>
      </c>
      <c r="Z20">
        <f t="shared" si="17"/>
        <v>1.8008487250040401</v>
      </c>
      <c r="AA20">
        <f t="shared" si="18"/>
        <v>-90.472789728489943</v>
      </c>
      <c r="AB20">
        <f t="shared" si="19"/>
        <v>-101.15140021310009</v>
      </c>
      <c r="AC20">
        <f t="shared" si="20"/>
        <v>-7.4430387739537762</v>
      </c>
      <c r="AD20">
        <f t="shared" si="21"/>
        <v>32.219651295073305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53971.937769776101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786.11188461538495</v>
      </c>
      <c r="AR20">
        <v>878.59</v>
      </c>
      <c r="AS20">
        <f t="shared" si="27"/>
        <v>0.10525741857364079</v>
      </c>
      <c r="AT20">
        <v>0.5</v>
      </c>
      <c r="AU20">
        <f t="shared" si="28"/>
        <v>1180.1674707472548</v>
      </c>
      <c r="AV20">
        <f t="shared" si="29"/>
        <v>0.52442831919400434</v>
      </c>
      <c r="AW20">
        <f t="shared" si="30"/>
        <v>62.110690727719387</v>
      </c>
      <c r="AX20">
        <f t="shared" si="31"/>
        <v>0.29347021932869716</v>
      </c>
      <c r="AY20">
        <f t="shared" si="32"/>
        <v>9.3391474204280089E-4</v>
      </c>
      <c r="AZ20">
        <f t="shared" si="33"/>
        <v>2.7128581021864573</v>
      </c>
      <c r="BA20" t="s">
        <v>306</v>
      </c>
      <c r="BB20">
        <v>620.75</v>
      </c>
      <c r="BC20">
        <f t="shared" si="34"/>
        <v>257.84000000000003</v>
      </c>
      <c r="BD20">
        <f t="shared" si="35"/>
        <v>0.35866473543521205</v>
      </c>
      <c r="BE20">
        <f t="shared" si="36"/>
        <v>0.90238251184062568</v>
      </c>
      <c r="BF20">
        <f t="shared" si="37"/>
        <v>0.56695708970180902</v>
      </c>
      <c r="BG20">
        <f t="shared" si="38"/>
        <v>0.93594876311853126</v>
      </c>
      <c r="BH20">
        <f t="shared" si="39"/>
        <v>1399.97966666667</v>
      </c>
      <c r="BI20">
        <f t="shared" si="40"/>
        <v>1180.1674707472548</v>
      </c>
      <c r="BJ20">
        <f t="shared" si="41"/>
        <v>0.84298900823125189</v>
      </c>
      <c r="BK20">
        <f t="shared" si="42"/>
        <v>0.19597801646250393</v>
      </c>
      <c r="BL20">
        <v>6</v>
      </c>
      <c r="BM20">
        <v>0.5</v>
      </c>
      <c r="BN20" t="s">
        <v>290</v>
      </c>
      <c r="BO20">
        <v>2</v>
      </c>
      <c r="BP20">
        <v>1607981700.8499999</v>
      </c>
      <c r="BQ20">
        <v>99.471199999999996</v>
      </c>
      <c r="BR20">
        <v>100.345366666667</v>
      </c>
      <c r="BS20">
        <v>20.825313333333298</v>
      </c>
      <c r="BT20">
        <v>18.414819999999999</v>
      </c>
      <c r="BU20">
        <v>96.9955966666667</v>
      </c>
      <c r="BV20">
        <v>20.620633333333299</v>
      </c>
      <c r="BW20">
        <v>500.01713333333299</v>
      </c>
      <c r="BX20">
        <v>102.3931</v>
      </c>
      <c r="BY20">
        <v>9.9968426666666693E-2</v>
      </c>
      <c r="BZ20">
        <v>27.993476666666702</v>
      </c>
      <c r="CA20">
        <v>28.624893333333301</v>
      </c>
      <c r="CB20">
        <v>999.9</v>
      </c>
      <c r="CC20">
        <v>0</v>
      </c>
      <c r="CD20">
        <v>0</v>
      </c>
      <c r="CE20">
        <v>10001.558999999999</v>
      </c>
      <c r="CF20">
        <v>0</v>
      </c>
      <c r="CG20">
        <v>336.30756666666701</v>
      </c>
      <c r="CH20">
        <v>1399.97966666667</v>
      </c>
      <c r="CI20">
        <v>0.90000749999999996</v>
      </c>
      <c r="CJ20">
        <v>9.9992353333333298E-2</v>
      </c>
      <c r="CK20">
        <v>0</v>
      </c>
      <c r="CL20">
        <v>786.08476666666604</v>
      </c>
      <c r="CM20">
        <v>4.9997499999999997</v>
      </c>
      <c r="CN20">
        <v>10936.4233333333</v>
      </c>
      <c r="CO20">
        <v>12177.893333333301</v>
      </c>
      <c r="CP20">
        <v>49.574666666666701</v>
      </c>
      <c r="CQ20">
        <v>51.561999999999998</v>
      </c>
      <c r="CR20">
        <v>50.6415333333333</v>
      </c>
      <c r="CS20">
        <v>50.937066666666603</v>
      </c>
      <c r="CT20">
        <v>50.6353333333333</v>
      </c>
      <c r="CU20">
        <v>1255.4946666666699</v>
      </c>
      <c r="CV20">
        <v>139.48500000000001</v>
      </c>
      <c r="CW20">
        <v>0</v>
      </c>
      <c r="CX20">
        <v>69.200000047683702</v>
      </c>
      <c r="CY20">
        <v>0</v>
      </c>
      <c r="CZ20">
        <v>786.11188461538495</v>
      </c>
      <c r="DA20">
        <v>-11.3879316244414</v>
      </c>
      <c r="DB20">
        <v>-142.63589728960901</v>
      </c>
      <c r="DC20">
        <v>10936.3038461538</v>
      </c>
      <c r="DD20">
        <v>15</v>
      </c>
      <c r="DE20">
        <v>1607981432</v>
      </c>
      <c r="DF20" t="s">
        <v>291</v>
      </c>
      <c r="DG20">
        <v>1607981432</v>
      </c>
      <c r="DH20">
        <v>1607981429.5</v>
      </c>
      <c r="DI20">
        <v>14</v>
      </c>
      <c r="DJ20">
        <v>-0.67300000000000004</v>
      </c>
      <c r="DK20">
        <v>7.9000000000000001E-2</v>
      </c>
      <c r="DL20">
        <v>2.476</v>
      </c>
      <c r="DM20">
        <v>0.20499999999999999</v>
      </c>
      <c r="DN20">
        <v>406</v>
      </c>
      <c r="DO20">
        <v>20</v>
      </c>
      <c r="DP20">
        <v>0.28999999999999998</v>
      </c>
      <c r="DQ20">
        <v>0.08</v>
      </c>
      <c r="DR20">
        <v>0.52756347896048295</v>
      </c>
      <c r="DS20">
        <v>-0.18956687936260599</v>
      </c>
      <c r="DT20">
        <v>2.4949183142740802E-2</v>
      </c>
      <c r="DU20">
        <v>1</v>
      </c>
      <c r="DV20">
        <v>-0.87766735483870995</v>
      </c>
      <c r="DW20">
        <v>0.195756435483874</v>
      </c>
      <c r="DX20">
        <v>2.8661200124061599E-2</v>
      </c>
      <c r="DY20">
        <v>1</v>
      </c>
      <c r="DZ20">
        <v>2.4093883870967701</v>
      </c>
      <c r="EA20">
        <v>0.103949032258064</v>
      </c>
      <c r="EB20">
        <v>1.0937892731168301E-2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2.476</v>
      </c>
      <c r="EJ20">
        <v>0.20469999999999999</v>
      </c>
      <c r="EK20">
        <v>2.4756000000000999</v>
      </c>
      <c r="EL20">
        <v>0</v>
      </c>
      <c r="EM20">
        <v>0</v>
      </c>
      <c r="EN20">
        <v>0</v>
      </c>
      <c r="EO20">
        <v>0.20467619047618901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4.7</v>
      </c>
      <c r="EY20">
        <v>2</v>
      </c>
      <c r="EZ20">
        <v>496.79700000000003</v>
      </c>
      <c r="FA20">
        <v>480.44200000000001</v>
      </c>
      <c r="FB20">
        <v>23.982900000000001</v>
      </c>
      <c r="FC20">
        <v>32.551699999999997</v>
      </c>
      <c r="FD20">
        <v>30.000499999999999</v>
      </c>
      <c r="FE20">
        <v>32.563499999999998</v>
      </c>
      <c r="FF20">
        <v>32.554400000000001</v>
      </c>
      <c r="FG20">
        <v>8.9744200000000003</v>
      </c>
      <c r="FH20">
        <v>25.4694</v>
      </c>
      <c r="FI20">
        <v>52.0366</v>
      </c>
      <c r="FJ20">
        <v>23.985900000000001</v>
      </c>
      <c r="FK20">
        <v>100.66200000000001</v>
      </c>
      <c r="FL20">
        <v>18.531400000000001</v>
      </c>
      <c r="FM20">
        <v>101.559</v>
      </c>
      <c r="FN20">
        <v>100.929</v>
      </c>
    </row>
    <row r="21" spans="1:170" x14ac:dyDescent="0.25">
      <c r="A21">
        <v>5</v>
      </c>
      <c r="B21">
        <v>1607981779.5999999</v>
      </c>
      <c r="C21">
        <v>367.59999990463302</v>
      </c>
      <c r="D21" t="s">
        <v>307</v>
      </c>
      <c r="E21" t="s">
        <v>308</v>
      </c>
      <c r="F21" t="s">
        <v>285</v>
      </c>
      <c r="G21" t="s">
        <v>286</v>
      </c>
      <c r="H21">
        <v>1607981771.8499999</v>
      </c>
      <c r="I21">
        <f t="shared" si="0"/>
        <v>2.4103030021187435E-3</v>
      </c>
      <c r="J21">
        <f t="shared" si="1"/>
        <v>2.8928404447038409</v>
      </c>
      <c r="K21">
        <f t="shared" si="2"/>
        <v>148.84276666666699</v>
      </c>
      <c r="L21">
        <f t="shared" si="3"/>
        <v>110.47498554131518</v>
      </c>
      <c r="M21">
        <f t="shared" si="4"/>
        <v>11.322480637201563</v>
      </c>
      <c r="N21">
        <f t="shared" si="5"/>
        <v>15.254759575782828</v>
      </c>
      <c r="O21">
        <f t="shared" si="6"/>
        <v>0.13658667379696082</v>
      </c>
      <c r="P21">
        <f t="shared" si="7"/>
        <v>2.971258763188668</v>
      </c>
      <c r="Q21">
        <f t="shared" si="8"/>
        <v>0.13319196161529551</v>
      </c>
      <c r="R21">
        <f t="shared" si="9"/>
        <v>8.3542950074604896E-2</v>
      </c>
      <c r="S21">
        <f t="shared" si="10"/>
        <v>231.28956813569232</v>
      </c>
      <c r="T21">
        <f t="shared" si="11"/>
        <v>28.712165367255214</v>
      </c>
      <c r="U21">
        <f t="shared" si="12"/>
        <v>28.5786533333333</v>
      </c>
      <c r="V21">
        <f t="shared" si="13"/>
        <v>3.9247523335023593</v>
      </c>
      <c r="W21">
        <f t="shared" si="14"/>
        <v>56.040233191503418</v>
      </c>
      <c r="X21">
        <f t="shared" si="15"/>
        <v>2.1248003790564467</v>
      </c>
      <c r="Y21">
        <f t="shared" si="16"/>
        <v>3.7915623437816102</v>
      </c>
      <c r="Z21">
        <f t="shared" si="17"/>
        <v>1.7999519544459126</v>
      </c>
      <c r="AA21">
        <f t="shared" si="18"/>
        <v>-106.29436239343659</v>
      </c>
      <c r="AB21">
        <f t="shared" si="19"/>
        <v>-95.06641755867939</v>
      </c>
      <c r="AC21">
        <f t="shared" si="20"/>
        <v>-6.9938687605972829</v>
      </c>
      <c r="AD21">
        <f t="shared" si="21"/>
        <v>22.934919422979064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53967.338729477357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781.30846153846198</v>
      </c>
      <c r="AR21">
        <v>883.15</v>
      </c>
      <c r="AS21">
        <f t="shared" si="27"/>
        <v>0.11531624125181228</v>
      </c>
      <c r="AT21">
        <v>0.5</v>
      </c>
      <c r="AU21">
        <f t="shared" si="28"/>
        <v>1180.1749407473847</v>
      </c>
      <c r="AV21">
        <f t="shared" si="29"/>
        <v>2.8928404447038409</v>
      </c>
      <c r="AW21">
        <f t="shared" si="30"/>
        <v>68.046669093284336</v>
      </c>
      <c r="AX21">
        <f t="shared" si="31"/>
        <v>0.30913208401743758</v>
      </c>
      <c r="AY21">
        <f t="shared" si="32"/>
        <v>2.9407402281582083E-3</v>
      </c>
      <c r="AZ21">
        <f t="shared" si="33"/>
        <v>2.6936873690766006</v>
      </c>
      <c r="BA21" t="s">
        <v>310</v>
      </c>
      <c r="BB21">
        <v>610.14</v>
      </c>
      <c r="BC21">
        <f t="shared" si="34"/>
        <v>273.01</v>
      </c>
      <c r="BD21">
        <f t="shared" si="35"/>
        <v>0.37303226424503866</v>
      </c>
      <c r="BE21">
        <f t="shared" si="36"/>
        <v>0.89705272366644784</v>
      </c>
      <c r="BF21">
        <f t="shared" si="37"/>
        <v>0.60738158045647128</v>
      </c>
      <c r="BG21">
        <f t="shared" si="38"/>
        <v>0.93415814249087159</v>
      </c>
      <c r="BH21">
        <f t="shared" si="39"/>
        <v>1399.9876666666701</v>
      </c>
      <c r="BI21">
        <f t="shared" si="40"/>
        <v>1180.1749407473847</v>
      </c>
      <c r="BJ21">
        <f t="shared" si="41"/>
        <v>0.84298952687015227</v>
      </c>
      <c r="BK21">
        <f t="shared" si="42"/>
        <v>0.19597905374030444</v>
      </c>
      <c r="BL21">
        <v>6</v>
      </c>
      <c r="BM21">
        <v>0.5</v>
      </c>
      <c r="BN21" t="s">
        <v>290</v>
      </c>
      <c r="BO21">
        <v>2</v>
      </c>
      <c r="BP21">
        <v>1607981771.8499999</v>
      </c>
      <c r="BQ21">
        <v>148.84276666666699</v>
      </c>
      <c r="BR21">
        <v>152.74449999999999</v>
      </c>
      <c r="BS21">
        <v>20.7319666666667</v>
      </c>
      <c r="BT21">
        <v>17.899699999999999</v>
      </c>
      <c r="BU21">
        <v>146.3672</v>
      </c>
      <c r="BV21">
        <v>20.527293333333301</v>
      </c>
      <c r="BW21">
        <v>500.02339999999998</v>
      </c>
      <c r="BX21">
        <v>102.3891</v>
      </c>
      <c r="BY21">
        <v>9.9989106666666702E-2</v>
      </c>
      <c r="BZ21">
        <v>27.98518</v>
      </c>
      <c r="CA21">
        <v>28.5786533333333</v>
      </c>
      <c r="CB21">
        <v>999.9</v>
      </c>
      <c r="CC21">
        <v>0</v>
      </c>
      <c r="CD21">
        <v>0</v>
      </c>
      <c r="CE21">
        <v>10000.7903333333</v>
      </c>
      <c r="CF21">
        <v>0</v>
      </c>
      <c r="CG21">
        <v>336.07423333333298</v>
      </c>
      <c r="CH21">
        <v>1399.9876666666701</v>
      </c>
      <c r="CI21">
        <v>0.89999300000000004</v>
      </c>
      <c r="CJ21">
        <v>0.100007</v>
      </c>
      <c r="CK21">
        <v>0</v>
      </c>
      <c r="CL21">
        <v>781.32606666666697</v>
      </c>
      <c r="CM21">
        <v>4.9997499999999997</v>
      </c>
      <c r="CN21">
        <v>10881.143333333301</v>
      </c>
      <c r="CO21">
        <v>12177.9066666667</v>
      </c>
      <c r="CP21">
        <v>49.686999999999998</v>
      </c>
      <c r="CQ21">
        <v>51.674599999999998</v>
      </c>
      <c r="CR21">
        <v>50.745800000000003</v>
      </c>
      <c r="CS21">
        <v>50.999933333333303</v>
      </c>
      <c r="CT21">
        <v>50.745800000000003</v>
      </c>
      <c r="CU21">
        <v>1255.4776666666701</v>
      </c>
      <c r="CV21">
        <v>139.51</v>
      </c>
      <c r="CW21">
        <v>0</v>
      </c>
      <c r="CX21">
        <v>70.400000095367403</v>
      </c>
      <c r="CY21">
        <v>0</v>
      </c>
      <c r="CZ21">
        <v>781.30846153846198</v>
      </c>
      <c r="DA21">
        <v>-10.115965823541501</v>
      </c>
      <c r="DB21">
        <v>-142.25982914186301</v>
      </c>
      <c r="DC21">
        <v>10880.4346153846</v>
      </c>
      <c r="DD21">
        <v>15</v>
      </c>
      <c r="DE21">
        <v>1607981432</v>
      </c>
      <c r="DF21" t="s">
        <v>291</v>
      </c>
      <c r="DG21">
        <v>1607981432</v>
      </c>
      <c r="DH21">
        <v>1607981429.5</v>
      </c>
      <c r="DI21">
        <v>14</v>
      </c>
      <c r="DJ21">
        <v>-0.67300000000000004</v>
      </c>
      <c r="DK21">
        <v>7.9000000000000001E-2</v>
      </c>
      <c r="DL21">
        <v>2.476</v>
      </c>
      <c r="DM21">
        <v>0.20499999999999999</v>
      </c>
      <c r="DN21">
        <v>406</v>
      </c>
      <c r="DO21">
        <v>20</v>
      </c>
      <c r="DP21">
        <v>0.28999999999999998</v>
      </c>
      <c r="DQ21">
        <v>0.08</v>
      </c>
      <c r="DR21">
        <v>2.9002400958430599</v>
      </c>
      <c r="DS21">
        <v>-0.18152308291458299</v>
      </c>
      <c r="DT21">
        <v>3.4351525952000701E-2</v>
      </c>
      <c r="DU21">
        <v>1</v>
      </c>
      <c r="DV21">
        <v>-3.9096574193548399</v>
      </c>
      <c r="DW21">
        <v>0.18914225806453</v>
      </c>
      <c r="DX21">
        <v>3.8323320363231203E-2</v>
      </c>
      <c r="DY21">
        <v>1</v>
      </c>
      <c r="DZ21">
        <v>2.8293412903225801</v>
      </c>
      <c r="EA21">
        <v>5.3581935483866999E-2</v>
      </c>
      <c r="EB21">
        <v>1.4214866307550001E-2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2.476</v>
      </c>
      <c r="EJ21">
        <v>0.20469999999999999</v>
      </c>
      <c r="EK21">
        <v>2.4756000000000999</v>
      </c>
      <c r="EL21">
        <v>0</v>
      </c>
      <c r="EM21">
        <v>0</v>
      </c>
      <c r="EN21">
        <v>0</v>
      </c>
      <c r="EO21">
        <v>0.20467619047618901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497.14800000000002</v>
      </c>
      <c r="FA21">
        <v>478.95299999999997</v>
      </c>
      <c r="FB21">
        <v>23.905799999999999</v>
      </c>
      <c r="FC21">
        <v>32.638800000000003</v>
      </c>
      <c r="FD21">
        <v>30.000699999999998</v>
      </c>
      <c r="FE21">
        <v>32.610599999999998</v>
      </c>
      <c r="FF21">
        <v>32.596800000000002</v>
      </c>
      <c r="FG21">
        <v>11.389699999999999</v>
      </c>
      <c r="FH21">
        <v>27.240100000000002</v>
      </c>
      <c r="FI21">
        <v>50.909599999999998</v>
      </c>
      <c r="FJ21">
        <v>23.914000000000001</v>
      </c>
      <c r="FK21">
        <v>153.29400000000001</v>
      </c>
      <c r="FL21">
        <v>17.988</v>
      </c>
      <c r="FM21">
        <v>101.54300000000001</v>
      </c>
      <c r="FN21">
        <v>100.90600000000001</v>
      </c>
    </row>
    <row r="22" spans="1:170" x14ac:dyDescent="0.25">
      <c r="A22">
        <v>6</v>
      </c>
      <c r="B22">
        <v>1607981858.5999999</v>
      </c>
      <c r="C22">
        <v>446.59999990463302</v>
      </c>
      <c r="D22" t="s">
        <v>311</v>
      </c>
      <c r="E22" t="s">
        <v>312</v>
      </c>
      <c r="F22" t="s">
        <v>285</v>
      </c>
      <c r="G22" t="s">
        <v>286</v>
      </c>
      <c r="H22">
        <v>1607981850.8499999</v>
      </c>
      <c r="I22">
        <f t="shared" si="0"/>
        <v>2.7125032796011814E-3</v>
      </c>
      <c r="J22">
        <f t="shared" si="1"/>
        <v>5.2438896924833394</v>
      </c>
      <c r="K22">
        <f t="shared" si="2"/>
        <v>199.121266666667</v>
      </c>
      <c r="L22">
        <f t="shared" si="3"/>
        <v>138.4382867435653</v>
      </c>
      <c r="M22">
        <f t="shared" si="4"/>
        <v>14.188260754789091</v>
      </c>
      <c r="N22">
        <f t="shared" si="5"/>
        <v>20.407536959221154</v>
      </c>
      <c r="O22">
        <f t="shared" si="6"/>
        <v>0.15403580626685759</v>
      </c>
      <c r="P22">
        <f t="shared" si="7"/>
        <v>2.9701523324368271</v>
      </c>
      <c r="Q22">
        <f t="shared" si="8"/>
        <v>0.14973149140807548</v>
      </c>
      <c r="R22">
        <f t="shared" si="9"/>
        <v>9.3958889256124251E-2</v>
      </c>
      <c r="S22">
        <f t="shared" si="10"/>
        <v>231.2883529295797</v>
      </c>
      <c r="T22">
        <f t="shared" si="11"/>
        <v>28.648426261937939</v>
      </c>
      <c r="U22">
        <f t="shared" si="12"/>
        <v>28.530823333333299</v>
      </c>
      <c r="V22">
        <f t="shared" si="13"/>
        <v>3.913868968766923</v>
      </c>
      <c r="W22">
        <f t="shared" si="14"/>
        <v>55.653308476584471</v>
      </c>
      <c r="X22">
        <f t="shared" si="15"/>
        <v>2.1117987072464772</v>
      </c>
      <c r="Y22">
        <f t="shared" si="16"/>
        <v>3.7945609435510801</v>
      </c>
      <c r="Z22">
        <f t="shared" si="17"/>
        <v>1.8020702615204458</v>
      </c>
      <c r="AA22">
        <f t="shared" si="18"/>
        <v>-119.6213946304121</v>
      </c>
      <c r="AB22">
        <f t="shared" si="19"/>
        <v>-85.20082945902287</v>
      </c>
      <c r="AC22">
        <f t="shared" si="20"/>
        <v>-6.2693388012196651</v>
      </c>
      <c r="AD22">
        <f t="shared" si="21"/>
        <v>20.196790038925059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53932.476863742733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781.23765384615399</v>
      </c>
      <c r="AR22">
        <v>900.18</v>
      </c>
      <c r="AS22">
        <f t="shared" si="27"/>
        <v>0.13213173604595296</v>
      </c>
      <c r="AT22">
        <v>0.5</v>
      </c>
      <c r="AU22">
        <f t="shared" si="28"/>
        <v>1180.1707707473395</v>
      </c>
      <c r="AV22">
        <f t="shared" si="29"/>
        <v>5.2438896924833394</v>
      </c>
      <c r="AW22">
        <f t="shared" si="30"/>
        <v>77.969006384768164</v>
      </c>
      <c r="AX22">
        <f t="shared" si="31"/>
        <v>0.32647914861472149</v>
      </c>
      <c r="AY22">
        <f t="shared" si="32"/>
        <v>4.9328769332365593E-3</v>
      </c>
      <c r="AZ22">
        <f t="shared" si="33"/>
        <v>2.6238085716190098</v>
      </c>
      <c r="BA22" t="s">
        <v>314</v>
      </c>
      <c r="BB22">
        <v>606.29</v>
      </c>
      <c r="BC22">
        <f t="shared" si="34"/>
        <v>293.89</v>
      </c>
      <c r="BD22">
        <f t="shared" si="35"/>
        <v>0.40471722805759286</v>
      </c>
      <c r="BE22">
        <f t="shared" si="36"/>
        <v>0.88933989509712741</v>
      </c>
      <c r="BF22">
        <f t="shared" si="37"/>
        <v>0.64396515821651257</v>
      </c>
      <c r="BG22">
        <f t="shared" si="38"/>
        <v>0.92747080273450244</v>
      </c>
      <c r="BH22">
        <f t="shared" si="39"/>
        <v>1399.9829999999999</v>
      </c>
      <c r="BI22">
        <f t="shared" si="40"/>
        <v>1180.1707707473395</v>
      </c>
      <c r="BJ22">
        <f t="shared" si="41"/>
        <v>0.84298935826173571</v>
      </c>
      <c r="BK22">
        <f t="shared" si="42"/>
        <v>0.19597871652347149</v>
      </c>
      <c r="BL22">
        <v>6</v>
      </c>
      <c r="BM22">
        <v>0.5</v>
      </c>
      <c r="BN22" t="s">
        <v>290</v>
      </c>
      <c r="BO22">
        <v>2</v>
      </c>
      <c r="BP22">
        <v>1607981850.8499999</v>
      </c>
      <c r="BQ22">
        <v>199.121266666667</v>
      </c>
      <c r="BR22">
        <v>206.061733333333</v>
      </c>
      <c r="BS22">
        <v>20.605329999999999</v>
      </c>
      <c r="BT22">
        <v>17.417553333333299</v>
      </c>
      <c r="BU22">
        <v>196.645833333333</v>
      </c>
      <c r="BV22">
        <v>20.400673333333302</v>
      </c>
      <c r="BW22">
        <v>500.02460000000002</v>
      </c>
      <c r="BX22">
        <v>102.387933333333</v>
      </c>
      <c r="BY22">
        <v>0.100049496666667</v>
      </c>
      <c r="BZ22">
        <v>27.998740000000002</v>
      </c>
      <c r="CA22">
        <v>28.530823333333299</v>
      </c>
      <c r="CB22">
        <v>999.9</v>
      </c>
      <c r="CC22">
        <v>0</v>
      </c>
      <c r="CD22">
        <v>0</v>
      </c>
      <c r="CE22">
        <v>9994.6433333333298</v>
      </c>
      <c r="CF22">
        <v>0</v>
      </c>
      <c r="CG22">
        <v>336.09586666666701</v>
      </c>
      <c r="CH22">
        <v>1399.9829999999999</v>
      </c>
      <c r="CI22">
        <v>0.89999593333333305</v>
      </c>
      <c r="CJ22">
        <v>0.10000404</v>
      </c>
      <c r="CK22">
        <v>0</v>
      </c>
      <c r="CL22">
        <v>781.22450000000003</v>
      </c>
      <c r="CM22">
        <v>4.9997499999999997</v>
      </c>
      <c r="CN22">
        <v>10891.186666666699</v>
      </c>
      <c r="CO22">
        <v>12177.8833333333</v>
      </c>
      <c r="CP22">
        <v>49.8247</v>
      </c>
      <c r="CQ22">
        <v>51.7541333333333</v>
      </c>
      <c r="CR22">
        <v>50.858133333333299</v>
      </c>
      <c r="CS22">
        <v>51.137300000000003</v>
      </c>
      <c r="CT22">
        <v>50.860300000000002</v>
      </c>
      <c r="CU22">
        <v>1255.48133333333</v>
      </c>
      <c r="CV22">
        <v>139.50166666666701</v>
      </c>
      <c r="CW22">
        <v>0</v>
      </c>
      <c r="CX22">
        <v>78</v>
      </c>
      <c r="CY22">
        <v>0</v>
      </c>
      <c r="CZ22">
        <v>781.23765384615399</v>
      </c>
      <c r="DA22">
        <v>-4.09671796160666</v>
      </c>
      <c r="DB22">
        <v>-59.353846142945102</v>
      </c>
      <c r="DC22">
        <v>10891.25</v>
      </c>
      <c r="DD22">
        <v>15</v>
      </c>
      <c r="DE22">
        <v>1607981432</v>
      </c>
      <c r="DF22" t="s">
        <v>291</v>
      </c>
      <c r="DG22">
        <v>1607981432</v>
      </c>
      <c r="DH22">
        <v>1607981429.5</v>
      </c>
      <c r="DI22">
        <v>14</v>
      </c>
      <c r="DJ22">
        <v>-0.67300000000000004</v>
      </c>
      <c r="DK22">
        <v>7.9000000000000001E-2</v>
      </c>
      <c r="DL22">
        <v>2.476</v>
      </c>
      <c r="DM22">
        <v>0.20499999999999999</v>
      </c>
      <c r="DN22">
        <v>406</v>
      </c>
      <c r="DO22">
        <v>20</v>
      </c>
      <c r="DP22">
        <v>0.28999999999999998</v>
      </c>
      <c r="DQ22">
        <v>0.08</v>
      </c>
      <c r="DR22">
        <v>5.2464751641979204</v>
      </c>
      <c r="DS22">
        <v>9.1523432992182893E-2</v>
      </c>
      <c r="DT22">
        <v>3.7857537797201399E-2</v>
      </c>
      <c r="DU22">
        <v>1</v>
      </c>
      <c r="DV22">
        <v>-6.9406393548387104</v>
      </c>
      <c r="DW22">
        <v>-3.3323709677424901E-2</v>
      </c>
      <c r="DX22">
        <v>4.5898434925561601E-2</v>
      </c>
      <c r="DY22">
        <v>1</v>
      </c>
      <c r="DZ22">
        <v>3.1869916129032299</v>
      </c>
      <c r="EA22">
        <v>-8.4135000000009605E-2</v>
      </c>
      <c r="EB22">
        <v>1.21109055351949E-2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2.476</v>
      </c>
      <c r="EJ22">
        <v>0.20469999999999999</v>
      </c>
      <c r="EK22">
        <v>2.4756000000000999</v>
      </c>
      <c r="EL22">
        <v>0</v>
      </c>
      <c r="EM22">
        <v>0</v>
      </c>
      <c r="EN22">
        <v>0</v>
      </c>
      <c r="EO22">
        <v>0.20467619047618901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7.2</v>
      </c>
      <c r="EY22">
        <v>2</v>
      </c>
      <c r="EZ22">
        <v>497.75099999999998</v>
      </c>
      <c r="FA22">
        <v>477.798</v>
      </c>
      <c r="FB22">
        <v>23.9161</v>
      </c>
      <c r="FC22">
        <v>32.778599999999997</v>
      </c>
      <c r="FD22">
        <v>30.001200000000001</v>
      </c>
      <c r="FE22">
        <v>32.708500000000001</v>
      </c>
      <c r="FF22">
        <v>32.685600000000001</v>
      </c>
      <c r="FG22">
        <v>13.802899999999999</v>
      </c>
      <c r="FH22">
        <v>27.299199999999999</v>
      </c>
      <c r="FI22">
        <v>49.3964</v>
      </c>
      <c r="FJ22">
        <v>23.915700000000001</v>
      </c>
      <c r="FK22">
        <v>206.36199999999999</v>
      </c>
      <c r="FL22">
        <v>17.5151</v>
      </c>
      <c r="FM22">
        <v>101.51600000000001</v>
      </c>
      <c r="FN22">
        <v>100.877</v>
      </c>
    </row>
    <row r="23" spans="1:170" x14ac:dyDescent="0.25">
      <c r="A23">
        <v>7</v>
      </c>
      <c r="B23">
        <v>1607981928.5999999</v>
      </c>
      <c r="C23">
        <v>516.59999990463302</v>
      </c>
      <c r="D23" t="s">
        <v>315</v>
      </c>
      <c r="E23" t="s">
        <v>316</v>
      </c>
      <c r="F23" t="s">
        <v>285</v>
      </c>
      <c r="G23" t="s">
        <v>286</v>
      </c>
      <c r="H23">
        <v>1607981920.8499999</v>
      </c>
      <c r="I23">
        <f t="shared" si="0"/>
        <v>2.9163521925262706E-3</v>
      </c>
      <c r="J23">
        <f t="shared" si="1"/>
        <v>7.7522064505205348</v>
      </c>
      <c r="K23">
        <f t="shared" si="2"/>
        <v>248.67103333333301</v>
      </c>
      <c r="L23">
        <f t="shared" si="3"/>
        <v>165.80718088035701</v>
      </c>
      <c r="M23">
        <f t="shared" si="4"/>
        <v>16.991957182785185</v>
      </c>
      <c r="N23">
        <f t="shared" si="5"/>
        <v>25.48386341631312</v>
      </c>
      <c r="O23">
        <f t="shared" si="6"/>
        <v>0.16562688634120026</v>
      </c>
      <c r="P23">
        <f t="shared" si="7"/>
        <v>2.9701259612211066</v>
      </c>
      <c r="Q23">
        <f t="shared" si="8"/>
        <v>0.16066160385546172</v>
      </c>
      <c r="R23">
        <f t="shared" si="9"/>
        <v>0.10084721416556164</v>
      </c>
      <c r="S23">
        <f t="shared" si="10"/>
        <v>231.2917295031946</v>
      </c>
      <c r="T23">
        <f t="shared" si="11"/>
        <v>28.58545894236882</v>
      </c>
      <c r="U23">
        <f t="shared" si="12"/>
        <v>28.498753333333301</v>
      </c>
      <c r="V23">
        <f t="shared" si="13"/>
        <v>3.906586426234262</v>
      </c>
      <c r="W23">
        <f t="shared" si="14"/>
        <v>55.399957189647097</v>
      </c>
      <c r="X23">
        <f t="shared" si="15"/>
        <v>2.1008750124383901</v>
      </c>
      <c r="Y23">
        <f t="shared" si="16"/>
        <v>3.7921960936659214</v>
      </c>
      <c r="Z23">
        <f t="shared" si="17"/>
        <v>1.8057114137958719</v>
      </c>
      <c r="AA23">
        <f t="shared" si="18"/>
        <v>-128.61113169040854</v>
      </c>
      <c r="AB23">
        <f t="shared" si="19"/>
        <v>-81.777125023326107</v>
      </c>
      <c r="AC23">
        <f t="shared" si="20"/>
        <v>-6.0161840267480313</v>
      </c>
      <c r="AD23">
        <f t="shared" si="21"/>
        <v>14.887288762711933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53933.453936260055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793.53226923076897</v>
      </c>
      <c r="AR23">
        <v>930.55</v>
      </c>
      <c r="AS23">
        <f t="shared" si="27"/>
        <v>0.14724381362552363</v>
      </c>
      <c r="AT23">
        <v>0.5</v>
      </c>
      <c r="AU23">
        <f t="shared" si="28"/>
        <v>1180.1879207473382</v>
      </c>
      <c r="AV23">
        <f t="shared" si="29"/>
        <v>7.7522064505205348</v>
      </c>
      <c r="AW23">
        <f t="shared" si="30"/>
        <v>86.887685122807667</v>
      </c>
      <c r="AX23">
        <f t="shared" si="31"/>
        <v>0.35058836172156255</v>
      </c>
      <c r="AY23">
        <f t="shared" si="32"/>
        <v>7.058158945621072E-3</v>
      </c>
      <c r="AZ23">
        <f t="shared" si="33"/>
        <v>2.5055397345655792</v>
      </c>
      <c r="BA23" t="s">
        <v>318</v>
      </c>
      <c r="BB23">
        <v>604.30999999999995</v>
      </c>
      <c r="BC23">
        <f t="shared" si="34"/>
        <v>326.24</v>
      </c>
      <c r="BD23">
        <f t="shared" si="35"/>
        <v>0.41999059210774575</v>
      </c>
      <c r="BE23">
        <f t="shared" si="36"/>
        <v>0.8772504769035695</v>
      </c>
      <c r="BF23">
        <f t="shared" si="37"/>
        <v>0.63707523382034803</v>
      </c>
      <c r="BG23">
        <f t="shared" si="38"/>
        <v>0.91554511228230417</v>
      </c>
      <c r="BH23">
        <f t="shared" si="39"/>
        <v>1400.0033333333299</v>
      </c>
      <c r="BI23">
        <f t="shared" si="40"/>
        <v>1180.1879207473382</v>
      </c>
      <c r="BJ23">
        <f t="shared" si="41"/>
        <v>0.84298936484485121</v>
      </c>
      <c r="BK23">
        <f t="shared" si="42"/>
        <v>0.19597872968970248</v>
      </c>
      <c r="BL23">
        <v>6</v>
      </c>
      <c r="BM23">
        <v>0.5</v>
      </c>
      <c r="BN23" t="s">
        <v>290</v>
      </c>
      <c r="BO23">
        <v>2</v>
      </c>
      <c r="BP23">
        <v>1607981920.8499999</v>
      </c>
      <c r="BQ23">
        <v>248.67103333333301</v>
      </c>
      <c r="BR23">
        <v>258.843433333333</v>
      </c>
      <c r="BS23">
        <v>20.500296666666699</v>
      </c>
      <c r="BT23">
        <v>17.072586666666702</v>
      </c>
      <c r="BU23">
        <v>246.195333333333</v>
      </c>
      <c r="BV23">
        <v>20.2956233333333</v>
      </c>
      <c r="BW23">
        <v>500.0247</v>
      </c>
      <c r="BX23">
        <v>102.38016666666699</v>
      </c>
      <c r="BY23">
        <v>0.10005820999999999</v>
      </c>
      <c r="BZ23">
        <v>27.988046666666701</v>
      </c>
      <c r="CA23">
        <v>28.498753333333301</v>
      </c>
      <c r="CB23">
        <v>999.9</v>
      </c>
      <c r="CC23">
        <v>0</v>
      </c>
      <c r="CD23">
        <v>0</v>
      </c>
      <c r="CE23">
        <v>9995.2523333333302</v>
      </c>
      <c r="CF23">
        <v>0</v>
      </c>
      <c r="CG23">
        <v>335.88470000000001</v>
      </c>
      <c r="CH23">
        <v>1400.0033333333299</v>
      </c>
      <c r="CI23">
        <v>0.89999886666666595</v>
      </c>
      <c r="CJ23">
        <v>0.10000108000000001</v>
      </c>
      <c r="CK23">
        <v>0</v>
      </c>
      <c r="CL23">
        <v>793.49596666666696</v>
      </c>
      <c r="CM23">
        <v>4.9997499999999997</v>
      </c>
      <c r="CN23">
        <v>11068.2866666667</v>
      </c>
      <c r="CO23">
        <v>12178.0666666667</v>
      </c>
      <c r="CP23">
        <v>49.983266666666701</v>
      </c>
      <c r="CQ23">
        <v>51.905999999999999</v>
      </c>
      <c r="CR23">
        <v>50.985233333333298</v>
      </c>
      <c r="CS23">
        <v>51.264400000000002</v>
      </c>
      <c r="CT23">
        <v>50.989566666666697</v>
      </c>
      <c r="CU23">
        <v>1255.49933333333</v>
      </c>
      <c r="CV23">
        <v>139.50399999999999</v>
      </c>
      <c r="CW23">
        <v>0</v>
      </c>
      <c r="CX23">
        <v>69.200000047683702</v>
      </c>
      <c r="CY23">
        <v>0</v>
      </c>
      <c r="CZ23">
        <v>793.53226923076897</v>
      </c>
      <c r="DA23">
        <v>4.7460854562796797</v>
      </c>
      <c r="DB23">
        <v>64.208546931375395</v>
      </c>
      <c r="DC23">
        <v>11068.4038461538</v>
      </c>
      <c r="DD23">
        <v>15</v>
      </c>
      <c r="DE23">
        <v>1607981432</v>
      </c>
      <c r="DF23" t="s">
        <v>291</v>
      </c>
      <c r="DG23">
        <v>1607981432</v>
      </c>
      <c r="DH23">
        <v>1607981429.5</v>
      </c>
      <c r="DI23">
        <v>14</v>
      </c>
      <c r="DJ23">
        <v>-0.67300000000000004</v>
      </c>
      <c r="DK23">
        <v>7.9000000000000001E-2</v>
      </c>
      <c r="DL23">
        <v>2.476</v>
      </c>
      <c r="DM23">
        <v>0.20499999999999999</v>
      </c>
      <c r="DN23">
        <v>406</v>
      </c>
      <c r="DO23">
        <v>20</v>
      </c>
      <c r="DP23">
        <v>0.28999999999999998</v>
      </c>
      <c r="DQ23">
        <v>0.08</v>
      </c>
      <c r="DR23">
        <v>7.75438786473687</v>
      </c>
      <c r="DS23">
        <v>7.7952255839931706E-2</v>
      </c>
      <c r="DT23">
        <v>2.6773783982183101E-2</v>
      </c>
      <c r="DU23">
        <v>1</v>
      </c>
      <c r="DV23">
        <v>-10.175119354838699</v>
      </c>
      <c r="DW23">
        <v>-0.14939032258062501</v>
      </c>
      <c r="DX23">
        <v>2.9612458356346402E-2</v>
      </c>
      <c r="DY23">
        <v>1</v>
      </c>
      <c r="DZ23">
        <v>3.42488161290323</v>
      </c>
      <c r="EA23">
        <v>0.14774032258063299</v>
      </c>
      <c r="EB23">
        <v>1.8971131055569E-2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2.4750000000000001</v>
      </c>
      <c r="EJ23">
        <v>0.20469999999999999</v>
      </c>
      <c r="EK23">
        <v>2.4756000000000999</v>
      </c>
      <c r="EL23">
        <v>0</v>
      </c>
      <c r="EM23">
        <v>0</v>
      </c>
      <c r="EN23">
        <v>0</v>
      </c>
      <c r="EO23">
        <v>0.20467619047618901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8.3000000000000007</v>
      </c>
      <c r="EY23">
        <v>2</v>
      </c>
      <c r="EZ23">
        <v>497.995</v>
      </c>
      <c r="FA23">
        <v>476.83800000000002</v>
      </c>
      <c r="FB23">
        <v>23.856999999999999</v>
      </c>
      <c r="FC23">
        <v>32.934199999999997</v>
      </c>
      <c r="FD23">
        <v>30.001100000000001</v>
      </c>
      <c r="FE23">
        <v>32.827800000000003</v>
      </c>
      <c r="FF23">
        <v>32.799100000000003</v>
      </c>
      <c r="FG23">
        <v>16.167200000000001</v>
      </c>
      <c r="FH23">
        <v>28.325099999999999</v>
      </c>
      <c r="FI23">
        <v>47.889000000000003</v>
      </c>
      <c r="FJ23">
        <v>23.863800000000001</v>
      </c>
      <c r="FK23">
        <v>259.47300000000001</v>
      </c>
      <c r="FL23">
        <v>17.085899999999999</v>
      </c>
      <c r="FM23">
        <v>101.488</v>
      </c>
      <c r="FN23">
        <v>100.849</v>
      </c>
    </row>
    <row r="24" spans="1:170" x14ac:dyDescent="0.25">
      <c r="A24">
        <v>8</v>
      </c>
      <c r="B24">
        <v>1607982044.5999999</v>
      </c>
      <c r="C24">
        <v>632.59999990463302</v>
      </c>
      <c r="D24" t="s">
        <v>319</v>
      </c>
      <c r="E24" t="s">
        <v>320</v>
      </c>
      <c r="F24" t="s">
        <v>285</v>
      </c>
      <c r="G24" t="s">
        <v>286</v>
      </c>
      <c r="H24">
        <v>1607982036.8499999</v>
      </c>
      <c r="I24">
        <f t="shared" si="0"/>
        <v>2.8855378267083347E-3</v>
      </c>
      <c r="J24">
        <f t="shared" si="1"/>
        <v>12.913497535416926</v>
      </c>
      <c r="K24">
        <f t="shared" si="2"/>
        <v>399.8922</v>
      </c>
      <c r="L24">
        <f t="shared" si="3"/>
        <v>261.36622071845954</v>
      </c>
      <c r="M24">
        <f t="shared" si="4"/>
        <v>26.783030729813404</v>
      </c>
      <c r="N24">
        <f t="shared" si="5"/>
        <v>40.978229901980015</v>
      </c>
      <c r="O24">
        <f t="shared" si="6"/>
        <v>0.1643801686859245</v>
      </c>
      <c r="P24">
        <f t="shared" si="7"/>
        <v>2.9705503490197169</v>
      </c>
      <c r="Q24">
        <f t="shared" si="8"/>
        <v>0.15948884294718704</v>
      </c>
      <c r="R24">
        <f t="shared" si="9"/>
        <v>0.10010786929965516</v>
      </c>
      <c r="S24">
        <f t="shared" si="10"/>
        <v>231.29250859424948</v>
      </c>
      <c r="T24">
        <f t="shared" si="11"/>
        <v>28.534067045437233</v>
      </c>
      <c r="U24">
        <f t="shared" si="12"/>
        <v>28.375599999999999</v>
      </c>
      <c r="V24">
        <f t="shared" si="13"/>
        <v>3.8787301565534187</v>
      </c>
      <c r="W24">
        <f t="shared" si="14"/>
        <v>55.00318192038268</v>
      </c>
      <c r="X24">
        <f t="shared" si="15"/>
        <v>2.0786345273843763</v>
      </c>
      <c r="Y24">
        <f t="shared" si="16"/>
        <v>3.7791168707170577</v>
      </c>
      <c r="Z24">
        <f t="shared" si="17"/>
        <v>1.8000956291690424</v>
      </c>
      <c r="AA24">
        <f t="shared" si="18"/>
        <v>-127.25221815783756</v>
      </c>
      <c r="AB24">
        <f t="shared" si="19"/>
        <v>-71.554265094025567</v>
      </c>
      <c r="AC24">
        <f t="shared" si="20"/>
        <v>-5.2585762434682586</v>
      </c>
      <c r="AD24">
        <f t="shared" si="21"/>
        <v>27.227449098918086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53956.353564048099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837.39160000000004</v>
      </c>
      <c r="AR24">
        <v>1007.47</v>
      </c>
      <c r="AS24">
        <f t="shared" si="27"/>
        <v>0.16881733451120129</v>
      </c>
      <c r="AT24">
        <v>0.5</v>
      </c>
      <c r="AU24">
        <f t="shared" si="28"/>
        <v>1180.1921107473338</v>
      </c>
      <c r="AV24">
        <f t="shared" si="29"/>
        <v>12.913497535416926</v>
      </c>
      <c r="AW24">
        <f t="shared" si="30"/>
        <v>99.618443173756688</v>
      </c>
      <c r="AX24">
        <f t="shared" si="31"/>
        <v>0.38777333320098867</v>
      </c>
      <c r="AY24">
        <f t="shared" si="32"/>
        <v>1.1431397390624888E-2</v>
      </c>
      <c r="AZ24">
        <f t="shared" si="33"/>
        <v>2.2378929397401408</v>
      </c>
      <c r="BA24" t="s">
        <v>322</v>
      </c>
      <c r="BB24">
        <v>616.79999999999995</v>
      </c>
      <c r="BC24">
        <f t="shared" si="34"/>
        <v>390.67000000000007</v>
      </c>
      <c r="BD24">
        <f t="shared" si="35"/>
        <v>0.4353505516164537</v>
      </c>
      <c r="BE24">
        <f t="shared" si="36"/>
        <v>0.85231431077239461</v>
      </c>
      <c r="BF24">
        <f t="shared" si="37"/>
        <v>0.58247408394824918</v>
      </c>
      <c r="BG24">
        <f t="shared" si="38"/>
        <v>0.88534016958941364</v>
      </c>
      <c r="BH24">
        <f t="shared" si="39"/>
        <v>1400.00833333333</v>
      </c>
      <c r="BI24">
        <f t="shared" si="40"/>
        <v>1180.1921107473338</v>
      </c>
      <c r="BJ24">
        <f t="shared" si="41"/>
        <v>0.84298934702579387</v>
      </c>
      <c r="BK24">
        <f t="shared" si="42"/>
        <v>0.19597869405158791</v>
      </c>
      <c r="BL24">
        <v>6</v>
      </c>
      <c r="BM24">
        <v>0.5</v>
      </c>
      <c r="BN24" t="s">
        <v>290</v>
      </c>
      <c r="BO24">
        <v>2</v>
      </c>
      <c r="BP24">
        <v>1607982036.8499999</v>
      </c>
      <c r="BQ24">
        <v>399.8922</v>
      </c>
      <c r="BR24">
        <v>416.77266666666702</v>
      </c>
      <c r="BS24">
        <v>20.284666666666698</v>
      </c>
      <c r="BT24">
        <v>16.892343333333301</v>
      </c>
      <c r="BU24">
        <v>397.18419999999998</v>
      </c>
      <c r="BV24">
        <v>20.184666666666701</v>
      </c>
      <c r="BW24">
        <v>500.01229999999998</v>
      </c>
      <c r="BX24">
        <v>102.3732</v>
      </c>
      <c r="BY24">
        <v>9.9991280000000002E-2</v>
      </c>
      <c r="BZ24">
        <v>27.928799999999999</v>
      </c>
      <c r="CA24">
        <v>28.375599999999999</v>
      </c>
      <c r="CB24">
        <v>999.9</v>
      </c>
      <c r="CC24">
        <v>0</v>
      </c>
      <c r="CD24">
        <v>0</v>
      </c>
      <c r="CE24">
        <v>9998.3340000000007</v>
      </c>
      <c r="CF24">
        <v>0</v>
      </c>
      <c r="CG24">
        <v>335.594766666667</v>
      </c>
      <c r="CH24">
        <v>1400.00833333333</v>
      </c>
      <c r="CI24">
        <v>0.89999886666666695</v>
      </c>
      <c r="CJ24">
        <v>0.100001043333333</v>
      </c>
      <c r="CK24">
        <v>0</v>
      </c>
      <c r="CL24">
        <v>837.35893333333297</v>
      </c>
      <c r="CM24">
        <v>4.9997499999999997</v>
      </c>
      <c r="CN24">
        <v>11670.48</v>
      </c>
      <c r="CO24">
        <v>12178.12</v>
      </c>
      <c r="CP24">
        <v>49.924666666666702</v>
      </c>
      <c r="CQ24">
        <v>52</v>
      </c>
      <c r="CR24">
        <v>51.053733333333298</v>
      </c>
      <c r="CS24">
        <v>51.287199999999999</v>
      </c>
      <c r="CT24">
        <v>50.9998</v>
      </c>
      <c r="CU24">
        <v>1255.5046666666699</v>
      </c>
      <c r="CV24">
        <v>139.50366666666699</v>
      </c>
      <c r="CW24">
        <v>0</v>
      </c>
      <c r="CX24">
        <v>115.40000009536701</v>
      </c>
      <c r="CY24">
        <v>0</v>
      </c>
      <c r="CZ24">
        <v>837.39160000000004</v>
      </c>
      <c r="DA24">
        <v>5.1056923163516101</v>
      </c>
      <c r="DB24">
        <v>67.899999930289894</v>
      </c>
      <c r="DC24">
        <v>11671.084000000001</v>
      </c>
      <c r="DD24">
        <v>15</v>
      </c>
      <c r="DE24">
        <v>1607982068.5999999</v>
      </c>
      <c r="DF24" t="s">
        <v>323</v>
      </c>
      <c r="DG24">
        <v>1607982062.5999999</v>
      </c>
      <c r="DH24">
        <v>1607982068.5999999</v>
      </c>
      <c r="DI24">
        <v>15</v>
      </c>
      <c r="DJ24">
        <v>0.23300000000000001</v>
      </c>
      <c r="DK24">
        <v>-0.104</v>
      </c>
      <c r="DL24">
        <v>2.7080000000000002</v>
      </c>
      <c r="DM24">
        <v>0.1</v>
      </c>
      <c r="DN24">
        <v>417</v>
      </c>
      <c r="DO24">
        <v>17</v>
      </c>
      <c r="DP24">
        <v>0.06</v>
      </c>
      <c r="DQ24">
        <v>0.03</v>
      </c>
      <c r="DR24">
        <v>13.0780551095138</v>
      </c>
      <c r="DS24">
        <v>-0.13041871276317599</v>
      </c>
      <c r="DT24">
        <v>2.5668541850831499E-2</v>
      </c>
      <c r="DU24">
        <v>1</v>
      </c>
      <c r="DV24">
        <v>-17.118600000000001</v>
      </c>
      <c r="DW24">
        <v>0.100451612903263</v>
      </c>
      <c r="DX24">
        <v>2.46503418807676E-2</v>
      </c>
      <c r="DY24">
        <v>1</v>
      </c>
      <c r="DZ24">
        <v>3.4939093548387099</v>
      </c>
      <c r="EA24">
        <v>0.10823225806450699</v>
      </c>
      <c r="EB24">
        <v>1.7348024138767199E-2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2.7080000000000002</v>
      </c>
      <c r="EJ24">
        <v>0.1</v>
      </c>
      <c r="EK24">
        <v>2.4756000000000999</v>
      </c>
      <c r="EL24">
        <v>0</v>
      </c>
      <c r="EM24">
        <v>0</v>
      </c>
      <c r="EN24">
        <v>0</v>
      </c>
      <c r="EO24">
        <v>0.20467619047618901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10.3</v>
      </c>
      <c r="EY24">
        <v>2</v>
      </c>
      <c r="EZ24">
        <v>498.03800000000001</v>
      </c>
      <c r="FA24">
        <v>477.572</v>
      </c>
      <c r="FB24">
        <v>24.5136</v>
      </c>
      <c r="FC24">
        <v>32.9709</v>
      </c>
      <c r="FD24">
        <v>29.998799999999999</v>
      </c>
      <c r="FE24">
        <v>32.868499999999997</v>
      </c>
      <c r="FF24">
        <v>32.817799999999998</v>
      </c>
      <c r="FG24">
        <v>22.890499999999999</v>
      </c>
      <c r="FH24">
        <v>25.300699999999999</v>
      </c>
      <c r="FI24">
        <v>45.657200000000003</v>
      </c>
      <c r="FJ24">
        <v>24.546500000000002</v>
      </c>
      <c r="FK24">
        <v>416.90100000000001</v>
      </c>
      <c r="FL24">
        <v>16.831099999999999</v>
      </c>
      <c r="FM24">
        <v>101.502</v>
      </c>
      <c r="FN24">
        <v>100.86199999999999</v>
      </c>
    </row>
    <row r="25" spans="1:170" x14ac:dyDescent="0.25">
      <c r="A25">
        <v>9</v>
      </c>
      <c r="B25">
        <v>1607982189.5999999</v>
      </c>
      <c r="C25">
        <v>777.59999990463302</v>
      </c>
      <c r="D25" t="s">
        <v>324</v>
      </c>
      <c r="E25" t="s">
        <v>325</v>
      </c>
      <c r="F25" t="s">
        <v>285</v>
      </c>
      <c r="G25" t="s">
        <v>286</v>
      </c>
      <c r="H25">
        <v>1607982181.5999999</v>
      </c>
      <c r="I25">
        <f t="shared" si="0"/>
        <v>2.0225315125611031E-3</v>
      </c>
      <c r="J25">
        <f t="shared" si="1"/>
        <v>14.964738471950628</v>
      </c>
      <c r="K25">
        <f t="shared" si="2"/>
        <v>499.95954838709702</v>
      </c>
      <c r="L25">
        <f t="shared" si="3"/>
        <v>272.04354643245188</v>
      </c>
      <c r="M25">
        <f t="shared" si="4"/>
        <v>27.878779218220124</v>
      </c>
      <c r="N25">
        <f t="shared" si="5"/>
        <v>51.235407162969679</v>
      </c>
      <c r="O25">
        <f t="shared" si="6"/>
        <v>0.1125242442704759</v>
      </c>
      <c r="P25">
        <f t="shared" si="7"/>
        <v>2.9701253723661889</v>
      </c>
      <c r="Q25">
        <f t="shared" si="8"/>
        <v>0.1102084813976625</v>
      </c>
      <c r="R25">
        <f t="shared" si="9"/>
        <v>6.9084393506593539E-2</v>
      </c>
      <c r="S25">
        <f t="shared" si="10"/>
        <v>231.29051474365093</v>
      </c>
      <c r="T25">
        <f t="shared" si="11"/>
        <v>28.83868405470043</v>
      </c>
      <c r="U25">
        <f t="shared" si="12"/>
        <v>28.489396774193501</v>
      </c>
      <c r="V25">
        <f t="shared" si="13"/>
        <v>3.9044639418206946</v>
      </c>
      <c r="W25">
        <f t="shared" si="14"/>
        <v>54.738379737298573</v>
      </c>
      <c r="X25">
        <f t="shared" si="15"/>
        <v>2.0786818726930947</v>
      </c>
      <c r="Y25">
        <f t="shared" si="16"/>
        <v>3.7974852063015794</v>
      </c>
      <c r="Z25">
        <f t="shared" si="17"/>
        <v>1.8257820691275999</v>
      </c>
      <c r="AA25">
        <f t="shared" si="18"/>
        <v>-89.19363970394464</v>
      </c>
      <c r="AB25">
        <f t="shared" si="19"/>
        <v>-76.450580454487238</v>
      </c>
      <c r="AC25">
        <f t="shared" si="20"/>
        <v>-5.6247286443521274</v>
      </c>
      <c r="AD25">
        <f t="shared" si="21"/>
        <v>60.021565940866935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53929.127926466477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857.08411999999998</v>
      </c>
      <c r="AR25">
        <v>1037.02</v>
      </c>
      <c r="AS25">
        <f t="shared" si="27"/>
        <v>0.17351244913309294</v>
      </c>
      <c r="AT25">
        <v>0.5</v>
      </c>
      <c r="AU25">
        <f t="shared" si="28"/>
        <v>1180.1820781666859</v>
      </c>
      <c r="AV25">
        <f t="shared" si="29"/>
        <v>14.964738471950628</v>
      </c>
      <c r="AW25">
        <f t="shared" si="30"/>
        <v>102.38814140284249</v>
      </c>
      <c r="AX25">
        <f t="shared" si="31"/>
        <v>0.39582650286397564</v>
      </c>
      <c r="AY25">
        <f t="shared" si="32"/>
        <v>1.3169566153648768E-2</v>
      </c>
      <c r="AZ25">
        <f t="shared" si="33"/>
        <v>2.1456288210449173</v>
      </c>
      <c r="BA25" t="s">
        <v>327</v>
      </c>
      <c r="BB25">
        <v>626.54</v>
      </c>
      <c r="BC25">
        <f t="shared" si="34"/>
        <v>410.48</v>
      </c>
      <c r="BD25">
        <f t="shared" si="35"/>
        <v>0.43835480413174815</v>
      </c>
      <c r="BE25">
        <f t="shared" si="36"/>
        <v>0.84425203184167186</v>
      </c>
      <c r="BF25">
        <f t="shared" si="37"/>
        <v>0.55960116361966072</v>
      </c>
      <c r="BG25">
        <f t="shared" si="38"/>
        <v>0.87373647670622456</v>
      </c>
      <c r="BH25">
        <f t="shared" si="39"/>
        <v>1399.9964516129</v>
      </c>
      <c r="BI25">
        <f t="shared" si="40"/>
        <v>1180.1820781666859</v>
      </c>
      <c r="BJ25">
        <f t="shared" si="41"/>
        <v>0.84298933529940623</v>
      </c>
      <c r="BK25">
        <f t="shared" si="42"/>
        <v>0.19597867059881252</v>
      </c>
      <c r="BL25">
        <v>6</v>
      </c>
      <c r="BM25">
        <v>0.5</v>
      </c>
      <c r="BN25" t="s">
        <v>290</v>
      </c>
      <c r="BO25">
        <v>2</v>
      </c>
      <c r="BP25">
        <v>1607982181.5999999</v>
      </c>
      <c r="BQ25">
        <v>499.95954838709702</v>
      </c>
      <c r="BR25">
        <v>519.12916129032305</v>
      </c>
      <c r="BS25">
        <v>20.283958064516099</v>
      </c>
      <c r="BT25">
        <v>17.906335483871</v>
      </c>
      <c r="BU25">
        <v>497.25106451612902</v>
      </c>
      <c r="BV25">
        <v>20.183738709677399</v>
      </c>
      <c r="BW25">
        <v>500.03896774193498</v>
      </c>
      <c r="BX25">
        <v>102.379</v>
      </c>
      <c r="BY25">
        <v>0.100105216129032</v>
      </c>
      <c r="BZ25">
        <v>28.011954838709698</v>
      </c>
      <c r="CA25">
        <v>28.489396774193501</v>
      </c>
      <c r="CB25">
        <v>999.9</v>
      </c>
      <c r="CC25">
        <v>0</v>
      </c>
      <c r="CD25">
        <v>0</v>
      </c>
      <c r="CE25">
        <v>9995.3629032258104</v>
      </c>
      <c r="CF25">
        <v>0</v>
      </c>
      <c r="CG25">
        <v>335.68341935483897</v>
      </c>
      <c r="CH25">
        <v>1399.9964516129</v>
      </c>
      <c r="CI25">
        <v>0.89999980645161304</v>
      </c>
      <c r="CJ25">
        <v>0.100000122580645</v>
      </c>
      <c r="CK25">
        <v>0</v>
      </c>
      <c r="CL25">
        <v>857.07496774193601</v>
      </c>
      <c r="CM25">
        <v>4.9997499999999997</v>
      </c>
      <c r="CN25">
        <v>11935.364516129001</v>
      </c>
      <c r="CO25">
        <v>12178.009677419401</v>
      </c>
      <c r="CP25">
        <v>49.691129032257997</v>
      </c>
      <c r="CQ25">
        <v>51.816064516129003</v>
      </c>
      <c r="CR25">
        <v>50.870870967741901</v>
      </c>
      <c r="CS25">
        <v>51.086322580645103</v>
      </c>
      <c r="CT25">
        <v>50.792000000000002</v>
      </c>
      <c r="CU25">
        <v>1255.49451612903</v>
      </c>
      <c r="CV25">
        <v>139.50193548387099</v>
      </c>
      <c r="CW25">
        <v>0</v>
      </c>
      <c r="CX25">
        <v>144.60000014305101</v>
      </c>
      <c r="CY25">
        <v>0</v>
      </c>
      <c r="CZ25">
        <v>857.08411999999998</v>
      </c>
      <c r="DA25">
        <v>-0.15007693863242599</v>
      </c>
      <c r="DB25">
        <v>-5.2538461047520899</v>
      </c>
      <c r="DC25">
        <v>11935.212</v>
      </c>
      <c r="DD25">
        <v>15</v>
      </c>
      <c r="DE25">
        <v>1607982068.5999999</v>
      </c>
      <c r="DF25" t="s">
        <v>323</v>
      </c>
      <c r="DG25">
        <v>1607982062.5999999</v>
      </c>
      <c r="DH25">
        <v>1607982068.5999999</v>
      </c>
      <c r="DI25">
        <v>15</v>
      </c>
      <c r="DJ25">
        <v>0.23300000000000001</v>
      </c>
      <c r="DK25">
        <v>-0.104</v>
      </c>
      <c r="DL25">
        <v>2.7080000000000002</v>
      </c>
      <c r="DM25">
        <v>0.1</v>
      </c>
      <c r="DN25">
        <v>417</v>
      </c>
      <c r="DO25">
        <v>17</v>
      </c>
      <c r="DP25">
        <v>0.06</v>
      </c>
      <c r="DQ25">
        <v>0.03</v>
      </c>
      <c r="DR25">
        <v>14.975587205816099</v>
      </c>
      <c r="DS25">
        <v>-0.67713622340005197</v>
      </c>
      <c r="DT25">
        <v>6.2959064260545705E-2</v>
      </c>
      <c r="DU25">
        <v>0</v>
      </c>
      <c r="DV25">
        <v>-19.177603225806401</v>
      </c>
      <c r="DW25">
        <v>1.0060209677419201</v>
      </c>
      <c r="DX25">
        <v>8.5338889837086998E-2</v>
      </c>
      <c r="DY25">
        <v>0</v>
      </c>
      <c r="DZ25">
        <v>2.3799022580645199</v>
      </c>
      <c r="EA25">
        <v>-0.17376145161291001</v>
      </c>
      <c r="EB25">
        <v>1.6043190035465199E-2</v>
      </c>
      <c r="EC25">
        <v>1</v>
      </c>
      <c r="ED25">
        <v>1</v>
      </c>
      <c r="EE25">
        <v>3</v>
      </c>
      <c r="EF25" t="s">
        <v>328</v>
      </c>
      <c r="EG25">
        <v>100</v>
      </c>
      <c r="EH25">
        <v>100</v>
      </c>
      <c r="EI25">
        <v>2.7080000000000002</v>
      </c>
      <c r="EJ25">
        <v>0.1002</v>
      </c>
      <c r="EK25">
        <v>2.7083999999999802</v>
      </c>
      <c r="EL25">
        <v>0</v>
      </c>
      <c r="EM25">
        <v>0</v>
      </c>
      <c r="EN25">
        <v>0</v>
      </c>
      <c r="EO25">
        <v>0.100224999999998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497.65300000000002</v>
      </c>
      <c r="FA25">
        <v>481.315</v>
      </c>
      <c r="FB25">
        <v>23.985499999999998</v>
      </c>
      <c r="FC25">
        <v>32.593200000000003</v>
      </c>
      <c r="FD25">
        <v>29.999500000000001</v>
      </c>
      <c r="FE25">
        <v>32.618899999999996</v>
      </c>
      <c r="FF25">
        <v>32.603299999999997</v>
      </c>
      <c r="FG25">
        <v>27.032299999999999</v>
      </c>
      <c r="FH25">
        <v>18.677399999999999</v>
      </c>
      <c r="FI25">
        <v>44.829000000000001</v>
      </c>
      <c r="FJ25">
        <v>23.979099999999999</v>
      </c>
      <c r="FK25">
        <v>519.03899999999999</v>
      </c>
      <c r="FL25">
        <v>18.0533</v>
      </c>
      <c r="FM25">
        <v>101.565</v>
      </c>
      <c r="FN25">
        <v>100.931</v>
      </c>
    </row>
    <row r="26" spans="1:170" x14ac:dyDescent="0.25">
      <c r="A26">
        <v>10</v>
      </c>
      <c r="B26">
        <v>1607982310.0999999</v>
      </c>
      <c r="C26">
        <v>898.09999990463302</v>
      </c>
      <c r="D26" t="s">
        <v>329</v>
      </c>
      <c r="E26" t="s">
        <v>330</v>
      </c>
      <c r="F26" t="s">
        <v>285</v>
      </c>
      <c r="G26" t="s">
        <v>286</v>
      </c>
      <c r="H26">
        <v>1607982302.0999999</v>
      </c>
      <c r="I26">
        <f t="shared" si="0"/>
        <v>1.2359134805669711E-3</v>
      </c>
      <c r="J26">
        <f t="shared" si="1"/>
        <v>14.697306686730492</v>
      </c>
      <c r="K26">
        <f t="shared" si="2"/>
        <v>600.21954838709701</v>
      </c>
      <c r="L26">
        <f t="shared" si="3"/>
        <v>239.63011580942486</v>
      </c>
      <c r="M26">
        <f t="shared" si="4"/>
        <v>24.557544305942692</v>
      </c>
      <c r="N26">
        <f t="shared" si="5"/>
        <v>61.511125607148387</v>
      </c>
      <c r="O26">
        <f t="shared" si="6"/>
        <v>6.8254543538476944E-2</v>
      </c>
      <c r="P26">
        <f t="shared" si="7"/>
        <v>2.9714710241560285</v>
      </c>
      <c r="Q26">
        <f t="shared" si="8"/>
        <v>6.7395374641111061E-2</v>
      </c>
      <c r="R26">
        <f t="shared" si="9"/>
        <v>4.2198400931419182E-2</v>
      </c>
      <c r="S26">
        <f t="shared" si="10"/>
        <v>231.29087992173891</v>
      </c>
      <c r="T26">
        <f t="shared" si="11"/>
        <v>29.033636275676564</v>
      </c>
      <c r="U26">
        <f t="shared" si="12"/>
        <v>28.643261290322599</v>
      </c>
      <c r="V26">
        <f t="shared" si="13"/>
        <v>3.9394953015778547</v>
      </c>
      <c r="W26">
        <f t="shared" si="14"/>
        <v>55.733940305913436</v>
      </c>
      <c r="X26">
        <f t="shared" si="15"/>
        <v>2.1156927114340194</v>
      </c>
      <c r="Y26">
        <f t="shared" si="16"/>
        <v>3.7960580210574886</v>
      </c>
      <c r="Z26">
        <f t="shared" si="17"/>
        <v>1.8238025901438353</v>
      </c>
      <c r="AA26">
        <f t="shared" si="18"/>
        <v>-54.50378449300343</v>
      </c>
      <c r="AB26">
        <f t="shared" si="19"/>
        <v>-102.16701511993425</v>
      </c>
      <c r="AC26">
        <f t="shared" si="20"/>
        <v>-7.5188900051292151</v>
      </c>
      <c r="AD26">
        <f t="shared" si="21"/>
        <v>67.101190303672027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53969.738641298856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860.90088461538505</v>
      </c>
      <c r="AR26">
        <v>1043.3</v>
      </c>
      <c r="AS26">
        <f t="shared" si="27"/>
        <v>0.17482901886764579</v>
      </c>
      <c r="AT26">
        <v>0.5</v>
      </c>
      <c r="AU26">
        <f t="shared" si="28"/>
        <v>1180.1864136505076</v>
      </c>
      <c r="AV26">
        <f t="shared" si="29"/>
        <v>14.697306686730492</v>
      </c>
      <c r="AW26">
        <f t="shared" si="30"/>
        <v>103.1654163897219</v>
      </c>
      <c r="AX26">
        <f t="shared" si="31"/>
        <v>0.39409565800824309</v>
      </c>
      <c r="AY26">
        <f t="shared" si="32"/>
        <v>1.2942916466305099E-2</v>
      </c>
      <c r="AZ26">
        <f t="shared" si="33"/>
        <v>2.1266941435828621</v>
      </c>
      <c r="BA26" t="s">
        <v>332</v>
      </c>
      <c r="BB26">
        <v>632.14</v>
      </c>
      <c r="BC26">
        <f t="shared" si="34"/>
        <v>411.15999999999997</v>
      </c>
      <c r="BD26">
        <f t="shared" si="35"/>
        <v>0.44362076900626257</v>
      </c>
      <c r="BE26">
        <f t="shared" si="36"/>
        <v>0.84366183258933658</v>
      </c>
      <c r="BF26">
        <f t="shared" si="37"/>
        <v>0.55639498322265601</v>
      </c>
      <c r="BG26">
        <f t="shared" si="38"/>
        <v>0.87127044654357044</v>
      </c>
      <c r="BH26">
        <f t="shared" si="39"/>
        <v>1400.0019354838701</v>
      </c>
      <c r="BI26">
        <f t="shared" si="40"/>
        <v>1180.1864136505076</v>
      </c>
      <c r="BJ26">
        <f t="shared" si="41"/>
        <v>0.84298913004188836</v>
      </c>
      <c r="BK26">
        <f t="shared" si="42"/>
        <v>0.19597826008377675</v>
      </c>
      <c r="BL26">
        <v>6</v>
      </c>
      <c r="BM26">
        <v>0.5</v>
      </c>
      <c r="BN26" t="s">
        <v>290</v>
      </c>
      <c r="BO26">
        <v>2</v>
      </c>
      <c r="BP26">
        <v>1607982302.0999999</v>
      </c>
      <c r="BQ26">
        <v>600.21954838709701</v>
      </c>
      <c r="BR26">
        <v>618.74570967741897</v>
      </c>
      <c r="BS26">
        <v>20.644722580645201</v>
      </c>
      <c r="BT26">
        <v>19.1923064516129</v>
      </c>
      <c r="BU26">
        <v>597.51106451612895</v>
      </c>
      <c r="BV26">
        <v>20.544483870967699</v>
      </c>
      <c r="BW26">
        <v>500.02132258064501</v>
      </c>
      <c r="BX26">
        <v>102.381064516129</v>
      </c>
      <c r="BY26">
        <v>9.99789161290323E-2</v>
      </c>
      <c r="BZ26">
        <v>28.005506451612899</v>
      </c>
      <c r="CA26">
        <v>28.643261290322599</v>
      </c>
      <c r="CB26">
        <v>999.9</v>
      </c>
      <c r="CC26">
        <v>0</v>
      </c>
      <c r="CD26">
        <v>0</v>
      </c>
      <c r="CE26">
        <v>10002.7767741935</v>
      </c>
      <c r="CF26">
        <v>0</v>
      </c>
      <c r="CG26">
        <v>336.28783870967698</v>
      </c>
      <c r="CH26">
        <v>1400.0019354838701</v>
      </c>
      <c r="CI26">
        <v>0.90000335483870997</v>
      </c>
      <c r="CJ26">
        <v>9.9996541935483796E-2</v>
      </c>
      <c r="CK26">
        <v>0</v>
      </c>
      <c r="CL26">
        <v>860.93267741935495</v>
      </c>
      <c r="CM26">
        <v>4.9997499999999997</v>
      </c>
      <c r="CN26">
        <v>11984.6</v>
      </c>
      <c r="CO26">
        <v>12178.0741935484</v>
      </c>
      <c r="CP26">
        <v>49.703193548387098</v>
      </c>
      <c r="CQ26">
        <v>51.787999999999997</v>
      </c>
      <c r="CR26">
        <v>50.866870967741903</v>
      </c>
      <c r="CS26">
        <v>51.098580645161299</v>
      </c>
      <c r="CT26">
        <v>50.777999999999999</v>
      </c>
      <c r="CU26">
        <v>1255.50903225806</v>
      </c>
      <c r="CV26">
        <v>139.492903225806</v>
      </c>
      <c r="CW26">
        <v>0</v>
      </c>
      <c r="CX26">
        <v>119.700000047684</v>
      </c>
      <c r="CY26">
        <v>0</v>
      </c>
      <c r="CZ26">
        <v>860.90088461538505</v>
      </c>
      <c r="DA26">
        <v>-5.7352136686497301</v>
      </c>
      <c r="DB26">
        <v>-69.805128089853497</v>
      </c>
      <c r="DC26">
        <v>11984.069230769201</v>
      </c>
      <c r="DD26">
        <v>15</v>
      </c>
      <c r="DE26">
        <v>1607982068.5999999</v>
      </c>
      <c r="DF26" t="s">
        <v>323</v>
      </c>
      <c r="DG26">
        <v>1607982062.5999999</v>
      </c>
      <c r="DH26">
        <v>1607982068.5999999</v>
      </c>
      <c r="DI26">
        <v>15</v>
      </c>
      <c r="DJ26">
        <v>0.23300000000000001</v>
      </c>
      <c r="DK26">
        <v>-0.104</v>
      </c>
      <c r="DL26">
        <v>2.7080000000000002</v>
      </c>
      <c r="DM26">
        <v>0.1</v>
      </c>
      <c r="DN26">
        <v>417</v>
      </c>
      <c r="DO26">
        <v>17</v>
      </c>
      <c r="DP26">
        <v>0.06</v>
      </c>
      <c r="DQ26">
        <v>0.03</v>
      </c>
      <c r="DR26">
        <v>14.7051227490042</v>
      </c>
      <c r="DS26">
        <v>-1.85157165833156</v>
      </c>
      <c r="DT26">
        <v>0.14089005630146001</v>
      </c>
      <c r="DU26">
        <v>0</v>
      </c>
      <c r="DV26">
        <v>-18.5262806451613</v>
      </c>
      <c r="DW26">
        <v>2.4749806451613399</v>
      </c>
      <c r="DX26">
        <v>0.19439104655366399</v>
      </c>
      <c r="DY26">
        <v>0</v>
      </c>
      <c r="DZ26">
        <v>1.4524106451612899</v>
      </c>
      <c r="EA26">
        <v>-0.40871612903226301</v>
      </c>
      <c r="EB26">
        <v>3.4843017344200901E-2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2.7090000000000001</v>
      </c>
      <c r="EJ26">
        <v>0.1002</v>
      </c>
      <c r="EK26">
        <v>2.7083999999999802</v>
      </c>
      <c r="EL26">
        <v>0</v>
      </c>
      <c r="EM26">
        <v>0</v>
      </c>
      <c r="EN26">
        <v>0</v>
      </c>
      <c r="EO26">
        <v>0.100224999999998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4.0999999999999996</v>
      </c>
      <c r="EX26">
        <v>4</v>
      </c>
      <c r="EY26">
        <v>2</v>
      </c>
      <c r="EZ26">
        <v>497.46300000000002</v>
      </c>
      <c r="FA26">
        <v>482.98500000000001</v>
      </c>
      <c r="FB26">
        <v>23.9985</v>
      </c>
      <c r="FC26">
        <v>32.523200000000003</v>
      </c>
      <c r="FD26">
        <v>30.000399999999999</v>
      </c>
      <c r="FE26">
        <v>32.540500000000002</v>
      </c>
      <c r="FF26">
        <v>32.534100000000002</v>
      </c>
      <c r="FG26">
        <v>30.941600000000001</v>
      </c>
      <c r="FH26">
        <v>13.389200000000001</v>
      </c>
      <c r="FI26">
        <v>45.581299999999999</v>
      </c>
      <c r="FJ26">
        <v>23.994900000000001</v>
      </c>
      <c r="FK26">
        <v>618.39599999999996</v>
      </c>
      <c r="FL26">
        <v>19.2136</v>
      </c>
      <c r="FM26">
        <v>101.566</v>
      </c>
      <c r="FN26">
        <v>100.938</v>
      </c>
    </row>
    <row r="27" spans="1:170" x14ac:dyDescent="0.25">
      <c r="A27">
        <v>11</v>
      </c>
      <c r="B27">
        <v>1607982430.5999999</v>
      </c>
      <c r="C27">
        <v>1018.59999990463</v>
      </c>
      <c r="D27" t="s">
        <v>333</v>
      </c>
      <c r="E27" t="s">
        <v>334</v>
      </c>
      <c r="F27" t="s">
        <v>285</v>
      </c>
      <c r="G27" t="s">
        <v>286</v>
      </c>
      <c r="H27">
        <v>1607982422.5999999</v>
      </c>
      <c r="I27">
        <f t="shared" si="0"/>
        <v>6.6094306663376913E-4</v>
      </c>
      <c r="J27">
        <f t="shared" si="1"/>
        <v>13.659971068917576</v>
      </c>
      <c r="K27">
        <f t="shared" si="2"/>
        <v>700.18319354838695</v>
      </c>
      <c r="L27">
        <f t="shared" si="3"/>
        <v>84.524805210699583</v>
      </c>
      <c r="M27">
        <f t="shared" si="4"/>
        <v>8.6623224743218863</v>
      </c>
      <c r="N27">
        <f t="shared" si="5"/>
        <v>71.75659971646877</v>
      </c>
      <c r="O27">
        <f t="shared" si="6"/>
        <v>3.6384746126276762E-2</v>
      </c>
      <c r="P27">
        <f t="shared" si="7"/>
        <v>2.9705332157930551</v>
      </c>
      <c r="Q27">
        <f t="shared" si="8"/>
        <v>3.6138962523104862E-2</v>
      </c>
      <c r="R27">
        <f t="shared" si="9"/>
        <v>2.2608795702526531E-2</v>
      </c>
      <c r="S27">
        <f t="shared" si="10"/>
        <v>231.29101224066548</v>
      </c>
      <c r="T27">
        <f t="shared" si="11"/>
        <v>29.184771638767856</v>
      </c>
      <c r="U27">
        <f t="shared" si="12"/>
        <v>28.7586096774194</v>
      </c>
      <c r="V27">
        <f t="shared" si="13"/>
        <v>3.9659369133106837</v>
      </c>
      <c r="W27">
        <f t="shared" si="14"/>
        <v>56.562021737042279</v>
      </c>
      <c r="X27">
        <f t="shared" si="15"/>
        <v>2.1475438766690975</v>
      </c>
      <c r="Y27">
        <f t="shared" si="16"/>
        <v>3.7967947585980264</v>
      </c>
      <c r="Z27">
        <f t="shared" si="17"/>
        <v>1.8183930366415861</v>
      </c>
      <c r="AA27">
        <f t="shared" si="18"/>
        <v>-29.147589238549219</v>
      </c>
      <c r="AB27">
        <f t="shared" si="19"/>
        <v>-120.07437773424603</v>
      </c>
      <c r="AC27">
        <f t="shared" si="20"/>
        <v>-8.8447831565154136</v>
      </c>
      <c r="AD27">
        <f t="shared" si="21"/>
        <v>73.224262111354832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53941.707070127813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864.117153846154</v>
      </c>
      <c r="AR27">
        <v>1052.8</v>
      </c>
      <c r="AS27">
        <f t="shared" si="27"/>
        <v>0.17922002864157105</v>
      </c>
      <c r="AT27">
        <v>0.5</v>
      </c>
      <c r="AU27">
        <f t="shared" si="28"/>
        <v>1180.1889201020811</v>
      </c>
      <c r="AV27">
        <f t="shared" si="29"/>
        <v>13.659971068917576</v>
      </c>
      <c r="AW27">
        <f t="shared" si="30"/>
        <v>105.75674603157989</v>
      </c>
      <c r="AX27">
        <f t="shared" si="31"/>
        <v>0.3914608662613982</v>
      </c>
      <c r="AY27">
        <f t="shared" si="32"/>
        <v>1.2063931719933703E-2</v>
      </c>
      <c r="AZ27">
        <f t="shared" si="33"/>
        <v>2.0984802431610943</v>
      </c>
      <c r="BA27" t="s">
        <v>336</v>
      </c>
      <c r="BB27">
        <v>640.66999999999996</v>
      </c>
      <c r="BC27">
        <f t="shared" si="34"/>
        <v>412.13</v>
      </c>
      <c r="BD27">
        <f t="shared" si="35"/>
        <v>0.45782361428152757</v>
      </c>
      <c r="BE27">
        <f t="shared" si="36"/>
        <v>0.84278308238695965</v>
      </c>
      <c r="BF27">
        <f t="shared" si="37"/>
        <v>0.55935350725166399</v>
      </c>
      <c r="BG27">
        <f t="shared" si="38"/>
        <v>0.8675399869026128</v>
      </c>
      <c r="BH27">
        <f t="shared" si="39"/>
        <v>1400.0051612903201</v>
      </c>
      <c r="BI27">
        <f t="shared" si="40"/>
        <v>1180.1889201020811</v>
      </c>
      <c r="BJ27">
        <f t="shared" si="41"/>
        <v>0.84298897799373496</v>
      </c>
      <c r="BK27">
        <f t="shared" si="42"/>
        <v>0.19597795598747009</v>
      </c>
      <c r="BL27">
        <v>6</v>
      </c>
      <c r="BM27">
        <v>0.5</v>
      </c>
      <c r="BN27" t="s">
        <v>290</v>
      </c>
      <c r="BO27">
        <v>2</v>
      </c>
      <c r="BP27">
        <v>1607982422.5999999</v>
      </c>
      <c r="BQ27">
        <v>700.18319354838695</v>
      </c>
      <c r="BR27">
        <v>717.12961290322596</v>
      </c>
      <c r="BS27">
        <v>20.9552032258065</v>
      </c>
      <c r="BT27">
        <v>20.1787322580645</v>
      </c>
      <c r="BU27">
        <v>697.47487096774205</v>
      </c>
      <c r="BV27">
        <v>20.854987096774199</v>
      </c>
      <c r="BW27">
        <v>500.026064516129</v>
      </c>
      <c r="BX27">
        <v>102.382580645161</v>
      </c>
      <c r="BY27">
        <v>0.100027303225806</v>
      </c>
      <c r="BZ27">
        <v>28.008835483871</v>
      </c>
      <c r="CA27">
        <v>28.7586096774194</v>
      </c>
      <c r="CB27">
        <v>999.9</v>
      </c>
      <c r="CC27">
        <v>0</v>
      </c>
      <c r="CD27">
        <v>0</v>
      </c>
      <c r="CE27">
        <v>9997.3209677419309</v>
      </c>
      <c r="CF27">
        <v>0</v>
      </c>
      <c r="CG27">
        <v>335.83096774193598</v>
      </c>
      <c r="CH27">
        <v>1400.0051612903201</v>
      </c>
      <c r="CI27">
        <v>0.90000851612903199</v>
      </c>
      <c r="CJ27">
        <v>9.9991322580645095E-2</v>
      </c>
      <c r="CK27">
        <v>0</v>
      </c>
      <c r="CL27">
        <v>864.12287096774196</v>
      </c>
      <c r="CM27">
        <v>4.9997499999999997</v>
      </c>
      <c r="CN27">
        <v>12023.8580645161</v>
      </c>
      <c r="CO27">
        <v>12178.1193548387</v>
      </c>
      <c r="CP27">
        <v>49.804000000000002</v>
      </c>
      <c r="CQ27">
        <v>51.850612903225802</v>
      </c>
      <c r="CR27">
        <v>50.912935483871003</v>
      </c>
      <c r="CS27">
        <v>51.181064516128998</v>
      </c>
      <c r="CT27">
        <v>50.866806451612902</v>
      </c>
      <c r="CU27">
        <v>1255.51903225806</v>
      </c>
      <c r="CV27">
        <v>139.48612903225799</v>
      </c>
      <c r="CW27">
        <v>0</v>
      </c>
      <c r="CX27">
        <v>119.700000047684</v>
      </c>
      <c r="CY27">
        <v>0</v>
      </c>
      <c r="CZ27">
        <v>864.117153846154</v>
      </c>
      <c r="DA27">
        <v>-3.61688890036945</v>
      </c>
      <c r="DB27">
        <v>-58.389743445214499</v>
      </c>
      <c r="DC27">
        <v>12023.45</v>
      </c>
      <c r="DD27">
        <v>15</v>
      </c>
      <c r="DE27">
        <v>1607982068.5999999</v>
      </c>
      <c r="DF27" t="s">
        <v>323</v>
      </c>
      <c r="DG27">
        <v>1607982062.5999999</v>
      </c>
      <c r="DH27">
        <v>1607982068.5999999</v>
      </c>
      <c r="DI27">
        <v>15</v>
      </c>
      <c r="DJ27">
        <v>0.23300000000000001</v>
      </c>
      <c r="DK27">
        <v>-0.104</v>
      </c>
      <c r="DL27">
        <v>2.7080000000000002</v>
      </c>
      <c r="DM27">
        <v>0.1</v>
      </c>
      <c r="DN27">
        <v>417</v>
      </c>
      <c r="DO27">
        <v>17</v>
      </c>
      <c r="DP27">
        <v>0.06</v>
      </c>
      <c r="DQ27">
        <v>0.03</v>
      </c>
      <c r="DR27">
        <v>13.6806814191432</v>
      </c>
      <c r="DS27">
        <v>-1.361543564777</v>
      </c>
      <c r="DT27">
        <v>0.10356228710347599</v>
      </c>
      <c r="DU27">
        <v>0</v>
      </c>
      <c r="DV27">
        <v>-16.959941935483901</v>
      </c>
      <c r="DW27">
        <v>1.8129483870968199</v>
      </c>
      <c r="DX27">
        <v>0.137307953330704</v>
      </c>
      <c r="DY27">
        <v>0</v>
      </c>
      <c r="DZ27">
        <v>0.77816964516129095</v>
      </c>
      <c r="EA27">
        <v>-0.32026896774193703</v>
      </c>
      <c r="EB27">
        <v>2.7429744911434201E-2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2.7080000000000002</v>
      </c>
      <c r="EJ27">
        <v>0.1002</v>
      </c>
      <c r="EK27">
        <v>2.7083999999999802</v>
      </c>
      <c r="EL27">
        <v>0</v>
      </c>
      <c r="EM27">
        <v>0</v>
      </c>
      <c r="EN27">
        <v>0</v>
      </c>
      <c r="EO27">
        <v>0.100224999999998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497.09100000000001</v>
      </c>
      <c r="FA27">
        <v>483.31</v>
      </c>
      <c r="FB27">
        <v>23.8521</v>
      </c>
      <c r="FC27">
        <v>32.652500000000003</v>
      </c>
      <c r="FD27">
        <v>30.000800000000002</v>
      </c>
      <c r="FE27">
        <v>32.613500000000002</v>
      </c>
      <c r="FF27">
        <v>32.5991</v>
      </c>
      <c r="FG27">
        <v>34.715899999999998</v>
      </c>
      <c r="FH27">
        <v>14.145300000000001</v>
      </c>
      <c r="FI27">
        <v>49.869500000000002</v>
      </c>
      <c r="FJ27">
        <v>23.846900000000002</v>
      </c>
      <c r="FK27">
        <v>716.92899999999997</v>
      </c>
      <c r="FL27">
        <v>20.1492</v>
      </c>
      <c r="FM27">
        <v>101.54</v>
      </c>
      <c r="FN27">
        <v>100.90900000000001</v>
      </c>
    </row>
    <row r="28" spans="1:170" x14ac:dyDescent="0.25">
      <c r="A28">
        <v>12</v>
      </c>
      <c r="B28">
        <v>1607982551.0999999</v>
      </c>
      <c r="C28">
        <v>1139.0999999046301</v>
      </c>
      <c r="D28" t="s">
        <v>337</v>
      </c>
      <c r="E28" t="s">
        <v>338</v>
      </c>
      <c r="F28" t="s">
        <v>285</v>
      </c>
      <c r="G28" t="s">
        <v>286</v>
      </c>
      <c r="H28">
        <v>1607982543.0999999</v>
      </c>
      <c r="I28">
        <f t="shared" si="0"/>
        <v>6.1745089124039005E-4</v>
      </c>
      <c r="J28">
        <f t="shared" si="1"/>
        <v>14.270043129445991</v>
      </c>
      <c r="K28">
        <f t="shared" si="2"/>
        <v>799.82435483870995</v>
      </c>
      <c r="L28">
        <f t="shared" si="3"/>
        <v>115.68619967335596</v>
      </c>
      <c r="M28">
        <f t="shared" si="4"/>
        <v>11.8551073131352</v>
      </c>
      <c r="N28">
        <f t="shared" si="5"/>
        <v>81.96313462664348</v>
      </c>
      <c r="O28">
        <f t="shared" si="6"/>
        <v>3.4220930101689251E-2</v>
      </c>
      <c r="P28">
        <f t="shared" si="7"/>
        <v>2.9704156049965404</v>
      </c>
      <c r="Q28">
        <f t="shared" si="8"/>
        <v>3.4003408075447709E-2</v>
      </c>
      <c r="R28">
        <f t="shared" si="9"/>
        <v>2.1271558125332719E-2</v>
      </c>
      <c r="S28">
        <f t="shared" si="10"/>
        <v>231.29118154342837</v>
      </c>
      <c r="T28">
        <f t="shared" si="11"/>
        <v>29.188344783261762</v>
      </c>
      <c r="U28">
        <f t="shared" si="12"/>
        <v>28.797483870967699</v>
      </c>
      <c r="V28">
        <f t="shared" si="13"/>
        <v>3.9748829484437418</v>
      </c>
      <c r="W28">
        <f t="shared" si="14"/>
        <v>57.175082604892658</v>
      </c>
      <c r="X28">
        <f t="shared" si="15"/>
        <v>2.1698545095884265</v>
      </c>
      <c r="Y28">
        <f t="shared" si="16"/>
        <v>3.7951051589783713</v>
      </c>
      <c r="Z28">
        <f t="shared" si="17"/>
        <v>1.8050284388553153</v>
      </c>
      <c r="AA28">
        <f t="shared" si="18"/>
        <v>-27.229584303701202</v>
      </c>
      <c r="AB28">
        <f t="shared" si="19"/>
        <v>-127.51773208659621</v>
      </c>
      <c r="AC28">
        <f t="shared" si="20"/>
        <v>-9.394901416849601</v>
      </c>
      <c r="AD28">
        <f t="shared" si="21"/>
        <v>67.148963736281345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53939.49861332732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870.27142307692304</v>
      </c>
      <c r="AR28">
        <v>1066.44</v>
      </c>
      <c r="AS28">
        <f t="shared" si="27"/>
        <v>0.18394712963043114</v>
      </c>
      <c r="AT28">
        <v>0.5</v>
      </c>
      <c r="AU28">
        <f t="shared" si="28"/>
        <v>1180.1843813925141</v>
      </c>
      <c r="AV28">
        <f t="shared" si="29"/>
        <v>14.270043129445991</v>
      </c>
      <c r="AW28">
        <f t="shared" si="30"/>
        <v>108.54576469590948</v>
      </c>
      <c r="AX28">
        <f t="shared" si="31"/>
        <v>0.39726566895465293</v>
      </c>
      <c r="AY28">
        <f t="shared" si="32"/>
        <v>1.258090756271755E-2</v>
      </c>
      <c r="AZ28">
        <f t="shared" si="33"/>
        <v>2.0588500056261951</v>
      </c>
      <c r="BA28" t="s">
        <v>340</v>
      </c>
      <c r="BB28">
        <v>642.78</v>
      </c>
      <c r="BC28">
        <f t="shared" si="34"/>
        <v>423.66000000000008</v>
      </c>
      <c r="BD28">
        <f t="shared" si="35"/>
        <v>0.46303303810384971</v>
      </c>
      <c r="BE28">
        <f t="shared" si="36"/>
        <v>0.83825449547589037</v>
      </c>
      <c r="BF28">
        <f t="shared" si="37"/>
        <v>0.55894363202791442</v>
      </c>
      <c r="BG28">
        <f t="shared" si="38"/>
        <v>0.86218383221812223</v>
      </c>
      <c r="BH28">
        <f t="shared" si="39"/>
        <v>1399.99903225806</v>
      </c>
      <c r="BI28">
        <f t="shared" si="40"/>
        <v>1180.1843813925141</v>
      </c>
      <c r="BJ28">
        <f t="shared" si="41"/>
        <v>0.84298942656338371</v>
      </c>
      <c r="BK28">
        <f t="shared" si="42"/>
        <v>0.19597885312676741</v>
      </c>
      <c r="BL28">
        <v>6</v>
      </c>
      <c r="BM28">
        <v>0.5</v>
      </c>
      <c r="BN28" t="s">
        <v>290</v>
      </c>
      <c r="BO28">
        <v>2</v>
      </c>
      <c r="BP28">
        <v>1607982543.0999999</v>
      </c>
      <c r="BQ28">
        <v>799.82435483870995</v>
      </c>
      <c r="BR28">
        <v>817.54022580645199</v>
      </c>
      <c r="BS28">
        <v>21.174183870967699</v>
      </c>
      <c r="BT28">
        <v>20.448964516128999</v>
      </c>
      <c r="BU28">
        <v>797.115935483871</v>
      </c>
      <c r="BV28">
        <v>21.073951612903201</v>
      </c>
      <c r="BW28">
        <v>500.02267741935498</v>
      </c>
      <c r="BX28">
        <v>102.376419354839</v>
      </c>
      <c r="BY28">
        <v>9.9998287096774205E-2</v>
      </c>
      <c r="BZ28">
        <v>28.001200000000001</v>
      </c>
      <c r="CA28">
        <v>28.797483870967699</v>
      </c>
      <c r="CB28">
        <v>999.9</v>
      </c>
      <c r="CC28">
        <v>0</v>
      </c>
      <c r="CD28">
        <v>0</v>
      </c>
      <c r="CE28">
        <v>9997.2570967741904</v>
      </c>
      <c r="CF28">
        <v>0</v>
      </c>
      <c r="CG28">
        <v>335.22909677419398</v>
      </c>
      <c r="CH28">
        <v>1399.99903225806</v>
      </c>
      <c r="CI28">
        <v>0.89999512903225798</v>
      </c>
      <c r="CJ28">
        <v>0.100004851612903</v>
      </c>
      <c r="CK28">
        <v>0</v>
      </c>
      <c r="CL28">
        <v>870.27929032258101</v>
      </c>
      <c r="CM28">
        <v>4.9997499999999997</v>
      </c>
      <c r="CN28">
        <v>12104.8290322581</v>
      </c>
      <c r="CO28">
        <v>12178.0193548387</v>
      </c>
      <c r="CP28">
        <v>49.941193548387098</v>
      </c>
      <c r="CQ28">
        <v>51.997903225806397</v>
      </c>
      <c r="CR28">
        <v>51.052</v>
      </c>
      <c r="CS28">
        <v>51.318258064516101</v>
      </c>
      <c r="CT28">
        <v>50.973580645161299</v>
      </c>
      <c r="CU28">
        <v>1255.4925806451599</v>
      </c>
      <c r="CV28">
        <v>139.50645161290299</v>
      </c>
      <c r="CW28">
        <v>0</v>
      </c>
      <c r="CX28">
        <v>119.60000014305101</v>
      </c>
      <c r="CY28">
        <v>0</v>
      </c>
      <c r="CZ28">
        <v>870.27142307692304</v>
      </c>
      <c r="DA28">
        <v>-4.0388717817547501</v>
      </c>
      <c r="DB28">
        <v>-65.606837573390393</v>
      </c>
      <c r="DC28">
        <v>12104.5230769231</v>
      </c>
      <c r="DD28">
        <v>15</v>
      </c>
      <c r="DE28">
        <v>1607982068.5999999</v>
      </c>
      <c r="DF28" t="s">
        <v>323</v>
      </c>
      <c r="DG28">
        <v>1607982062.5999999</v>
      </c>
      <c r="DH28">
        <v>1607982068.5999999</v>
      </c>
      <c r="DI28">
        <v>15</v>
      </c>
      <c r="DJ28">
        <v>0.23300000000000001</v>
      </c>
      <c r="DK28">
        <v>-0.104</v>
      </c>
      <c r="DL28">
        <v>2.7080000000000002</v>
      </c>
      <c r="DM28">
        <v>0.1</v>
      </c>
      <c r="DN28">
        <v>417</v>
      </c>
      <c r="DO28">
        <v>17</v>
      </c>
      <c r="DP28">
        <v>0.06</v>
      </c>
      <c r="DQ28">
        <v>0.03</v>
      </c>
      <c r="DR28">
        <v>14.272943891097899</v>
      </c>
      <c r="DS28">
        <v>-0.67784168782145005</v>
      </c>
      <c r="DT28">
        <v>6.7935971488160399E-2</v>
      </c>
      <c r="DU28">
        <v>0</v>
      </c>
      <c r="DV28">
        <v>-17.716016129032301</v>
      </c>
      <c r="DW28">
        <v>0.35261612903228501</v>
      </c>
      <c r="DX28">
        <v>5.8482669596044402E-2</v>
      </c>
      <c r="DY28">
        <v>0</v>
      </c>
      <c r="DZ28">
        <v>0.72521687096774201</v>
      </c>
      <c r="EA28">
        <v>0.57532180645161102</v>
      </c>
      <c r="EB28">
        <v>4.3856560092472401E-2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2.7080000000000002</v>
      </c>
      <c r="EJ28">
        <v>0.1002</v>
      </c>
      <c r="EK28">
        <v>2.7083999999999802</v>
      </c>
      <c r="EL28">
        <v>0</v>
      </c>
      <c r="EM28">
        <v>0</v>
      </c>
      <c r="EN28">
        <v>0</v>
      </c>
      <c r="EO28">
        <v>0.100224999999998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497.26</v>
      </c>
      <c r="FA28">
        <v>482.61900000000003</v>
      </c>
      <c r="FB28">
        <v>23.798400000000001</v>
      </c>
      <c r="FC28">
        <v>32.892099999999999</v>
      </c>
      <c r="FD28">
        <v>30.001200000000001</v>
      </c>
      <c r="FE28">
        <v>32.788899999999998</v>
      </c>
      <c r="FF28">
        <v>32.76</v>
      </c>
      <c r="FG28">
        <v>38.445099999999996</v>
      </c>
      <c r="FH28">
        <v>17.5305</v>
      </c>
      <c r="FI28">
        <v>53.347700000000003</v>
      </c>
      <c r="FJ28">
        <v>23.764199999999999</v>
      </c>
      <c r="FK28">
        <v>817.48299999999995</v>
      </c>
      <c r="FL28">
        <v>20.374300000000002</v>
      </c>
      <c r="FM28">
        <v>101.499</v>
      </c>
      <c r="FN28">
        <v>100.863</v>
      </c>
    </row>
    <row r="29" spans="1:170" x14ac:dyDescent="0.25">
      <c r="A29">
        <v>13</v>
      </c>
      <c r="B29">
        <v>1607982616.5999999</v>
      </c>
      <c r="C29">
        <v>1204.5999999046301</v>
      </c>
      <c r="D29" t="s">
        <v>341</v>
      </c>
      <c r="E29" t="s">
        <v>342</v>
      </c>
      <c r="F29" t="s">
        <v>285</v>
      </c>
      <c r="G29" t="s">
        <v>286</v>
      </c>
      <c r="H29">
        <v>1607982608.5999999</v>
      </c>
      <c r="I29">
        <f t="shared" si="0"/>
        <v>4.5026887025680919E-4</v>
      </c>
      <c r="J29">
        <f t="shared" si="1"/>
        <v>16.83090331279735</v>
      </c>
      <c r="K29">
        <f t="shared" si="2"/>
        <v>896.77093548387097</v>
      </c>
      <c r="L29">
        <f t="shared" si="3"/>
        <v>-199.49315032418542</v>
      </c>
      <c r="M29">
        <f t="shared" si="4"/>
        <v>-20.442489985944693</v>
      </c>
      <c r="N29">
        <f t="shared" si="5"/>
        <v>91.894036655015881</v>
      </c>
      <c r="O29">
        <f t="shared" si="6"/>
        <v>2.4892624664705806E-2</v>
      </c>
      <c r="P29">
        <f t="shared" si="7"/>
        <v>2.971606403511001</v>
      </c>
      <c r="Q29">
        <f t="shared" si="8"/>
        <v>2.4777358779395863E-2</v>
      </c>
      <c r="R29">
        <f t="shared" si="9"/>
        <v>1.5496160800127907E-2</v>
      </c>
      <c r="S29">
        <f t="shared" si="10"/>
        <v>231.29332466759121</v>
      </c>
      <c r="T29">
        <f t="shared" si="11"/>
        <v>29.201691267545648</v>
      </c>
      <c r="U29">
        <f t="shared" si="12"/>
        <v>28.799219354838701</v>
      </c>
      <c r="V29">
        <f t="shared" si="13"/>
        <v>3.9752827416652781</v>
      </c>
      <c r="W29">
        <f t="shared" si="14"/>
        <v>57.247743930337293</v>
      </c>
      <c r="X29">
        <f t="shared" si="15"/>
        <v>2.1689263023312844</v>
      </c>
      <c r="Y29">
        <f t="shared" si="16"/>
        <v>3.7886668599038109</v>
      </c>
      <c r="Z29">
        <f t="shared" si="17"/>
        <v>1.8063564393339937</v>
      </c>
      <c r="AA29">
        <f t="shared" si="18"/>
        <v>-19.856857178325285</v>
      </c>
      <c r="AB29">
        <f t="shared" si="19"/>
        <v>-132.51247594926349</v>
      </c>
      <c r="AC29">
        <f t="shared" si="20"/>
        <v>-9.7576494661800908</v>
      </c>
      <c r="AD29">
        <f t="shared" si="21"/>
        <v>69.166342073822364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53979.507533896889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885.76569230769201</v>
      </c>
      <c r="AR29">
        <v>1097.5999999999999</v>
      </c>
      <c r="AS29">
        <f t="shared" si="27"/>
        <v>0.19299772931150505</v>
      </c>
      <c r="AT29">
        <v>0.5</v>
      </c>
      <c r="AU29">
        <f t="shared" si="28"/>
        <v>1180.197213650541</v>
      </c>
      <c r="AV29">
        <f t="shared" si="29"/>
        <v>16.83090331279735</v>
      </c>
      <c r="AW29">
        <f t="shared" si="30"/>
        <v>113.8876911871598</v>
      </c>
      <c r="AX29">
        <f t="shared" si="31"/>
        <v>0.40965743440233227</v>
      </c>
      <c r="AY29">
        <f t="shared" si="32"/>
        <v>1.4750628616352854E-2</v>
      </c>
      <c r="AZ29">
        <f t="shared" si="33"/>
        <v>1.9720116618075803</v>
      </c>
      <c r="BA29" t="s">
        <v>344</v>
      </c>
      <c r="BB29">
        <v>647.96</v>
      </c>
      <c r="BC29">
        <f t="shared" si="34"/>
        <v>449.63999999999987</v>
      </c>
      <c r="BD29">
        <f t="shared" si="35"/>
        <v>0.47111980182436608</v>
      </c>
      <c r="BE29">
        <f t="shared" si="36"/>
        <v>0.82799565436934808</v>
      </c>
      <c r="BF29">
        <f t="shared" si="37"/>
        <v>0.55436146227554606</v>
      </c>
      <c r="BG29">
        <f t="shared" si="38"/>
        <v>0.84994792459578128</v>
      </c>
      <c r="BH29">
        <f t="shared" si="39"/>
        <v>1400.01451612903</v>
      </c>
      <c r="BI29">
        <f t="shared" si="40"/>
        <v>1180.197213650541</v>
      </c>
      <c r="BJ29">
        <f t="shared" si="41"/>
        <v>0.84298926907824301</v>
      </c>
      <c r="BK29">
        <f t="shared" si="42"/>
        <v>0.19597853815648617</v>
      </c>
      <c r="BL29">
        <v>6</v>
      </c>
      <c r="BM29">
        <v>0.5</v>
      </c>
      <c r="BN29" t="s">
        <v>290</v>
      </c>
      <c r="BO29">
        <v>2</v>
      </c>
      <c r="BP29">
        <v>1607982608.5999999</v>
      </c>
      <c r="BQ29">
        <v>896.77093548387097</v>
      </c>
      <c r="BR29">
        <v>917.45209677419405</v>
      </c>
      <c r="BS29">
        <v>21.1660096774194</v>
      </c>
      <c r="BT29">
        <v>20.637135483870999</v>
      </c>
      <c r="BU29">
        <v>894.06254838709697</v>
      </c>
      <c r="BV29">
        <v>21.065793548387099</v>
      </c>
      <c r="BW29">
        <v>500.01132258064501</v>
      </c>
      <c r="BX29">
        <v>102.372193548387</v>
      </c>
      <c r="BY29">
        <v>9.9946235483870993E-2</v>
      </c>
      <c r="BZ29">
        <v>27.9720774193548</v>
      </c>
      <c r="CA29">
        <v>28.799219354838701</v>
      </c>
      <c r="CB29">
        <v>999.9</v>
      </c>
      <c r="CC29">
        <v>0</v>
      </c>
      <c r="CD29">
        <v>0</v>
      </c>
      <c r="CE29">
        <v>10004.41</v>
      </c>
      <c r="CF29">
        <v>0</v>
      </c>
      <c r="CG29">
        <v>338.76570967741901</v>
      </c>
      <c r="CH29">
        <v>1400.01451612903</v>
      </c>
      <c r="CI29">
        <v>0.900000225806452</v>
      </c>
      <c r="CJ29">
        <v>9.99996903225807E-2</v>
      </c>
      <c r="CK29">
        <v>0</v>
      </c>
      <c r="CL29">
        <v>885.66190322580701</v>
      </c>
      <c r="CM29">
        <v>4.9997499999999997</v>
      </c>
      <c r="CN29">
        <v>12289.4</v>
      </c>
      <c r="CO29">
        <v>12178.177419354801</v>
      </c>
      <c r="CP29">
        <v>49.529935483871</v>
      </c>
      <c r="CQ29">
        <v>51.413032258064497</v>
      </c>
      <c r="CR29">
        <v>50.5077419354838</v>
      </c>
      <c r="CS29">
        <v>50.562387096774202</v>
      </c>
      <c r="CT29">
        <v>50.521935483870998</v>
      </c>
      <c r="CU29">
        <v>1255.5138709677401</v>
      </c>
      <c r="CV29">
        <v>139.50064516129001</v>
      </c>
      <c r="CW29">
        <v>0</v>
      </c>
      <c r="CX29">
        <v>65.100000143051105</v>
      </c>
      <c r="CY29">
        <v>0</v>
      </c>
      <c r="CZ29">
        <v>885.76569230769201</v>
      </c>
      <c r="DA29">
        <v>8.6791111169023996</v>
      </c>
      <c r="DB29">
        <v>82.622222276721203</v>
      </c>
      <c r="DC29">
        <v>12290.4346153846</v>
      </c>
      <c r="DD29">
        <v>15</v>
      </c>
      <c r="DE29">
        <v>1607982068.5999999</v>
      </c>
      <c r="DF29" t="s">
        <v>323</v>
      </c>
      <c r="DG29">
        <v>1607982062.5999999</v>
      </c>
      <c r="DH29">
        <v>1607982068.5999999</v>
      </c>
      <c r="DI29">
        <v>15</v>
      </c>
      <c r="DJ29">
        <v>0.23300000000000001</v>
      </c>
      <c r="DK29">
        <v>-0.104</v>
      </c>
      <c r="DL29">
        <v>2.7080000000000002</v>
      </c>
      <c r="DM29">
        <v>0.1</v>
      </c>
      <c r="DN29">
        <v>417</v>
      </c>
      <c r="DO29">
        <v>17</v>
      </c>
      <c r="DP29">
        <v>0.06</v>
      </c>
      <c r="DQ29">
        <v>0.03</v>
      </c>
      <c r="DR29">
        <v>16.843500090299301</v>
      </c>
      <c r="DS29">
        <v>1.08119234608695E-2</v>
      </c>
      <c r="DT29">
        <v>4.0968916067639298E-2</v>
      </c>
      <c r="DU29">
        <v>1</v>
      </c>
      <c r="DV29">
        <v>-20.686916129032301</v>
      </c>
      <c r="DW29">
        <v>1.3466129032271E-2</v>
      </c>
      <c r="DX29">
        <v>6.6044906994062402E-2</v>
      </c>
      <c r="DY29">
        <v>1</v>
      </c>
      <c r="DZ29">
        <v>0.52722477419354796</v>
      </c>
      <c r="EA29">
        <v>9.9594435483869106E-2</v>
      </c>
      <c r="EB29">
        <v>1.7089349391548901E-2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2.7090000000000001</v>
      </c>
      <c r="EJ29">
        <v>0.1002</v>
      </c>
      <c r="EK29">
        <v>2.7083999999999802</v>
      </c>
      <c r="EL29">
        <v>0</v>
      </c>
      <c r="EM29">
        <v>0</v>
      </c>
      <c r="EN29">
        <v>0</v>
      </c>
      <c r="EO29">
        <v>0.100224999999998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9.1999999999999993</v>
      </c>
      <c r="EX29">
        <v>9.1</v>
      </c>
      <c r="EY29">
        <v>2</v>
      </c>
      <c r="EZ29">
        <v>497.15899999999999</v>
      </c>
      <c r="FA29">
        <v>482.71100000000001</v>
      </c>
      <c r="FB29">
        <v>23.715199999999999</v>
      </c>
      <c r="FC29">
        <v>33.013100000000001</v>
      </c>
      <c r="FD29">
        <v>30.000299999999999</v>
      </c>
      <c r="FE29">
        <v>32.887900000000002</v>
      </c>
      <c r="FF29">
        <v>32.849699999999999</v>
      </c>
      <c r="FG29">
        <v>42.147100000000002</v>
      </c>
      <c r="FH29">
        <v>18.092400000000001</v>
      </c>
      <c r="FI29">
        <v>54.480200000000004</v>
      </c>
      <c r="FJ29">
        <v>23.7258</v>
      </c>
      <c r="FK29">
        <v>918.83600000000001</v>
      </c>
      <c r="FL29">
        <v>20.545000000000002</v>
      </c>
      <c r="FM29">
        <v>101.47499999999999</v>
      </c>
      <c r="FN29">
        <v>100.845</v>
      </c>
    </row>
    <row r="30" spans="1:170" x14ac:dyDescent="0.25">
      <c r="A30">
        <v>14</v>
      </c>
      <c r="B30">
        <v>1607982737.0999999</v>
      </c>
      <c r="C30">
        <v>1325.0999999046301</v>
      </c>
      <c r="D30" t="s">
        <v>345</v>
      </c>
      <c r="E30" t="s">
        <v>346</v>
      </c>
      <c r="F30" t="s">
        <v>285</v>
      </c>
      <c r="G30" t="s">
        <v>286</v>
      </c>
      <c r="H30">
        <v>1607982729.0999999</v>
      </c>
      <c r="I30">
        <f t="shared" si="0"/>
        <v>7.0871927613945214E-4</v>
      </c>
      <c r="J30">
        <f t="shared" si="1"/>
        <v>17.022153784306198</v>
      </c>
      <c r="K30">
        <f t="shared" si="2"/>
        <v>1201.36403225806</v>
      </c>
      <c r="L30">
        <f t="shared" si="3"/>
        <v>475.77684236195586</v>
      </c>
      <c r="M30">
        <f t="shared" si="4"/>
        <v>48.757086893607088</v>
      </c>
      <c r="N30">
        <f t="shared" si="5"/>
        <v>123.11446311861143</v>
      </c>
      <c r="O30">
        <f t="shared" si="6"/>
        <v>3.9089353470922822E-2</v>
      </c>
      <c r="P30">
        <f t="shared" si="7"/>
        <v>2.9698450002167114</v>
      </c>
      <c r="Q30">
        <f t="shared" si="8"/>
        <v>3.8805760315143011E-2</v>
      </c>
      <c r="R30">
        <f t="shared" si="9"/>
        <v>2.4278908259324387E-2</v>
      </c>
      <c r="S30">
        <f t="shared" si="10"/>
        <v>231.28907651607975</v>
      </c>
      <c r="T30">
        <f t="shared" si="11"/>
        <v>29.172419657833771</v>
      </c>
      <c r="U30">
        <f t="shared" si="12"/>
        <v>28.826693548387102</v>
      </c>
      <c r="V30">
        <f t="shared" si="13"/>
        <v>3.9816164835779699</v>
      </c>
      <c r="W30">
        <f t="shared" si="14"/>
        <v>57.053395615503035</v>
      </c>
      <c r="X30">
        <f t="shared" si="15"/>
        <v>2.1661579718885426</v>
      </c>
      <c r="Y30">
        <f t="shared" si="16"/>
        <v>3.7967205080777622</v>
      </c>
      <c r="Z30">
        <f t="shared" si="17"/>
        <v>1.8154585116894273</v>
      </c>
      <c r="AA30">
        <f t="shared" si="18"/>
        <v>-31.254520077749838</v>
      </c>
      <c r="AB30">
        <f t="shared" si="19"/>
        <v>-131.00120111423593</v>
      </c>
      <c r="AC30">
        <f t="shared" si="20"/>
        <v>-9.6551563398068296</v>
      </c>
      <c r="AD30">
        <f t="shared" si="21"/>
        <v>59.378198984287138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53921.535067137353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877.34815384615399</v>
      </c>
      <c r="AR30">
        <v>1081.04</v>
      </c>
      <c r="AS30">
        <f t="shared" si="27"/>
        <v>0.18842211773278139</v>
      </c>
      <c r="AT30">
        <v>0.5</v>
      </c>
      <c r="AU30">
        <f t="shared" si="28"/>
        <v>1180.1742491344376</v>
      </c>
      <c r="AV30">
        <f t="shared" si="29"/>
        <v>17.022153784306198</v>
      </c>
      <c r="AW30">
        <f t="shared" si="30"/>
        <v>111.18546565780294</v>
      </c>
      <c r="AX30">
        <f t="shared" si="31"/>
        <v>0.41107637090209426</v>
      </c>
      <c r="AY30">
        <f t="shared" si="32"/>
        <v>1.4912968383296388E-2</v>
      </c>
      <c r="AZ30">
        <f t="shared" si="33"/>
        <v>2.017538666469326</v>
      </c>
      <c r="BA30" t="s">
        <v>348</v>
      </c>
      <c r="BB30">
        <v>636.65</v>
      </c>
      <c r="BC30">
        <f t="shared" si="34"/>
        <v>444.39</v>
      </c>
      <c r="BD30">
        <f t="shared" si="35"/>
        <v>0.45836280328955642</v>
      </c>
      <c r="BE30">
        <f t="shared" si="36"/>
        <v>0.83073629843492303</v>
      </c>
      <c r="BF30">
        <f t="shared" si="37"/>
        <v>0.55720027270890782</v>
      </c>
      <c r="BG30">
        <f t="shared" si="38"/>
        <v>0.8564507047699137</v>
      </c>
      <c r="BH30">
        <f t="shared" si="39"/>
        <v>1399.9870967741899</v>
      </c>
      <c r="BI30">
        <f t="shared" si="40"/>
        <v>1180.1742491344376</v>
      </c>
      <c r="BJ30">
        <f t="shared" si="41"/>
        <v>0.84298937601193691</v>
      </c>
      <c r="BK30">
        <f t="shared" si="42"/>
        <v>0.1959787520238741</v>
      </c>
      <c r="BL30">
        <v>6</v>
      </c>
      <c r="BM30">
        <v>0.5</v>
      </c>
      <c r="BN30" t="s">
        <v>290</v>
      </c>
      <c r="BO30">
        <v>2</v>
      </c>
      <c r="BP30">
        <v>1607982729.0999999</v>
      </c>
      <c r="BQ30">
        <v>1201.36403225806</v>
      </c>
      <c r="BR30">
        <v>1222.81193548387</v>
      </c>
      <c r="BS30">
        <v>21.137599999999999</v>
      </c>
      <c r="BT30">
        <v>20.305129032258101</v>
      </c>
      <c r="BU30">
        <v>1196.94903225806</v>
      </c>
      <c r="BV30">
        <v>20.928599999999999</v>
      </c>
      <c r="BW30">
        <v>500.00925806451602</v>
      </c>
      <c r="BX30">
        <v>102.378903225806</v>
      </c>
      <c r="BY30">
        <v>9.9995603225806501E-2</v>
      </c>
      <c r="BZ30">
        <v>28.008500000000002</v>
      </c>
      <c r="CA30">
        <v>28.826693548387102</v>
      </c>
      <c r="CB30">
        <v>999.9</v>
      </c>
      <c r="CC30">
        <v>0</v>
      </c>
      <c r="CD30">
        <v>0</v>
      </c>
      <c r="CE30">
        <v>9993.7861290322599</v>
      </c>
      <c r="CF30">
        <v>0</v>
      </c>
      <c r="CG30">
        <v>334.21377419354798</v>
      </c>
      <c r="CH30">
        <v>1399.9870967741899</v>
      </c>
      <c r="CI30">
        <v>0.89999680645161295</v>
      </c>
      <c r="CJ30">
        <v>0.100003122580645</v>
      </c>
      <c r="CK30">
        <v>0</v>
      </c>
      <c r="CL30">
        <v>877.43700000000001</v>
      </c>
      <c r="CM30">
        <v>4.9997499999999997</v>
      </c>
      <c r="CN30">
        <v>12134.5677419355</v>
      </c>
      <c r="CO30">
        <v>12177.9290322581</v>
      </c>
      <c r="CP30">
        <v>48.322419354838701</v>
      </c>
      <c r="CQ30">
        <v>50.314290322580597</v>
      </c>
      <c r="CR30">
        <v>49.368677419354803</v>
      </c>
      <c r="CS30">
        <v>49.411032258064502</v>
      </c>
      <c r="CT30">
        <v>49.477548387096803</v>
      </c>
      <c r="CU30">
        <v>1255.4841935483901</v>
      </c>
      <c r="CV30">
        <v>139.50290322580599</v>
      </c>
      <c r="CW30">
        <v>0</v>
      </c>
      <c r="CX30">
        <v>120.10000014305101</v>
      </c>
      <c r="CY30">
        <v>0</v>
      </c>
      <c r="CZ30">
        <v>877.34815384615399</v>
      </c>
      <c r="DA30">
        <v>-6.4844444402981098</v>
      </c>
      <c r="DB30">
        <v>-117.552136853395</v>
      </c>
      <c r="DC30">
        <v>12133.169230769199</v>
      </c>
      <c r="DD30">
        <v>15</v>
      </c>
      <c r="DE30">
        <v>1607982762.5999999</v>
      </c>
      <c r="DF30" t="s">
        <v>349</v>
      </c>
      <c r="DG30">
        <v>1607982762.5999999</v>
      </c>
      <c r="DH30">
        <v>1607982755.0999999</v>
      </c>
      <c r="DI30">
        <v>16</v>
      </c>
      <c r="DJ30">
        <v>1.7070000000000001</v>
      </c>
      <c r="DK30">
        <v>0.109</v>
      </c>
      <c r="DL30">
        <v>4.415</v>
      </c>
      <c r="DM30">
        <v>0.20899999999999999</v>
      </c>
      <c r="DN30">
        <v>1223</v>
      </c>
      <c r="DO30">
        <v>21</v>
      </c>
      <c r="DP30">
        <v>0.05</v>
      </c>
      <c r="DQ30">
        <v>0.13</v>
      </c>
      <c r="DR30">
        <v>18.5698030696446</v>
      </c>
      <c r="DS30">
        <v>-3.2117619598430398</v>
      </c>
      <c r="DT30">
        <v>0.23775384193634</v>
      </c>
      <c r="DU30">
        <v>0</v>
      </c>
      <c r="DV30">
        <v>-23.154077419354799</v>
      </c>
      <c r="DW30">
        <v>4.3485483870967796</v>
      </c>
      <c r="DX30">
        <v>0.32886787592085498</v>
      </c>
      <c r="DY30">
        <v>0</v>
      </c>
      <c r="DZ30">
        <v>0.72369861290322601</v>
      </c>
      <c r="EA30">
        <v>-0.39122791935483803</v>
      </c>
      <c r="EB30">
        <v>3.0591595529024702E-2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4.415</v>
      </c>
      <c r="EJ30">
        <v>0.20899999999999999</v>
      </c>
      <c r="EK30">
        <v>2.7083999999999802</v>
      </c>
      <c r="EL30">
        <v>0</v>
      </c>
      <c r="EM30">
        <v>0</v>
      </c>
      <c r="EN30">
        <v>0</v>
      </c>
      <c r="EO30">
        <v>0.100224999999998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11.2</v>
      </c>
      <c r="EX30">
        <v>11.1</v>
      </c>
      <c r="EY30">
        <v>2</v>
      </c>
      <c r="EZ30">
        <v>497.20100000000002</v>
      </c>
      <c r="FA30">
        <v>484.78399999999999</v>
      </c>
      <c r="FB30">
        <v>24.301100000000002</v>
      </c>
      <c r="FC30">
        <v>32.939</v>
      </c>
      <c r="FD30">
        <v>30.004799999999999</v>
      </c>
      <c r="FE30">
        <v>32.868899999999996</v>
      </c>
      <c r="FF30">
        <v>32.829300000000003</v>
      </c>
      <c r="FG30">
        <v>52.839799999999997</v>
      </c>
      <c r="FH30">
        <v>17.4192</v>
      </c>
      <c r="FI30">
        <v>54.8626</v>
      </c>
      <c r="FJ30">
        <v>24.088000000000001</v>
      </c>
      <c r="FK30">
        <v>1222.3499999999999</v>
      </c>
      <c r="FL30">
        <v>20.6386</v>
      </c>
      <c r="FM30">
        <v>101.499</v>
      </c>
      <c r="FN30">
        <v>100.863</v>
      </c>
    </row>
    <row r="31" spans="1:170" x14ac:dyDescent="0.25">
      <c r="A31">
        <v>15</v>
      </c>
      <c r="B31">
        <v>1607982883.5999999</v>
      </c>
      <c r="C31">
        <v>1471.5999999046301</v>
      </c>
      <c r="D31" t="s">
        <v>350</v>
      </c>
      <c r="E31" t="s">
        <v>351</v>
      </c>
      <c r="F31" t="s">
        <v>285</v>
      </c>
      <c r="G31" t="s">
        <v>286</v>
      </c>
      <c r="H31">
        <v>1607982875.5999999</v>
      </c>
      <c r="I31">
        <f t="shared" si="0"/>
        <v>3.9464345786853765E-4</v>
      </c>
      <c r="J31">
        <f t="shared" si="1"/>
        <v>13.311429344629277</v>
      </c>
      <c r="K31">
        <f t="shared" si="2"/>
        <v>1399.87612903226</v>
      </c>
      <c r="L31">
        <f t="shared" si="3"/>
        <v>392.37187232093959</v>
      </c>
      <c r="M31">
        <f t="shared" si="4"/>
        <v>40.212011777434526</v>
      </c>
      <c r="N31">
        <f t="shared" si="5"/>
        <v>143.46552176286207</v>
      </c>
      <c r="O31">
        <f t="shared" si="6"/>
        <v>2.1776914320243004E-2</v>
      </c>
      <c r="P31">
        <f t="shared" si="7"/>
        <v>2.9712316017081273</v>
      </c>
      <c r="Q31">
        <f t="shared" si="8"/>
        <v>2.1688631044358982E-2</v>
      </c>
      <c r="R31">
        <f t="shared" si="9"/>
        <v>1.3563296361189196E-2</v>
      </c>
      <c r="S31">
        <f t="shared" si="10"/>
        <v>231.29030009687347</v>
      </c>
      <c r="T31">
        <f t="shared" si="11"/>
        <v>29.250582361779259</v>
      </c>
      <c r="U31">
        <f t="shared" si="12"/>
        <v>28.890451612903199</v>
      </c>
      <c r="V31">
        <f t="shared" si="13"/>
        <v>3.9963488180447126</v>
      </c>
      <c r="W31">
        <f t="shared" si="14"/>
        <v>57.630277867811394</v>
      </c>
      <c r="X31">
        <f t="shared" si="15"/>
        <v>2.1878186599084937</v>
      </c>
      <c r="Y31">
        <f t="shared" si="16"/>
        <v>3.7963007308879728</v>
      </c>
      <c r="Z31">
        <f t="shared" si="17"/>
        <v>1.808530158136219</v>
      </c>
      <c r="AA31">
        <f t="shared" si="18"/>
        <v>-17.40377649200251</v>
      </c>
      <c r="AB31">
        <f t="shared" si="19"/>
        <v>-141.57928757168554</v>
      </c>
      <c r="AC31">
        <f t="shared" si="20"/>
        <v>-10.433135751817245</v>
      </c>
      <c r="AD31">
        <f t="shared" si="21"/>
        <v>61.874100281368158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53962.601986075875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882.49911999999995</v>
      </c>
      <c r="AR31">
        <v>1089.74</v>
      </c>
      <c r="AS31">
        <f t="shared" si="27"/>
        <v>0.19017461045754036</v>
      </c>
      <c r="AT31">
        <v>0.5</v>
      </c>
      <c r="AU31">
        <f t="shared" si="28"/>
        <v>1180.1802588118674</v>
      </c>
      <c r="AV31">
        <f t="shared" si="29"/>
        <v>13.311429344629277</v>
      </c>
      <c r="AW31">
        <f t="shared" si="30"/>
        <v>112.22016049461303</v>
      </c>
      <c r="AX31">
        <f t="shared" si="31"/>
        <v>0.40000367060032666</v>
      </c>
      <c r="AY31">
        <f t="shared" si="32"/>
        <v>1.1768691028968969E-2</v>
      </c>
      <c r="AZ31">
        <f t="shared" si="33"/>
        <v>1.9934479784168702</v>
      </c>
      <c r="BA31" t="s">
        <v>353</v>
      </c>
      <c r="BB31">
        <v>653.84</v>
      </c>
      <c r="BC31">
        <f t="shared" si="34"/>
        <v>435.9</v>
      </c>
      <c r="BD31">
        <f t="shared" si="35"/>
        <v>0.47543216334021582</v>
      </c>
      <c r="BE31">
        <f t="shared" si="36"/>
        <v>0.83287580897463431</v>
      </c>
      <c r="BF31">
        <f t="shared" si="37"/>
        <v>0.5537304980864961</v>
      </c>
      <c r="BG31">
        <f t="shared" si="38"/>
        <v>0.85303438909872098</v>
      </c>
      <c r="BH31">
        <f t="shared" si="39"/>
        <v>1399.9941935483901</v>
      </c>
      <c r="BI31">
        <f t="shared" si="40"/>
        <v>1180.1802588118674</v>
      </c>
      <c r="BJ31">
        <f t="shared" si="41"/>
        <v>0.84298939542071405</v>
      </c>
      <c r="BK31">
        <f t="shared" si="42"/>
        <v>0.19597879084142814</v>
      </c>
      <c r="BL31">
        <v>6</v>
      </c>
      <c r="BM31">
        <v>0.5</v>
      </c>
      <c r="BN31" t="s">
        <v>290</v>
      </c>
      <c r="BO31">
        <v>2</v>
      </c>
      <c r="BP31">
        <v>1607982875.5999999</v>
      </c>
      <c r="BQ31">
        <v>1399.87612903226</v>
      </c>
      <c r="BR31">
        <v>1416.51193548387</v>
      </c>
      <c r="BS31">
        <v>21.347812903225801</v>
      </c>
      <c r="BT31">
        <v>20.8843741935484</v>
      </c>
      <c r="BU31">
        <v>1395.4596774193501</v>
      </c>
      <c r="BV31">
        <v>21.139087096774201</v>
      </c>
      <c r="BW31">
        <v>500.02558064516103</v>
      </c>
      <c r="BX31">
        <v>102.38445161290301</v>
      </c>
      <c r="BY31">
        <v>9.9988822580645204E-2</v>
      </c>
      <c r="BZ31">
        <v>28.006603225806501</v>
      </c>
      <c r="CA31">
        <v>28.890451612903199</v>
      </c>
      <c r="CB31">
        <v>999.9</v>
      </c>
      <c r="CC31">
        <v>0</v>
      </c>
      <c r="CD31">
        <v>0</v>
      </c>
      <c r="CE31">
        <v>10001.090645161299</v>
      </c>
      <c r="CF31">
        <v>0</v>
      </c>
      <c r="CG31">
        <v>333.601</v>
      </c>
      <c r="CH31">
        <v>1399.9941935483901</v>
      </c>
      <c r="CI31">
        <v>0.89999438709677404</v>
      </c>
      <c r="CJ31">
        <v>0.10000555483871</v>
      </c>
      <c r="CK31">
        <v>0</v>
      </c>
      <c r="CL31">
        <v>882.47522580645204</v>
      </c>
      <c r="CM31">
        <v>4.9997499999999997</v>
      </c>
      <c r="CN31">
        <v>12146.035483871001</v>
      </c>
      <c r="CO31">
        <v>12177.9935483871</v>
      </c>
      <c r="CP31">
        <v>47.423000000000002</v>
      </c>
      <c r="CQ31">
        <v>49.414999999999999</v>
      </c>
      <c r="CR31">
        <v>48.399000000000001</v>
      </c>
      <c r="CS31">
        <v>48.606709677419303</v>
      </c>
      <c r="CT31">
        <v>48.602645161290297</v>
      </c>
      <c r="CU31">
        <v>1255.4896774193501</v>
      </c>
      <c r="CV31">
        <v>139.504516129032</v>
      </c>
      <c r="CW31">
        <v>0</v>
      </c>
      <c r="CX31">
        <v>145.90000009536701</v>
      </c>
      <c r="CY31">
        <v>0</v>
      </c>
      <c r="CZ31">
        <v>882.49911999999995</v>
      </c>
      <c r="DA31">
        <v>-0.65776921153131296</v>
      </c>
      <c r="DB31">
        <v>-10.061538467058501</v>
      </c>
      <c r="DC31">
        <v>12146.016</v>
      </c>
      <c r="DD31">
        <v>15</v>
      </c>
      <c r="DE31">
        <v>1607982762.5999999</v>
      </c>
      <c r="DF31" t="s">
        <v>349</v>
      </c>
      <c r="DG31">
        <v>1607982762.5999999</v>
      </c>
      <c r="DH31">
        <v>1607982755.0999999</v>
      </c>
      <c r="DI31">
        <v>16</v>
      </c>
      <c r="DJ31">
        <v>1.7070000000000001</v>
      </c>
      <c r="DK31">
        <v>0.109</v>
      </c>
      <c r="DL31">
        <v>4.415</v>
      </c>
      <c r="DM31">
        <v>0.20899999999999999</v>
      </c>
      <c r="DN31">
        <v>1223</v>
      </c>
      <c r="DO31">
        <v>21</v>
      </c>
      <c r="DP31">
        <v>0.05</v>
      </c>
      <c r="DQ31">
        <v>0.13</v>
      </c>
      <c r="DR31">
        <v>13.3194589021565</v>
      </c>
      <c r="DS31">
        <v>-0.18123712134752401</v>
      </c>
      <c r="DT31">
        <v>8.2559463237540806E-2</v>
      </c>
      <c r="DU31">
        <v>1</v>
      </c>
      <c r="DV31">
        <v>-16.645735483871</v>
      </c>
      <c r="DW31">
        <v>0.70235322580640902</v>
      </c>
      <c r="DX31">
        <v>9.5689027747268202E-2</v>
      </c>
      <c r="DY31">
        <v>0</v>
      </c>
      <c r="DZ31">
        <v>0.46490574193548401</v>
      </c>
      <c r="EA31">
        <v>-0.30796209677419201</v>
      </c>
      <c r="EB31">
        <v>2.6260376931387799E-2</v>
      </c>
      <c r="EC31">
        <v>0</v>
      </c>
      <c r="ED31">
        <v>1</v>
      </c>
      <c r="EE31">
        <v>3</v>
      </c>
      <c r="EF31" t="s">
        <v>328</v>
      </c>
      <c r="EG31">
        <v>100</v>
      </c>
      <c r="EH31">
        <v>100</v>
      </c>
      <c r="EI31">
        <v>4.41</v>
      </c>
      <c r="EJ31">
        <v>0.2087</v>
      </c>
      <c r="EK31">
        <v>4.4147619047621403</v>
      </c>
      <c r="EL31">
        <v>0</v>
      </c>
      <c r="EM31">
        <v>0</v>
      </c>
      <c r="EN31">
        <v>0</v>
      </c>
      <c r="EO31">
        <v>0.20872500000000099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2.1</v>
      </c>
      <c r="EY31">
        <v>2</v>
      </c>
      <c r="EZ31">
        <v>496.96300000000002</v>
      </c>
      <c r="FA31">
        <v>486.45600000000002</v>
      </c>
      <c r="FB31">
        <v>24.183399999999999</v>
      </c>
      <c r="FC31">
        <v>32.801499999999997</v>
      </c>
      <c r="FD31">
        <v>30.002500000000001</v>
      </c>
      <c r="FE31">
        <v>32.786000000000001</v>
      </c>
      <c r="FF31">
        <v>32.767499999999998</v>
      </c>
      <c r="FG31">
        <v>59.409199999999998</v>
      </c>
      <c r="FH31">
        <v>18.1264</v>
      </c>
      <c r="FI31">
        <v>57.3902</v>
      </c>
      <c r="FJ31">
        <v>24.131399999999999</v>
      </c>
      <c r="FK31">
        <v>1416.65</v>
      </c>
      <c r="FL31">
        <v>20.815100000000001</v>
      </c>
      <c r="FM31">
        <v>101.515</v>
      </c>
      <c r="FN31">
        <v>100.884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2020-12-14T14:13:05Z</dcterms:created>
  <dcterms:modified xsi:type="dcterms:W3CDTF">2021-05-04T23:20:01Z</dcterms:modified>
</cp:coreProperties>
</file>