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C69F793-D062-42FF-B5CC-76A2E031C9BA}" xr6:coauthVersionLast="46" xr6:coauthVersionMax="46" xr10:uidLastSave="{00000000-0000-0000-0000-000000000000}"/>
  <bookViews>
    <workbookView xWindow="6810" yWindow="406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V25" i="1"/>
  <c r="AS25" i="1"/>
  <c r="AM25" i="1"/>
  <c r="AN25" i="1" s="1"/>
  <c r="AI25" i="1"/>
  <c r="AG25" i="1"/>
  <c r="K25" i="1" s="1"/>
  <c r="Y25" i="1"/>
  <c r="X25" i="1"/>
  <c r="W25" i="1"/>
  <c r="P25" i="1"/>
  <c r="N25" i="1"/>
  <c r="J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W20" i="1" s="1"/>
  <c r="X20" i="1"/>
  <c r="S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H17" i="1"/>
  <c r="BI17" i="1" s="1"/>
  <c r="BG17" i="1"/>
  <c r="BF17" i="1"/>
  <c r="BE17" i="1"/>
  <c r="BD17" i="1"/>
  <c r="BC17" i="1"/>
  <c r="AX17" i="1" s="1"/>
  <c r="AZ17" i="1"/>
  <c r="AV17" i="1"/>
  <c r="AS17" i="1"/>
  <c r="AM17" i="1"/>
  <c r="AN17" i="1" s="1"/>
  <c r="AI17" i="1"/>
  <c r="AG17" i="1"/>
  <c r="K17" i="1" s="1"/>
  <c r="Y17" i="1"/>
  <c r="X17" i="1"/>
  <c r="W17" i="1"/>
  <c r="P17" i="1"/>
  <c r="N17" i="1"/>
  <c r="J17" i="1"/>
  <c r="I21" i="1" l="1"/>
  <c r="AH21" i="1"/>
  <c r="J21" i="1"/>
  <c r="AV21" i="1" s="1"/>
  <c r="N21" i="1"/>
  <c r="K21" i="1"/>
  <c r="AY25" i="1"/>
  <c r="AU25" i="1"/>
  <c r="S25" i="1"/>
  <c r="K28" i="1"/>
  <c r="J28" i="1"/>
  <c r="AV28" i="1" s="1"/>
  <c r="AY28" i="1" s="1"/>
  <c r="I28" i="1"/>
  <c r="AH28" i="1"/>
  <c r="N28" i="1"/>
  <c r="AH24" i="1"/>
  <c r="N24" i="1"/>
  <c r="K24" i="1"/>
  <c r="I24" i="1"/>
  <c r="J24" i="1"/>
  <c r="AV24" i="1" s="1"/>
  <c r="AY24" i="1" s="1"/>
  <c r="AU27" i="1"/>
  <c r="AW27" i="1" s="1"/>
  <c r="S27" i="1"/>
  <c r="AU21" i="1"/>
  <c r="AW21" i="1" s="1"/>
  <c r="S21" i="1"/>
  <c r="K23" i="1"/>
  <c r="J23" i="1"/>
  <c r="AV23" i="1" s="1"/>
  <c r="AY23" i="1" s="1"/>
  <c r="I23" i="1"/>
  <c r="AH23" i="1"/>
  <c r="N23" i="1"/>
  <c r="I29" i="1"/>
  <c r="AH29" i="1"/>
  <c r="N29" i="1"/>
  <c r="J29" i="1"/>
  <c r="AV29" i="1" s="1"/>
  <c r="AY29" i="1" s="1"/>
  <c r="K29" i="1"/>
  <c r="J18" i="1"/>
  <c r="AV18" i="1" s="1"/>
  <c r="AY18" i="1" s="1"/>
  <c r="I18" i="1"/>
  <c r="AH18" i="1"/>
  <c r="K18" i="1"/>
  <c r="N18" i="1"/>
  <c r="S23" i="1"/>
  <c r="AU23" i="1"/>
  <c r="AU29" i="1"/>
  <c r="S29" i="1"/>
  <c r="K31" i="1"/>
  <c r="J31" i="1"/>
  <c r="AV31" i="1" s="1"/>
  <c r="I31" i="1"/>
  <c r="AH31" i="1"/>
  <c r="N31" i="1"/>
  <c r="N19" i="1"/>
  <c r="AH19" i="1"/>
  <c r="K19" i="1"/>
  <c r="J19" i="1"/>
  <c r="AV19" i="1" s="1"/>
  <c r="I19" i="1"/>
  <c r="AU22" i="1"/>
  <c r="AW22" i="1" s="1"/>
  <c r="S22" i="1"/>
  <c r="AW23" i="1"/>
  <c r="AW29" i="1"/>
  <c r="S31" i="1"/>
  <c r="AU31" i="1"/>
  <c r="AU19" i="1"/>
  <c r="S19" i="1"/>
  <c r="AW17" i="1"/>
  <c r="AU17" i="1"/>
  <c r="S17" i="1"/>
  <c r="J26" i="1"/>
  <c r="AV26" i="1" s="1"/>
  <c r="AY26" i="1" s="1"/>
  <c r="I26" i="1"/>
  <c r="AH26" i="1"/>
  <c r="K26" i="1"/>
  <c r="N26" i="1"/>
  <c r="T28" i="1"/>
  <c r="U28" i="1" s="1"/>
  <c r="AU30" i="1"/>
  <c r="AW30" i="1" s="1"/>
  <c r="S30" i="1"/>
  <c r="AW31" i="1"/>
  <c r="AW19" i="1"/>
  <c r="AW25" i="1"/>
  <c r="AY17" i="1"/>
  <c r="K20" i="1"/>
  <c r="J20" i="1"/>
  <c r="AV20" i="1" s="1"/>
  <c r="AY20" i="1" s="1"/>
  <c r="I20" i="1"/>
  <c r="T20" i="1" s="1"/>
  <c r="U20" i="1" s="1"/>
  <c r="AH20" i="1"/>
  <c r="N20" i="1"/>
  <c r="N27" i="1"/>
  <c r="K27" i="1"/>
  <c r="J27" i="1"/>
  <c r="AV27" i="1" s="1"/>
  <c r="AH27" i="1"/>
  <c r="I27" i="1"/>
  <c r="AH22" i="1"/>
  <c r="AH30" i="1"/>
  <c r="AH17" i="1"/>
  <c r="I22" i="1"/>
  <c r="S24" i="1"/>
  <c r="AH25" i="1"/>
  <c r="I30" i="1"/>
  <c r="I17" i="1"/>
  <c r="J22" i="1"/>
  <c r="AV22" i="1" s="1"/>
  <c r="AY22" i="1" s="1"/>
  <c r="I25" i="1"/>
  <c r="J30" i="1"/>
  <c r="AV30" i="1" s="1"/>
  <c r="K22" i="1"/>
  <c r="K30" i="1"/>
  <c r="AC20" i="1" l="1"/>
  <c r="V20" i="1"/>
  <c r="Z20" i="1" s="1"/>
  <c r="AB20" i="1"/>
  <c r="T23" i="1"/>
  <c r="U23" i="1" s="1"/>
  <c r="T19" i="1"/>
  <c r="U19" i="1" s="1"/>
  <c r="AA31" i="1"/>
  <c r="AA23" i="1"/>
  <c r="AA17" i="1"/>
  <c r="AA26" i="1"/>
  <c r="AA19" i="1"/>
  <c r="AY31" i="1"/>
  <c r="AA30" i="1"/>
  <c r="AY19" i="1"/>
  <c r="AA28" i="1"/>
  <c r="Q28" i="1"/>
  <c r="O28" i="1" s="1"/>
  <c r="R28" i="1" s="1"/>
  <c r="L28" i="1" s="1"/>
  <c r="M28" i="1" s="1"/>
  <c r="AY21" i="1"/>
  <c r="T27" i="1"/>
  <c r="U27" i="1" s="1"/>
  <c r="T30" i="1"/>
  <c r="U30" i="1" s="1"/>
  <c r="T31" i="1"/>
  <c r="U31" i="1" s="1"/>
  <c r="T29" i="1"/>
  <c r="U29" i="1" s="1"/>
  <c r="AA29" i="1"/>
  <c r="T21" i="1"/>
  <c r="U21" i="1" s="1"/>
  <c r="AA24" i="1"/>
  <c r="T24" i="1"/>
  <c r="U24" i="1" s="1"/>
  <c r="Q24" i="1" s="1"/>
  <c r="O24" i="1" s="1"/>
  <c r="R24" i="1" s="1"/>
  <c r="L24" i="1" s="1"/>
  <c r="M24" i="1" s="1"/>
  <c r="AA27" i="1"/>
  <c r="Q27" i="1"/>
  <c r="O27" i="1" s="1"/>
  <c r="R27" i="1" s="1"/>
  <c r="L27" i="1" s="1"/>
  <c r="M27" i="1" s="1"/>
  <c r="AA20" i="1"/>
  <c r="Q20" i="1"/>
  <c r="O20" i="1" s="1"/>
  <c r="R20" i="1" s="1"/>
  <c r="L20" i="1" s="1"/>
  <c r="M20" i="1" s="1"/>
  <c r="AA18" i="1"/>
  <c r="T26" i="1"/>
  <c r="U26" i="1" s="1"/>
  <c r="Q21" i="1"/>
  <c r="O21" i="1" s="1"/>
  <c r="R21" i="1" s="1"/>
  <c r="L21" i="1" s="1"/>
  <c r="M21" i="1" s="1"/>
  <c r="AA21" i="1"/>
  <c r="AA25" i="1"/>
  <c r="T22" i="1"/>
  <c r="U22" i="1" s="1"/>
  <c r="AA22" i="1"/>
  <c r="Q22" i="1"/>
  <c r="O22" i="1" s="1"/>
  <c r="R22" i="1" s="1"/>
  <c r="L22" i="1" s="1"/>
  <c r="M22" i="1" s="1"/>
  <c r="AC28" i="1"/>
  <c r="AD28" i="1" s="1"/>
  <c r="V28" i="1"/>
  <c r="Z28" i="1" s="1"/>
  <c r="T17" i="1"/>
  <c r="U17" i="1" s="1"/>
  <c r="Q17" i="1" s="1"/>
  <c r="O17" i="1" s="1"/>
  <c r="R17" i="1" s="1"/>
  <c r="L17" i="1" s="1"/>
  <c r="M17" i="1" s="1"/>
  <c r="AB28" i="1"/>
  <c r="T25" i="1"/>
  <c r="U25" i="1" s="1"/>
  <c r="T18" i="1"/>
  <c r="U18" i="1" s="1"/>
  <c r="Q18" i="1" s="1"/>
  <c r="O18" i="1" s="1"/>
  <c r="R18" i="1" s="1"/>
  <c r="L18" i="1" s="1"/>
  <c r="M18" i="1" s="1"/>
  <c r="AY30" i="1"/>
  <c r="AY27" i="1"/>
  <c r="V19" i="1" l="1"/>
  <c r="Z19" i="1" s="1"/>
  <c r="AC19" i="1"/>
  <c r="AD19" i="1" s="1"/>
  <c r="AB19" i="1"/>
  <c r="V29" i="1"/>
  <c r="Z29" i="1" s="1"/>
  <c r="AC29" i="1"/>
  <c r="AB29" i="1"/>
  <c r="V26" i="1"/>
  <c r="Z26" i="1" s="1"/>
  <c r="AC26" i="1"/>
  <c r="AD26" i="1" s="1"/>
  <c r="AB26" i="1"/>
  <c r="AB31" i="1"/>
  <c r="V31" i="1"/>
  <c r="Z31" i="1" s="1"/>
  <c r="AC31" i="1"/>
  <c r="AD31" i="1" s="1"/>
  <c r="Q26" i="1"/>
  <c r="O26" i="1" s="1"/>
  <c r="R26" i="1" s="1"/>
  <c r="L26" i="1" s="1"/>
  <c r="M26" i="1" s="1"/>
  <c r="AC25" i="1"/>
  <c r="AB25" i="1"/>
  <c r="V25" i="1"/>
  <c r="Z25" i="1" s="1"/>
  <c r="V22" i="1"/>
  <c r="Z22" i="1" s="1"/>
  <c r="AC22" i="1"/>
  <c r="AD22" i="1" s="1"/>
  <c r="AB22" i="1"/>
  <c r="AB23" i="1"/>
  <c r="V23" i="1"/>
  <c r="Z23" i="1" s="1"/>
  <c r="AC23" i="1"/>
  <c r="AD23" i="1" s="1"/>
  <c r="V21" i="1"/>
  <c r="Z21" i="1" s="1"/>
  <c r="AC21" i="1"/>
  <c r="AD21" i="1" s="1"/>
  <c r="AB21" i="1"/>
  <c r="V30" i="1"/>
  <c r="Z30" i="1" s="1"/>
  <c r="AC30" i="1"/>
  <c r="AB30" i="1"/>
  <c r="Q30" i="1"/>
  <c r="O30" i="1" s="1"/>
  <c r="R30" i="1" s="1"/>
  <c r="L30" i="1" s="1"/>
  <c r="M30" i="1" s="1"/>
  <c r="V24" i="1"/>
  <c r="Z24" i="1" s="1"/>
  <c r="AC24" i="1"/>
  <c r="AB24" i="1"/>
  <c r="Q25" i="1"/>
  <c r="O25" i="1" s="1"/>
  <c r="R25" i="1" s="1"/>
  <c r="L25" i="1" s="1"/>
  <c r="M25" i="1" s="1"/>
  <c r="Q23" i="1"/>
  <c r="O23" i="1" s="1"/>
  <c r="R23" i="1" s="1"/>
  <c r="L23" i="1" s="1"/>
  <c r="M23" i="1" s="1"/>
  <c r="V27" i="1"/>
  <c r="Z27" i="1" s="1"/>
  <c r="AC27" i="1"/>
  <c r="AB27" i="1"/>
  <c r="V18" i="1"/>
  <c r="Z18" i="1" s="1"/>
  <c r="AC18" i="1"/>
  <c r="AB18" i="1"/>
  <c r="AC17" i="1"/>
  <c r="AB17" i="1"/>
  <c r="V17" i="1"/>
  <c r="Z17" i="1" s="1"/>
  <c r="Q29" i="1"/>
  <c r="O29" i="1" s="1"/>
  <c r="R29" i="1" s="1"/>
  <c r="L29" i="1" s="1"/>
  <c r="M29" i="1" s="1"/>
  <c r="Q19" i="1"/>
  <c r="O19" i="1" s="1"/>
  <c r="R19" i="1" s="1"/>
  <c r="L19" i="1" s="1"/>
  <c r="M19" i="1" s="1"/>
  <c r="Q31" i="1"/>
  <c r="O31" i="1" s="1"/>
  <c r="R31" i="1" s="1"/>
  <c r="L31" i="1" s="1"/>
  <c r="M31" i="1" s="1"/>
  <c r="AD20" i="1"/>
  <c r="AD18" i="1" l="1"/>
  <c r="AD24" i="1"/>
  <c r="AD25" i="1"/>
  <c r="AD29" i="1"/>
  <c r="AD27" i="1"/>
  <c r="AD30" i="1"/>
  <c r="AD17" i="1"/>
</calcChain>
</file>

<file path=xl/sharedStrings.xml><?xml version="1.0" encoding="utf-8"?>
<sst xmlns="http://schemas.openxmlformats.org/spreadsheetml/2006/main" count="693" uniqueCount="353">
  <si>
    <t>File opened</t>
  </si>
  <si>
    <t>2020-12-14 14:13:46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</si>
  <si>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</si>
  <si>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</si>
  <si>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</si>
  <si>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</si>
  <si>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</si>
  <si>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</si>
  <si>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</si>
  <si>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</si>
  <si>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</si>
  <si>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</si>
  <si>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</si>
  <si>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</si>
  <si>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</si>
  <si>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</si>
  <si>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</si>
  <si>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</si>
  <si>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</si>
  <si>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</si>
  <si>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</si>
  <si>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</si>
  <si>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</si>
  <si>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14:13:46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</si>
  <si>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</si>
  <si>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</si>
  <si>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</si>
  <si>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</si>
  <si>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</si>
  <si>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</si>
  <si>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</si>
  <si>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</si>
  <si>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</si>
  <si>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</si>
  <si>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</si>
  <si>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</si>
  <si>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</si>
  <si>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</si>
  <si>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</si>
  <si>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</si>
  <si>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</si>
  <si>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</si>
  <si>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</si>
  <si>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</si>
  <si>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</si>
  <si>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</si>
  <si>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</si>
  <si>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</si>
  <si>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</si>
  <si>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</si>
  <si>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</si>
  <si>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</si>
  <si>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</si>
  <si>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</si>
  <si>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</si>
  <si>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</si>
  <si>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</si>
  <si>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</si>
  <si>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</si>
  <si>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</si>
  <si>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</si>
  <si>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</si>
  <si>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</si>
  <si>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</si>
  <si>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</si>
  <si>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</si>
  <si>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</si>
  <si>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</si>
  <si>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</si>
  <si>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</si>
  <si>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</si>
  <si>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</si>
  <si>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</si>
  <si>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</si>
  <si>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</si>
  <si>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</si>
  <si>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</si>
  <si>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</si>
  <si>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</si>
  <si>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</si>
  <si>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</si>
  <si>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</si>
  <si>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</si>
  <si>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</si>
  <si>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</si>
  <si>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</si>
  <si>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</si>
  <si>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</si>
  <si>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</si>
  <si>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</si>
  <si>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</si>
  <si>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</si>
  <si>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</si>
  <si>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</si>
  <si>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</si>
  <si>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</si>
  <si>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</si>
  <si>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</si>
  <si>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</si>
  <si>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</si>
  <si>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</si>
  <si>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</si>
  <si>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</si>
  <si>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</si>
  <si>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</si>
  <si>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</si>
  <si>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</si>
  <si>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</si>
  <si>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</si>
  <si>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</si>
  <si>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</si>
  <si>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</si>
  <si>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</si>
  <si>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</si>
  <si>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</si>
  <si>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</si>
  <si>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</si>
  <si>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</si>
  <si>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</si>
  <si>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</si>
  <si>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</si>
  <si>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</si>
  <si>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</si>
  <si>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</si>
  <si>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</si>
  <si>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</si>
  <si>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</si>
  <si>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</si>
  <si>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</si>
  <si>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</si>
  <si>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</si>
  <si>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</si>
  <si>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</si>
  <si>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</si>
  <si>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</si>
  <si>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</si>
  <si>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</si>
  <si>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</si>
  <si>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</si>
  <si>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</si>
  <si>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</si>
  <si>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</si>
  <si>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</si>
  <si>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</si>
  <si>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</si>
  <si>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</si>
  <si>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</si>
  <si>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</si>
  <si>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</si>
  <si>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</si>
  <si>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</si>
  <si>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</si>
  <si>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</si>
  <si>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</si>
  <si>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</si>
  <si>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</si>
  <si>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</si>
  <si>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</si>
  <si>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</si>
  <si>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</si>
  <si>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</si>
  <si>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</si>
  <si>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</si>
  <si>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</si>
  <si>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</si>
  <si>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</si>
  <si>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</si>
  <si>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</si>
  <si>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</si>
  <si>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</si>
  <si>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</si>
  <si>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</si>
  <si>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</si>
  <si>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</si>
  <si>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</si>
  <si>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</si>
  <si>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</si>
  <si>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</si>
  <si>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</si>
  <si>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</si>
  <si>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</si>
  <si>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</si>
  <si>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</si>
  <si>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</si>
  <si>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</si>
  <si>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</si>
  <si>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</si>
  <si>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</si>
  <si>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</si>
  <si>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</si>
  <si>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</si>
  <si>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</si>
  <si>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</si>
  <si>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</si>
  <si>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</si>
  <si>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</si>
  <si>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</si>
  <si>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</si>
  <si>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</si>
  <si>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</si>
  <si>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</si>
  <si>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</si>
  <si>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</si>
  <si>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</si>
  <si>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</si>
  <si>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</si>
  <si>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</si>
  <si>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</si>
  <si>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</si>
  <si>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</si>
  <si>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</si>
  <si>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</si>
  <si>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</si>
  <si>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</si>
  <si>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</si>
  <si>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</si>
  <si>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</si>
  <si>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</si>
  <si>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</si>
  <si>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</si>
  <si>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</si>
  <si>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</si>
  <si>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</si>
  <si>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</si>
  <si>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</si>
  <si>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</si>
  <si>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</si>
  <si>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</si>
  <si>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</si>
  <si>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</si>
  <si>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</si>
  <si>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</si>
  <si>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</si>
  <si>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</si>
  <si>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</si>
  <si>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</si>
  <si>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</si>
  <si>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</si>
  <si>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</si>
  <si>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</si>
  <si>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</si>
  <si>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</si>
  <si>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</si>
  <si>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</si>
  <si>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</si>
  <si>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</si>
  <si>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</si>
  <si>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</si>
  <si>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</si>
  <si>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</si>
  <si>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</si>
  <si>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</si>
  <si>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</si>
  <si>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</si>
  <si>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</si>
  <si>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</si>
  <si>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</si>
  <si>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</si>
  <si>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</si>
  <si>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</si>
  <si>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</si>
  <si>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</si>
  <si>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</si>
  <si>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</si>
  <si>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</si>
  <si>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</si>
  <si>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</si>
  <si>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</si>
  <si>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</si>
  <si>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</si>
  <si>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</si>
  <si>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</si>
  <si>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</si>
  <si>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</si>
  <si>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</si>
  <si>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</si>
  <si>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</si>
  <si>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</si>
  <si>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</si>
  <si>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</si>
  <si>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</si>
  <si>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</si>
  <si>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</si>
  <si>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14:20:58</t>
  </si>
  <si>
    <t>14:20:58</t>
  </si>
  <si>
    <t>1149</t>
  </si>
  <si>
    <t>_1</t>
  </si>
  <si>
    <t>RECT-4143-20200907-06_33_50</t>
  </si>
  <si>
    <t>RECT-7239-20201214-14_21_01</t>
  </si>
  <si>
    <t>DARK-7240-20201214-14_21_03</t>
  </si>
  <si>
    <t>0: Broadleaf</t>
  </si>
  <si>
    <t>14:21:16</t>
  </si>
  <si>
    <t>1/3</t>
  </si>
  <si>
    <t>20201214 14:23:17</t>
  </si>
  <si>
    <t>14:23:17</t>
  </si>
  <si>
    <t>RECT-7241-20201214-14_23_20</t>
  </si>
  <si>
    <t>DARK-7242-20201214-14_23_22</t>
  </si>
  <si>
    <t>2/3</t>
  </si>
  <si>
    <t>20201214 14:24:29</t>
  </si>
  <si>
    <t>14:24:29</t>
  </si>
  <si>
    <t>RECT-7243-20201214-14_24_32</t>
  </si>
  <si>
    <t>DARK-7244-20201214-14_24_34</t>
  </si>
  <si>
    <t>3/3</t>
  </si>
  <si>
    <t>20201214 14:25:40</t>
  </si>
  <si>
    <t>14:25:40</t>
  </si>
  <si>
    <t>RECT-7245-20201214-14_25_43</t>
  </si>
  <si>
    <t>DARK-7246-20201214-14_25_45</t>
  </si>
  <si>
    <t>20201214 14:26:51</t>
  </si>
  <si>
    <t>14:26:51</t>
  </si>
  <si>
    <t>RECT-7247-20201214-14_26_54</t>
  </si>
  <si>
    <t>DARK-7248-20201214-14_26_56</t>
  </si>
  <si>
    <t>20201214 14:28:03</t>
  </si>
  <si>
    <t>14:28:03</t>
  </si>
  <si>
    <t>RECT-7249-20201214-14_28_06</t>
  </si>
  <si>
    <t>DARK-7250-20201214-14_28_09</t>
  </si>
  <si>
    <t>20201214 14:29:49</t>
  </si>
  <si>
    <t>14:29:49</t>
  </si>
  <si>
    <t>RECT-7251-20201214-14_29_52</t>
  </si>
  <si>
    <t>DARK-7252-20201214-14_29_54</t>
  </si>
  <si>
    <t>20201214 14:31:04</t>
  </si>
  <si>
    <t>14:31:04</t>
  </si>
  <si>
    <t>RECT-7253-20201214-14_31_07</t>
  </si>
  <si>
    <t>DARK-7254-20201214-14_31_09</t>
  </si>
  <si>
    <t>20201214 14:32:16</t>
  </si>
  <si>
    <t>14:32:16</t>
  </si>
  <si>
    <t>RECT-7255-20201214-14_32_19</t>
  </si>
  <si>
    <t>DARK-7256-20201214-14_32_21</t>
  </si>
  <si>
    <t>14:32:38</t>
  </si>
  <si>
    <t>20201214 14:34:12</t>
  </si>
  <si>
    <t>14:34:12</t>
  </si>
  <si>
    <t>RECT-7257-20201214-14_34_15</t>
  </si>
  <si>
    <t>DARK-7258-20201214-14_34_17</t>
  </si>
  <si>
    <t>20201214 14:35:55</t>
  </si>
  <si>
    <t>14:35:55</t>
  </si>
  <si>
    <t>RECT-7259-20201214-14_35_58</t>
  </si>
  <si>
    <t>DARK-7260-20201214-14_36_00</t>
  </si>
  <si>
    <t>20201214 14:37:33</t>
  </si>
  <si>
    <t>14:37:33</t>
  </si>
  <si>
    <t>RECT-7261-20201214-14_37_36</t>
  </si>
  <si>
    <t>DARK-7262-20201214-14_37_38</t>
  </si>
  <si>
    <t>20201214 14:39:08</t>
  </si>
  <si>
    <t>14:39:08</t>
  </si>
  <si>
    <t>RECT-7263-20201214-14_39_11</t>
  </si>
  <si>
    <t>DARK-7264-20201214-14_39_13</t>
  </si>
  <si>
    <t>20201214 14:41:08</t>
  </si>
  <si>
    <t>14:41:08</t>
  </si>
  <si>
    <t>RECT-7265-20201214-14_41_12</t>
  </si>
  <si>
    <t>DARK-7266-20201214-14_41_14</t>
  </si>
  <si>
    <t>20201214 14:42:57</t>
  </si>
  <si>
    <t>14:42:57</t>
  </si>
  <si>
    <t>RECT-7267-20201214-14_43_00</t>
  </si>
  <si>
    <t>DARK-7268-20201214-14_43_02</t>
  </si>
  <si>
    <t>14:43:22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</si>
</sst>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1607984458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1607984450</v>
      </c>
      <c r="I17">
        <f t="shared" ref="I17:I31" si="0">BW17*AG17*(BS17-BT17)/(100*BL17*(1000-AG17*BS17))</f>
        <v>2.7458569014590504E-4</v>
      </c>
      <c r="J17">
        <f t="shared" ref="J17:J31" si="1">BW17*AG17*(BR17-BQ17*(1000-AG17*BT17)/(1000-AG17*BS17))/(100*BL17)</f>
        <v>1.4189220067378208</v>
      </c>
      <c r="K17">
        <f t="shared" ref="K17:K31" si="2">BQ17 - IF(AG17&gt;1, J17*BL17*100/(AI17*CE17), 0)</f>
        <v>399.81851612903199</v>
      </c>
      <c r="L17">
        <f t="shared" ref="L17:L31" si="3">((R17-I17/2)*K17-J17)/(R17+I17/2)</f>
        <v>241.18264938118824</v>
      </c>
      <c r="M17">
        <f t="shared" ref="M17:M31" si="4">L17*(BX17+BY17)/1000</f>
        <v>24.706522478833111</v>
      </c>
      <c r="N17">
        <f t="shared" ref="N17:N31" si="5">(BQ17 - IF(AG17&gt;1, J17*BL17*100/(AI17*CE17), 0))*(BX17+BY17)/1000</f>
        <v>40.957030621980145</v>
      </c>
      <c r="O17">
        <f t="shared" ref="O17:O31" si="6">2/((1/Q17-1/P17)+SIGN(Q17)*SQRT((1/Q17-1/P17)*(1/Q17-1/P17) + 4*BM17/((BM17+1)*(BM17+1))*(2*1/Q17*1/P17-1/P17*1/P17)))</f>
        <v>1.5235916466903678E-2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2.9714009762085523</v>
      </c>
      <c r="Q17">
        <f t="shared" ref="Q17:Q31" si="8">I17*(1000-(1000*0.61365*EXP(17.502*U17/(240.97+U17))/(BX17+BY17)+BS17)/2)/(1000*0.61365*EXP(17.502*U17/(240.97+U17))/(BX17+BY17)-BS17)</f>
        <v>1.5192648196017428E-2</v>
      </c>
      <c r="R17">
        <f t="shared" ref="R17:R31" si="9">1/((BM17+1)/(O17/1.6)+1/(P17/1.37)) + BM17/((BM17+1)/(O17/1.6) + BM17/(P17/1.37))</f>
        <v>9.4992822956053262E-3</v>
      </c>
      <c r="S17">
        <f t="shared" ref="S17:S31" si="10">(BI17*BK17)</f>
        <v>231.29376943075462</v>
      </c>
      <c r="T17">
        <f t="shared" ref="T17:T31" si="11">(BZ17+(S17+2*0.95*0.0000000567*(((BZ17+$B$7)+273)^4-(BZ17+273)^4)-44100*I17)/(1.84*29.3*P17+8*0.95*0.0000000567*(BZ17+273)^3))</f>
        <v>29.280200251940474</v>
      </c>
      <c r="U17">
        <f t="shared" ref="U17:U31" si="12">($C$7*CA17+$D$7*CB17+$E$7*T17)</f>
        <v>28.784638709677399</v>
      </c>
      <c r="V17">
        <f t="shared" ref="V17:V31" si="13">0.61365*EXP(17.502*U17/(240.97+U17))</f>
        <v>3.9719249741425697</v>
      </c>
      <c r="W17">
        <f t="shared" ref="W17:W31" si="14">(X17/Y17*100)</f>
        <v>57.323821980668534</v>
      </c>
      <c r="X17">
        <f t="shared" ref="X17:X31" si="15">BS17*(BX17+BY17)/1000</f>
        <v>2.1760414503163363</v>
      </c>
      <c r="Y17">
        <f t="shared" ref="Y17:Y31" si="16">0.61365*EXP(17.502*BZ17/(240.97+BZ17))</f>
        <v>3.7960508827380153</v>
      </c>
      <c r="Z17">
        <f t="shared" ref="Z17:Z31" si="17">(V17-BS17*(BX17+BY17)/1000)</f>
        <v>1.7958835238262334</v>
      </c>
      <c r="AA17">
        <f t="shared" ref="AA17:AA31" si="18">(-I17*44100)</f>
        <v>-12.109228935434412</v>
      </c>
      <c r="AB17">
        <f t="shared" ref="AB17:AB31" si="19">2*29.3*P17*0.92*(BZ17-U17)</f>
        <v>-124.81761251011032</v>
      </c>
      <c r="AC17">
        <f t="shared" ref="AC17:AC31" si="20">2*0.95*0.0000000567*(((BZ17+$B$7)+273)^4-(U17+273)^4)</f>
        <v>-9.1925270578755551</v>
      </c>
      <c r="AD17">
        <f t="shared" ref="AD17:AD31" si="21">S17+AC17+AA17+AB17</f>
        <v>85.174400927334332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53966.784440204814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859.37951999999996</v>
      </c>
      <c r="AR17">
        <v>938.19</v>
      </c>
      <c r="AS17">
        <f t="shared" ref="AS17:AS31" si="27">1-AQ17/AR17</f>
        <v>8.4002686023087136E-2</v>
      </c>
      <c r="AT17">
        <v>0.5</v>
      </c>
      <c r="AU17">
        <f t="shared" ref="AU17:AU31" si="28">BI17</f>
        <v>1180.1967191378615</v>
      </c>
      <c r="AV17">
        <f t="shared" ref="AV17:AV31" si="29">J17</f>
        <v>1.4189220067378208</v>
      </c>
      <c r="AW17">
        <f t="shared" ref="AW17:AW31" si="30">AS17*AT17*AU17</f>
        <v>49.569847221607667</v>
      </c>
      <c r="AX17">
        <f t="shared" ref="AX17:AX31" si="31">BC17/AR17</f>
        <v>0.28434538846075963</v>
      </c>
      <c r="AY17">
        <f t="shared" ref="AY17:AY31" si="32">(AV17-AO17)/AU17</f>
        <v>1.6918107415284285E-3</v>
      </c>
      <c r="AZ17">
        <f t="shared" ref="AZ17:AZ31" si="33">(AL17-AR17)/AR17</f>
        <v>2.4769929332011635</v>
      </c>
      <c r="BA17" t="s">
        <v>289</v>
      </c>
      <c r="BB17">
        <v>671.42</v>
      </c>
      <c r="BC17">
        <f t="shared" ref="BC17:BC31" si="34">AR17-BB17</f>
        <v>266.7700000000001</v>
      </c>
      <c r="BD17">
        <f t="shared" ref="BD17:BD31" si="35">(AR17-AQ17)/(AR17-BB17)</f>
        <v>0.29542482288113381</v>
      </c>
      <c r="BE17">
        <f t="shared" ref="BE17:BE31" si="36">(AL17-AR17)/(AL17-BB17)</f>
        <v>0.89702624041749979</v>
      </c>
      <c r="BF17">
        <f t="shared" ref="BF17:BF31" si="37">(AR17-AQ17)/(AR17-AK17)</f>
        <v>0.3538655254950317</v>
      </c>
      <c r="BG17">
        <f t="shared" ref="BG17:BG31" si="38">(AL17-AR17)/(AL17-AK17)</f>
        <v>0.91254503737104986</v>
      </c>
      <c r="BH17">
        <f t="shared" ref="BH17:BH31" si="39">$B$11*CF17+$C$11*CG17+$F$11*CH17*(1-CK17)</f>
        <v>1400.0135483870999</v>
      </c>
      <c r="BI17">
        <f t="shared" ref="BI17:BI31" si="40">BH17*BJ17</f>
        <v>1180.1967191378615</v>
      </c>
      <c r="BJ17">
        <f t="shared" ref="BJ17:BJ31" si="41">($B$11*$D$9+$C$11*$D$9+$F$11*((CU17+CM17)/MAX(CU17+CM17+CV17, 0.1)*$I$9+CV17/MAX(CU17+CM17+CV17, 0.1)*$J$9))/($B$11+$C$11+$F$11)</f>
        <v>0.84298949856415273</v>
      </c>
      <c r="BK17">
        <f t="shared" ref="BK17:BK31" si="42">($B$11*$K$9+$C$11*$K$9+$F$11*((CU17+CM17)/MAX(CU17+CM17+CV17, 0.1)*$P$9+CV17/MAX(CU17+CM17+CV17, 0.1)*$Q$9))/($B$11+$C$11+$F$11)</f>
        <v>0.19597899712830558</v>
      </c>
      <c r="BL17">
        <v>6</v>
      </c>
      <c r="BM17">
        <v>0.5</v>
      </c>
      <c r="BN17" t="s">
        <v>290</v>
      </c>
      <c r="BO17">
        <v>2</v>
      </c>
      <c r="BP17">
        <v>1607984450</v>
      </c>
      <c r="BQ17">
        <v>399.81851612903199</v>
      </c>
      <c r="BR17">
        <v>401.65287096774199</v>
      </c>
      <c r="BS17">
        <v>21.242303225806499</v>
      </c>
      <c r="BT17">
        <v>20.919816129032299</v>
      </c>
      <c r="BU17">
        <v>397.25951612903202</v>
      </c>
      <c r="BV17">
        <v>21.0193032258065</v>
      </c>
      <c r="BW17">
        <v>500.02532258064502</v>
      </c>
      <c r="BX17">
        <v>102.339032258065</v>
      </c>
      <c r="BY17">
        <v>0.100021887096774</v>
      </c>
      <c r="BZ17">
        <v>28.005474193548402</v>
      </c>
      <c r="CA17">
        <v>28.784638709677399</v>
      </c>
      <c r="CB17">
        <v>999.9</v>
      </c>
      <c r="CC17">
        <v>0</v>
      </c>
      <c r="CD17">
        <v>0</v>
      </c>
      <c r="CE17">
        <v>10006.488387096801</v>
      </c>
      <c r="CF17">
        <v>0</v>
      </c>
      <c r="CG17">
        <v>268.87135483870998</v>
      </c>
      <c r="CH17">
        <v>1400.0135483870999</v>
      </c>
      <c r="CI17">
        <v>0.89999448387096803</v>
      </c>
      <c r="CJ17">
        <v>0.100005332258065</v>
      </c>
      <c r="CK17">
        <v>0</v>
      </c>
      <c r="CL17">
        <v>859.52603225806502</v>
      </c>
      <c r="CM17">
        <v>4.9997499999999997</v>
      </c>
      <c r="CN17">
        <v>11982.7677419355</v>
      </c>
      <c r="CO17">
        <v>12178.158064516099</v>
      </c>
      <c r="CP17">
        <v>48.330483870967697</v>
      </c>
      <c r="CQ17">
        <v>50.537999999999997</v>
      </c>
      <c r="CR17">
        <v>49.471548387096803</v>
      </c>
      <c r="CS17">
        <v>49.870870967741901</v>
      </c>
      <c r="CT17">
        <v>49.429064516129003</v>
      </c>
      <c r="CU17">
        <v>1255.5025806451599</v>
      </c>
      <c r="CV17">
        <v>139.511290322581</v>
      </c>
      <c r="CW17">
        <v>0</v>
      </c>
      <c r="CX17">
        <v>1573.7999999523199</v>
      </c>
      <c r="CY17">
        <v>0</v>
      </c>
      <c r="CZ17">
        <v>859.37951999999996</v>
      </c>
      <c r="DA17">
        <v>-9.7583846236085297</v>
      </c>
      <c r="DB17">
        <v>-132.18461563274801</v>
      </c>
      <c r="DC17">
        <v>11981.263999999999</v>
      </c>
      <c r="DD17">
        <v>15</v>
      </c>
      <c r="DE17">
        <v>1607984476</v>
      </c>
      <c r="DF17" t="s">
        <v>291</v>
      </c>
      <c r="DG17">
        <v>1607984475</v>
      </c>
      <c r="DH17">
        <v>1607984476</v>
      </c>
      <c r="DI17">
        <v>17</v>
      </c>
      <c r="DJ17">
        <v>-1.8560000000000001</v>
      </c>
      <c r="DK17">
        <v>1.4E-2</v>
      </c>
      <c r="DL17">
        <v>2.5590000000000002</v>
      </c>
      <c r="DM17">
        <v>0.223</v>
      </c>
      <c r="DN17">
        <v>401</v>
      </c>
      <c r="DO17">
        <v>21</v>
      </c>
      <c r="DP17">
        <v>0.3</v>
      </c>
      <c r="DQ17">
        <v>0.1</v>
      </c>
      <c r="DR17">
        <v>-0.15569190944831199</v>
      </c>
      <c r="DS17">
        <v>1.8918741044262199</v>
      </c>
      <c r="DT17">
        <v>0.141941526798435</v>
      </c>
      <c r="DU17">
        <v>0</v>
      </c>
      <c r="DV17">
        <v>2.9309080000000001E-2</v>
      </c>
      <c r="DW17">
        <v>-2.1427384418242501</v>
      </c>
      <c r="DX17">
        <v>0.15518292527477701</v>
      </c>
      <c r="DY17">
        <v>0</v>
      </c>
      <c r="DZ17">
        <v>0.30847229999999998</v>
      </c>
      <c r="EA17">
        <v>-8.6855359288098705E-2</v>
      </c>
      <c r="EB17">
        <v>6.3351866015664204E-3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2.5590000000000002</v>
      </c>
      <c r="EJ17">
        <v>0.223</v>
      </c>
      <c r="EK17">
        <v>4.4147619047621403</v>
      </c>
      <c r="EL17">
        <v>0</v>
      </c>
      <c r="EM17">
        <v>0</v>
      </c>
      <c r="EN17">
        <v>0</v>
      </c>
      <c r="EO17">
        <v>0.20872500000000099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28.3</v>
      </c>
      <c r="EX17">
        <v>28.4</v>
      </c>
      <c r="EY17">
        <v>2</v>
      </c>
      <c r="EZ17">
        <v>511.24599999999998</v>
      </c>
      <c r="FA17">
        <v>483.428</v>
      </c>
      <c r="FB17">
        <v>24.1126</v>
      </c>
      <c r="FC17">
        <v>32.857599999999998</v>
      </c>
      <c r="FD17">
        <v>30.000499999999999</v>
      </c>
      <c r="FE17">
        <v>32.791800000000002</v>
      </c>
      <c r="FF17">
        <v>32.765099999999997</v>
      </c>
      <c r="FG17">
        <v>22.1204</v>
      </c>
      <c r="FH17">
        <v>19.8035</v>
      </c>
      <c r="FI17">
        <v>70.402100000000004</v>
      </c>
      <c r="FJ17">
        <v>24.106200000000001</v>
      </c>
      <c r="FK17">
        <v>401.03399999999999</v>
      </c>
      <c r="FL17">
        <v>20.848600000000001</v>
      </c>
      <c r="FM17">
        <v>101.503</v>
      </c>
      <c r="FN17">
        <v>100.86199999999999</v>
      </c>
    </row>
    <row r="18" spans="1:170" x14ac:dyDescent="0.25">
      <c r="A18">
        <v>2</v>
      </c>
      <c r="B18">
        <v>1607984597</v>
      </c>
      <c r="C18">
        <v>139</v>
      </c>
      <c r="D18" t="s">
        <v>293</v>
      </c>
      <c r="E18" t="s">
        <v>294</v>
      </c>
      <c r="F18" t="s">
        <v>285</v>
      </c>
      <c r="G18" t="s">
        <v>286</v>
      </c>
      <c r="H18">
        <v>1607984589</v>
      </c>
      <c r="I18">
        <f t="shared" si="0"/>
        <v>2.3065515099800305E-4</v>
      </c>
      <c r="J18">
        <f t="shared" si="1"/>
        <v>-1.4335296355656526</v>
      </c>
      <c r="K18">
        <f t="shared" si="2"/>
        <v>49.664235483871003</v>
      </c>
      <c r="L18">
        <f t="shared" si="3"/>
        <v>224.46883483634858</v>
      </c>
      <c r="M18">
        <f t="shared" si="4"/>
        <v>22.99282505471481</v>
      </c>
      <c r="N18">
        <f t="shared" si="5"/>
        <v>5.0872143511117489</v>
      </c>
      <c r="O18">
        <f t="shared" si="6"/>
        <v>1.2858248065485639E-2</v>
      </c>
      <c r="P18">
        <f t="shared" si="7"/>
        <v>2.9707022143567321</v>
      </c>
      <c r="Q18">
        <f t="shared" si="8"/>
        <v>1.2827408680170998E-2</v>
      </c>
      <c r="R18">
        <f t="shared" si="9"/>
        <v>8.019895005020386E-3</v>
      </c>
      <c r="S18">
        <f t="shared" si="10"/>
        <v>231.29011239694916</v>
      </c>
      <c r="T18">
        <f t="shared" si="11"/>
        <v>29.22974998328997</v>
      </c>
      <c r="U18">
        <f t="shared" si="12"/>
        <v>28.7488322580645</v>
      </c>
      <c r="V18">
        <f t="shared" si="13"/>
        <v>3.9636896221605826</v>
      </c>
      <c r="W18">
        <f t="shared" si="14"/>
        <v>57.557472827731651</v>
      </c>
      <c r="X18">
        <f t="shared" si="15"/>
        <v>2.1770225063682296</v>
      </c>
      <c r="Y18">
        <f t="shared" si="16"/>
        <v>3.7823455398815269</v>
      </c>
      <c r="Z18">
        <f t="shared" si="17"/>
        <v>1.786667115792353</v>
      </c>
      <c r="AA18">
        <f t="shared" si="18"/>
        <v>-10.171892159011934</v>
      </c>
      <c r="AB18">
        <f t="shared" si="19"/>
        <v>-128.98849341073557</v>
      </c>
      <c r="AC18">
        <f t="shared" si="20"/>
        <v>-9.4973123123252456</v>
      </c>
      <c r="AD18">
        <f t="shared" si="21"/>
        <v>82.632414514876388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53957.292637162303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847.46907999999996</v>
      </c>
      <c r="AR18">
        <v>903.35</v>
      </c>
      <c r="AS18">
        <f t="shared" si="27"/>
        <v>6.1859655725909235E-2</v>
      </c>
      <c r="AT18">
        <v>0.5</v>
      </c>
      <c r="AU18">
        <f t="shared" si="28"/>
        <v>1180.1791846183221</v>
      </c>
      <c r="AV18">
        <f t="shared" si="29"/>
        <v>-1.4335296355656526</v>
      </c>
      <c r="AW18">
        <f t="shared" si="30"/>
        <v>36.502739027686843</v>
      </c>
      <c r="AX18">
        <f t="shared" si="31"/>
        <v>0.2426744894005646</v>
      </c>
      <c r="AY18">
        <f t="shared" si="32"/>
        <v>-7.2512900320826734E-4</v>
      </c>
      <c r="AZ18">
        <f t="shared" si="33"/>
        <v>2.6110920462722089</v>
      </c>
      <c r="BA18" t="s">
        <v>296</v>
      </c>
      <c r="BB18">
        <v>684.13</v>
      </c>
      <c r="BC18">
        <f t="shared" si="34"/>
        <v>219.22000000000003</v>
      </c>
      <c r="BD18">
        <f t="shared" si="35"/>
        <v>0.25490794635525982</v>
      </c>
      <c r="BE18">
        <f t="shared" si="36"/>
        <v>0.91496343994259011</v>
      </c>
      <c r="BF18">
        <f t="shared" si="37"/>
        <v>0.29743974450836297</v>
      </c>
      <c r="BG18">
        <f t="shared" si="38"/>
        <v>0.92622600725430915</v>
      </c>
      <c r="BH18">
        <f t="shared" si="39"/>
        <v>1399.9929032258101</v>
      </c>
      <c r="BI18">
        <f t="shared" si="40"/>
        <v>1180.1791846183221</v>
      </c>
      <c r="BJ18">
        <f t="shared" si="41"/>
        <v>0.84298940508841036</v>
      </c>
      <c r="BK18">
        <f t="shared" si="42"/>
        <v>0.19597881017682067</v>
      </c>
      <c r="BL18">
        <v>6</v>
      </c>
      <c r="BM18">
        <v>0.5</v>
      </c>
      <c r="BN18" t="s">
        <v>290</v>
      </c>
      <c r="BO18">
        <v>2</v>
      </c>
      <c r="BP18">
        <v>1607984589</v>
      </c>
      <c r="BQ18">
        <v>49.664235483871003</v>
      </c>
      <c r="BR18">
        <v>47.9577483870968</v>
      </c>
      <c r="BS18">
        <v>21.253312903225801</v>
      </c>
      <c r="BT18">
        <v>20.982409677419401</v>
      </c>
      <c r="BU18">
        <v>47.105583870967699</v>
      </c>
      <c r="BV18">
        <v>21.030564516129001</v>
      </c>
      <c r="BW18">
        <v>500.000612903226</v>
      </c>
      <c r="BX18">
        <v>102.332193548387</v>
      </c>
      <c r="BY18">
        <v>9.9955090322580598E-2</v>
      </c>
      <c r="BZ18">
        <v>27.9434419354839</v>
      </c>
      <c r="CA18">
        <v>28.7488322580645</v>
      </c>
      <c r="CB18">
        <v>999.9</v>
      </c>
      <c r="CC18">
        <v>0</v>
      </c>
      <c r="CD18">
        <v>0</v>
      </c>
      <c r="CE18">
        <v>10003.2003225806</v>
      </c>
      <c r="CF18">
        <v>0</v>
      </c>
      <c r="CG18">
        <v>268.95864516129001</v>
      </c>
      <c r="CH18">
        <v>1399.9929032258101</v>
      </c>
      <c r="CI18">
        <v>0.89999519354838697</v>
      </c>
      <c r="CJ18">
        <v>0.100004612903226</v>
      </c>
      <c r="CK18">
        <v>0</v>
      </c>
      <c r="CL18">
        <v>847.50619354838705</v>
      </c>
      <c r="CM18">
        <v>4.9997499999999997</v>
      </c>
      <c r="CN18">
        <v>11812.203225806499</v>
      </c>
      <c r="CO18">
        <v>12177.964516128999</v>
      </c>
      <c r="CP18">
        <v>48.566064516129003</v>
      </c>
      <c r="CQ18">
        <v>50.75</v>
      </c>
      <c r="CR18">
        <v>49.725612903225802</v>
      </c>
      <c r="CS18">
        <v>50.0741935483871</v>
      </c>
      <c r="CT18">
        <v>49.683161290322602</v>
      </c>
      <c r="CU18">
        <v>1255.48806451613</v>
      </c>
      <c r="CV18">
        <v>139.50483870967699</v>
      </c>
      <c r="CW18">
        <v>0</v>
      </c>
      <c r="CX18">
        <v>138.39999985694899</v>
      </c>
      <c r="CY18">
        <v>0</v>
      </c>
      <c r="CZ18">
        <v>847.46907999999996</v>
      </c>
      <c r="DA18">
        <v>-1.80353845504804</v>
      </c>
      <c r="DB18">
        <v>-20.923076952811599</v>
      </c>
      <c r="DC18">
        <v>11811.868</v>
      </c>
      <c r="DD18">
        <v>15</v>
      </c>
      <c r="DE18">
        <v>1607984476</v>
      </c>
      <c r="DF18" t="s">
        <v>291</v>
      </c>
      <c r="DG18">
        <v>1607984475</v>
      </c>
      <c r="DH18">
        <v>1607984476</v>
      </c>
      <c r="DI18">
        <v>17</v>
      </c>
      <c r="DJ18">
        <v>-1.8560000000000001</v>
      </c>
      <c r="DK18">
        <v>1.4E-2</v>
      </c>
      <c r="DL18">
        <v>2.5590000000000002</v>
      </c>
      <c r="DM18">
        <v>0.223</v>
      </c>
      <c r="DN18">
        <v>401</v>
      </c>
      <c r="DO18">
        <v>21</v>
      </c>
      <c r="DP18">
        <v>0.3</v>
      </c>
      <c r="DQ18">
        <v>0.1</v>
      </c>
      <c r="DR18">
        <v>-1.4336766221753099</v>
      </c>
      <c r="DS18">
        <v>-0.10872418177184</v>
      </c>
      <c r="DT18">
        <v>2.07490750047611E-2</v>
      </c>
      <c r="DU18">
        <v>1</v>
      </c>
      <c r="DV18">
        <v>1.70644666666667</v>
      </c>
      <c r="DW18">
        <v>0.12608569521690599</v>
      </c>
      <c r="DX18">
        <v>2.44573689418047E-2</v>
      </c>
      <c r="DY18">
        <v>1</v>
      </c>
      <c r="DZ18">
        <v>0.26991616666666701</v>
      </c>
      <c r="EA18">
        <v>0.26649244938820899</v>
      </c>
      <c r="EB18">
        <v>1.92923847792911E-2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2.5590000000000002</v>
      </c>
      <c r="EJ18">
        <v>0.2228</v>
      </c>
      <c r="EK18">
        <v>2.55865000000006</v>
      </c>
      <c r="EL18">
        <v>0</v>
      </c>
      <c r="EM18">
        <v>0</v>
      </c>
      <c r="EN18">
        <v>0</v>
      </c>
      <c r="EO18">
        <v>0.22275499999999901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511.274</v>
      </c>
      <c r="FA18">
        <v>482.73399999999998</v>
      </c>
      <c r="FB18">
        <v>24.210999999999999</v>
      </c>
      <c r="FC18">
        <v>32.9422</v>
      </c>
      <c r="FD18">
        <v>29.9986</v>
      </c>
      <c r="FE18">
        <v>32.861899999999999</v>
      </c>
      <c r="FF18">
        <v>32.818800000000003</v>
      </c>
      <c r="FG18">
        <v>6.45296</v>
      </c>
      <c r="FH18">
        <v>18.904599999999999</v>
      </c>
      <c r="FI18">
        <v>70.402100000000004</v>
      </c>
      <c r="FJ18">
        <v>24.270900000000001</v>
      </c>
      <c r="FK18">
        <v>48.083300000000001</v>
      </c>
      <c r="FL18">
        <v>20.877099999999999</v>
      </c>
      <c r="FM18">
        <v>101.498</v>
      </c>
      <c r="FN18">
        <v>100.85899999999999</v>
      </c>
    </row>
    <row r="19" spans="1:170" x14ac:dyDescent="0.25">
      <c r="A19">
        <v>3</v>
      </c>
      <c r="B19">
        <v>1607984669</v>
      </c>
      <c r="C19">
        <v>211</v>
      </c>
      <c r="D19" t="s">
        <v>298</v>
      </c>
      <c r="E19" t="s">
        <v>299</v>
      </c>
      <c r="F19" t="s">
        <v>285</v>
      </c>
      <c r="G19" t="s">
        <v>286</v>
      </c>
      <c r="H19">
        <v>1607984661.25</v>
      </c>
      <c r="I19">
        <f t="shared" si="0"/>
        <v>5.1164154520213904E-4</v>
      </c>
      <c r="J19">
        <f t="shared" si="1"/>
        <v>-0.92400223199015064</v>
      </c>
      <c r="K19">
        <f t="shared" si="2"/>
        <v>79.434936666666701</v>
      </c>
      <c r="L19">
        <f t="shared" si="3"/>
        <v>128.5048420738604</v>
      </c>
      <c r="M19">
        <f t="shared" si="4"/>
        <v>13.164494848156577</v>
      </c>
      <c r="N19">
        <f t="shared" si="5"/>
        <v>8.137598534309948</v>
      </c>
      <c r="O19">
        <f t="shared" si="6"/>
        <v>2.8523680673215861E-2</v>
      </c>
      <c r="P19">
        <f t="shared" si="7"/>
        <v>2.9698783691522816</v>
      </c>
      <c r="Q19">
        <f t="shared" si="8"/>
        <v>2.8372357587553947E-2</v>
      </c>
      <c r="R19">
        <f t="shared" si="9"/>
        <v>1.7746252207174462E-2</v>
      </c>
      <c r="S19">
        <f t="shared" si="10"/>
        <v>231.29275248019678</v>
      </c>
      <c r="T19">
        <f t="shared" si="11"/>
        <v>29.139677478315846</v>
      </c>
      <c r="U19">
        <f t="shared" si="12"/>
        <v>28.625143333333298</v>
      </c>
      <c r="V19">
        <f t="shared" si="13"/>
        <v>3.9353560778779424</v>
      </c>
      <c r="W19">
        <f t="shared" si="14"/>
        <v>56.712881949190383</v>
      </c>
      <c r="X19">
        <f t="shared" si="15"/>
        <v>2.1427848457933147</v>
      </c>
      <c r="Y19">
        <f t="shared" si="16"/>
        <v>3.778303574332647</v>
      </c>
      <c r="Z19">
        <f t="shared" si="17"/>
        <v>1.7925712320846277</v>
      </c>
      <c r="AA19">
        <f t="shared" si="18"/>
        <v>-22.563392143414333</v>
      </c>
      <c r="AB19">
        <f t="shared" si="19"/>
        <v>-112.0837949158321</v>
      </c>
      <c r="AC19">
        <f t="shared" si="20"/>
        <v>-8.249085228809319</v>
      </c>
      <c r="AD19">
        <f t="shared" si="21"/>
        <v>88.396480192141013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53936.693451929546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845.41067999999996</v>
      </c>
      <c r="AR19">
        <v>896.38</v>
      </c>
      <c r="AS19">
        <f t="shared" si="27"/>
        <v>5.6861286507954301E-2</v>
      </c>
      <c r="AT19">
        <v>0.5</v>
      </c>
      <c r="AU19">
        <f t="shared" si="28"/>
        <v>1180.1937507473258</v>
      </c>
      <c r="AV19">
        <f t="shared" si="29"/>
        <v>-0.92400223199015064</v>
      </c>
      <c r="AW19">
        <f t="shared" si="30"/>
        <v>33.553667498070446</v>
      </c>
      <c r="AX19">
        <f t="shared" si="31"/>
        <v>0.2373770052879359</v>
      </c>
      <c r="AY19">
        <f t="shared" si="32"/>
        <v>-2.9338805764279907E-4</v>
      </c>
      <c r="AZ19">
        <f t="shared" si="33"/>
        <v>2.639170887346884</v>
      </c>
      <c r="BA19" t="s">
        <v>301</v>
      </c>
      <c r="BB19">
        <v>683.6</v>
      </c>
      <c r="BC19">
        <f t="shared" si="34"/>
        <v>212.77999999999997</v>
      </c>
      <c r="BD19">
        <f t="shared" si="35"/>
        <v>0.23953999436037243</v>
      </c>
      <c r="BE19">
        <f t="shared" si="36"/>
        <v>0.91747851447364326</v>
      </c>
      <c r="BF19">
        <f t="shared" si="37"/>
        <v>0.28174932603093883</v>
      </c>
      <c r="BG19">
        <f t="shared" si="38"/>
        <v>0.92896298659088539</v>
      </c>
      <c r="BH19">
        <f t="shared" si="39"/>
        <v>1400.01033333333</v>
      </c>
      <c r="BI19">
        <f t="shared" si="40"/>
        <v>1180.1937507473258</v>
      </c>
      <c r="BJ19">
        <f t="shared" si="41"/>
        <v>0.84298931418410616</v>
      </c>
      <c r="BK19">
        <f t="shared" si="42"/>
        <v>0.19597862836821234</v>
      </c>
      <c r="BL19">
        <v>6</v>
      </c>
      <c r="BM19">
        <v>0.5</v>
      </c>
      <c r="BN19" t="s">
        <v>290</v>
      </c>
      <c r="BO19">
        <v>2</v>
      </c>
      <c r="BP19">
        <v>1607984661.25</v>
      </c>
      <c r="BQ19">
        <v>79.434936666666701</v>
      </c>
      <c r="BR19">
        <v>78.374953333333295</v>
      </c>
      <c r="BS19">
        <v>20.916733333333301</v>
      </c>
      <c r="BT19">
        <v>20.315633333333299</v>
      </c>
      <c r="BU19">
        <v>76.876293333333294</v>
      </c>
      <c r="BV19">
        <v>20.6939833333333</v>
      </c>
      <c r="BW19">
        <v>500.022966666667</v>
      </c>
      <c r="BX19">
        <v>102.343466666667</v>
      </c>
      <c r="BY19">
        <v>0.10010383</v>
      </c>
      <c r="BZ19">
        <v>27.92511</v>
      </c>
      <c r="CA19">
        <v>28.625143333333298</v>
      </c>
      <c r="CB19">
        <v>999.9</v>
      </c>
      <c r="CC19">
        <v>0</v>
      </c>
      <c r="CD19">
        <v>0</v>
      </c>
      <c r="CE19">
        <v>9997.4353333333293</v>
      </c>
      <c r="CF19">
        <v>0</v>
      </c>
      <c r="CG19">
        <v>268.852933333333</v>
      </c>
      <c r="CH19">
        <v>1400.01033333333</v>
      </c>
      <c r="CI19">
        <v>0.89999750000000001</v>
      </c>
      <c r="CJ19">
        <v>0.100002353333333</v>
      </c>
      <c r="CK19">
        <v>0</v>
      </c>
      <c r="CL19">
        <v>845.50049999999999</v>
      </c>
      <c r="CM19">
        <v>4.9997499999999997</v>
      </c>
      <c r="CN19">
        <v>11778.28</v>
      </c>
      <c r="CO19">
        <v>12178.1333333333</v>
      </c>
      <c r="CP19">
        <v>48.504066666666702</v>
      </c>
      <c r="CQ19">
        <v>50.643599999999999</v>
      </c>
      <c r="CR19">
        <v>49.682866666666598</v>
      </c>
      <c r="CS19">
        <v>49.901933333333297</v>
      </c>
      <c r="CT19">
        <v>49.625</v>
      </c>
      <c r="CU19">
        <v>1255.508</v>
      </c>
      <c r="CV19">
        <v>139.50233333333301</v>
      </c>
      <c r="CW19">
        <v>0</v>
      </c>
      <c r="CX19">
        <v>71.400000095367403</v>
      </c>
      <c r="CY19">
        <v>0</v>
      </c>
      <c r="CZ19">
        <v>845.41067999999996</v>
      </c>
      <c r="DA19">
        <v>-4.8895384737437997</v>
      </c>
      <c r="DB19">
        <v>-90.284615437189203</v>
      </c>
      <c r="DC19">
        <v>11777.075999999999</v>
      </c>
      <c r="DD19">
        <v>15</v>
      </c>
      <c r="DE19">
        <v>1607984476</v>
      </c>
      <c r="DF19" t="s">
        <v>291</v>
      </c>
      <c r="DG19">
        <v>1607984475</v>
      </c>
      <c r="DH19">
        <v>1607984476</v>
      </c>
      <c r="DI19">
        <v>17</v>
      </c>
      <c r="DJ19">
        <v>-1.8560000000000001</v>
      </c>
      <c r="DK19">
        <v>1.4E-2</v>
      </c>
      <c r="DL19">
        <v>2.5590000000000002</v>
      </c>
      <c r="DM19">
        <v>0.223</v>
      </c>
      <c r="DN19">
        <v>401</v>
      </c>
      <c r="DO19">
        <v>21</v>
      </c>
      <c r="DP19">
        <v>0.3</v>
      </c>
      <c r="DQ19">
        <v>0.1</v>
      </c>
      <c r="DR19">
        <v>-0.91845707432733503</v>
      </c>
      <c r="DS19">
        <v>-0.103719194551792</v>
      </c>
      <c r="DT19">
        <v>3.3440113281338203E-2</v>
      </c>
      <c r="DU19">
        <v>1</v>
      </c>
      <c r="DV19">
        <v>1.0570173333333299</v>
      </c>
      <c r="DW19">
        <v>2.6670380422694599E-2</v>
      </c>
      <c r="DX19">
        <v>3.4437797983546403E-2</v>
      </c>
      <c r="DY19">
        <v>1</v>
      </c>
      <c r="DZ19">
        <v>0.60120969999999996</v>
      </c>
      <c r="EA19">
        <v>9.2458705228031707E-2</v>
      </c>
      <c r="EB19">
        <v>8.9940150883795998E-3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2.5590000000000002</v>
      </c>
      <c r="EJ19">
        <v>0.2228</v>
      </c>
      <c r="EK19">
        <v>2.55865000000006</v>
      </c>
      <c r="EL19">
        <v>0</v>
      </c>
      <c r="EM19">
        <v>0</v>
      </c>
      <c r="EN19">
        <v>0</v>
      </c>
      <c r="EO19">
        <v>0.22275499999999901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3.2</v>
      </c>
      <c r="EY19">
        <v>2</v>
      </c>
      <c r="EZ19">
        <v>511.363</v>
      </c>
      <c r="FA19">
        <v>483.72800000000001</v>
      </c>
      <c r="FB19">
        <v>24.755099999999999</v>
      </c>
      <c r="FC19">
        <v>32.706299999999999</v>
      </c>
      <c r="FD19">
        <v>29.998200000000001</v>
      </c>
      <c r="FE19">
        <v>32.695300000000003</v>
      </c>
      <c r="FF19">
        <v>32.657400000000003</v>
      </c>
      <c r="FG19">
        <v>7.8307799999999999</v>
      </c>
      <c r="FH19">
        <v>20.425699999999999</v>
      </c>
      <c r="FI19">
        <v>69.949799999999996</v>
      </c>
      <c r="FJ19">
        <v>24.784300000000002</v>
      </c>
      <c r="FK19">
        <v>78.659800000000004</v>
      </c>
      <c r="FL19">
        <v>20.375399999999999</v>
      </c>
      <c r="FM19">
        <v>101.55200000000001</v>
      </c>
      <c r="FN19">
        <v>100.92100000000001</v>
      </c>
    </row>
    <row r="20" spans="1:170" x14ac:dyDescent="0.25">
      <c r="A20">
        <v>4</v>
      </c>
      <c r="B20">
        <v>1607984740</v>
      </c>
      <c r="C20">
        <v>282</v>
      </c>
      <c r="D20" t="s">
        <v>303</v>
      </c>
      <c r="E20" t="s">
        <v>304</v>
      </c>
      <c r="F20" t="s">
        <v>285</v>
      </c>
      <c r="G20" t="s">
        <v>286</v>
      </c>
      <c r="H20">
        <v>1607984732.25</v>
      </c>
      <c r="I20">
        <f t="shared" si="0"/>
        <v>2.5370251547055845E-4</v>
      </c>
      <c r="J20">
        <f t="shared" si="1"/>
        <v>-0.6266085864600337</v>
      </c>
      <c r="K20">
        <f t="shared" si="2"/>
        <v>99.597333333333296</v>
      </c>
      <c r="L20">
        <f t="shared" si="3"/>
        <v>167.8613997743455</v>
      </c>
      <c r="M20">
        <f t="shared" si="4"/>
        <v>17.196037146262121</v>
      </c>
      <c r="N20">
        <f t="shared" si="5"/>
        <v>10.202937935528887</v>
      </c>
      <c r="O20">
        <f t="shared" si="6"/>
        <v>1.392245864331011E-2</v>
      </c>
      <c r="P20">
        <f t="shared" si="7"/>
        <v>2.9705047829143116</v>
      </c>
      <c r="Q20">
        <f t="shared" si="8"/>
        <v>1.3886308527090349E-2</v>
      </c>
      <c r="R20">
        <f t="shared" si="9"/>
        <v>8.6821828917148236E-3</v>
      </c>
      <c r="S20">
        <f t="shared" si="10"/>
        <v>231.2919021441094</v>
      </c>
      <c r="T20">
        <f t="shared" si="11"/>
        <v>29.307438869648632</v>
      </c>
      <c r="U20">
        <f t="shared" si="12"/>
        <v>28.684896666666699</v>
      </c>
      <c r="V20">
        <f t="shared" si="13"/>
        <v>3.9490217001984709</v>
      </c>
      <c r="W20">
        <f t="shared" si="14"/>
        <v>56.118638771915705</v>
      </c>
      <c r="X20">
        <f t="shared" si="15"/>
        <v>2.1329700147482828</v>
      </c>
      <c r="Y20">
        <f t="shared" si="16"/>
        <v>3.8008227951097719</v>
      </c>
      <c r="Z20">
        <f t="shared" si="17"/>
        <v>1.816051685450188</v>
      </c>
      <c r="AA20">
        <f t="shared" si="18"/>
        <v>-11.188280932251628</v>
      </c>
      <c r="AB20">
        <f t="shared" si="19"/>
        <v>-105.35515287655997</v>
      </c>
      <c r="AC20">
        <f t="shared" si="20"/>
        <v>-7.7584794335956531</v>
      </c>
      <c r="AD20">
        <f t="shared" si="21"/>
        <v>106.98998890170216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53936.739754270522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840.31115999999997</v>
      </c>
      <c r="AR20">
        <v>892.29</v>
      </c>
      <c r="AS20">
        <f t="shared" si="27"/>
        <v>5.8253303298255066E-2</v>
      </c>
      <c r="AT20">
        <v>0.5</v>
      </c>
      <c r="AU20">
        <f t="shared" si="28"/>
        <v>1180.1877607473627</v>
      </c>
      <c r="AV20">
        <f t="shared" si="29"/>
        <v>-0.6266085864600337</v>
      </c>
      <c r="AW20">
        <f t="shared" si="30"/>
        <v>34.374917787852304</v>
      </c>
      <c r="AX20">
        <f t="shared" si="31"/>
        <v>0.25713613287159998</v>
      </c>
      <c r="AY20">
        <f t="shared" si="32"/>
        <v>-4.1401129776900122E-5</v>
      </c>
      <c r="AZ20">
        <f t="shared" si="33"/>
        <v>2.6558517970614934</v>
      </c>
      <c r="BA20" t="s">
        <v>306</v>
      </c>
      <c r="BB20">
        <v>662.85</v>
      </c>
      <c r="BC20">
        <f t="shared" si="34"/>
        <v>229.43999999999994</v>
      </c>
      <c r="BD20">
        <f t="shared" si="35"/>
        <v>0.22654654811715483</v>
      </c>
      <c r="BE20">
        <f t="shared" si="36"/>
        <v>0.91172770397386915</v>
      </c>
      <c r="BF20">
        <f t="shared" si="37"/>
        <v>0.2939762199976505</v>
      </c>
      <c r="BG20">
        <f t="shared" si="38"/>
        <v>0.93056904763630821</v>
      </c>
      <c r="BH20">
        <f t="shared" si="39"/>
        <v>1400.0029999999999</v>
      </c>
      <c r="BI20">
        <f t="shared" si="40"/>
        <v>1180.1877607473627</v>
      </c>
      <c r="BJ20">
        <f t="shared" si="41"/>
        <v>0.84298945127072067</v>
      </c>
      <c r="BK20">
        <f t="shared" si="42"/>
        <v>0.19597890254144143</v>
      </c>
      <c r="BL20">
        <v>6</v>
      </c>
      <c r="BM20">
        <v>0.5</v>
      </c>
      <c r="BN20" t="s">
        <v>290</v>
      </c>
      <c r="BO20">
        <v>2</v>
      </c>
      <c r="BP20">
        <v>1607984732.25</v>
      </c>
      <c r="BQ20">
        <v>99.597333333333296</v>
      </c>
      <c r="BR20">
        <v>98.875726666666694</v>
      </c>
      <c r="BS20">
        <v>20.821269999999998</v>
      </c>
      <c r="BT20">
        <v>20.5231666666667</v>
      </c>
      <c r="BU20">
        <v>97.038676666666703</v>
      </c>
      <c r="BV20">
        <v>20.598510000000001</v>
      </c>
      <c r="BW20">
        <v>500.00133333333298</v>
      </c>
      <c r="BX20">
        <v>102.341933333333</v>
      </c>
      <c r="BY20">
        <v>9.9945320000000004E-2</v>
      </c>
      <c r="BZ20">
        <v>28.0270266666667</v>
      </c>
      <c r="CA20">
        <v>28.684896666666699</v>
      </c>
      <c r="CB20">
        <v>999.9</v>
      </c>
      <c r="CC20">
        <v>0</v>
      </c>
      <c r="CD20">
        <v>0</v>
      </c>
      <c r="CE20">
        <v>10001.130666666701</v>
      </c>
      <c r="CF20">
        <v>0</v>
      </c>
      <c r="CG20">
        <v>268.48603333333301</v>
      </c>
      <c r="CH20">
        <v>1400.0029999999999</v>
      </c>
      <c r="CI20">
        <v>0.899994766666667</v>
      </c>
      <c r="CJ20">
        <v>0.10000507</v>
      </c>
      <c r="CK20">
        <v>0</v>
      </c>
      <c r="CL20">
        <v>840.38086666666698</v>
      </c>
      <c r="CM20">
        <v>4.9997499999999997</v>
      </c>
      <c r="CN20">
        <v>11706.753333333299</v>
      </c>
      <c r="CO20">
        <v>12178.0666666667</v>
      </c>
      <c r="CP20">
        <v>48.5124</v>
      </c>
      <c r="CQ20">
        <v>50.561999999999998</v>
      </c>
      <c r="CR20">
        <v>49.643599999999999</v>
      </c>
      <c r="CS20">
        <v>49.789266666666698</v>
      </c>
      <c r="CT20">
        <v>49.5767666666667</v>
      </c>
      <c r="CU20">
        <v>1255.4949999999999</v>
      </c>
      <c r="CV20">
        <v>139.50800000000001</v>
      </c>
      <c r="CW20">
        <v>0</v>
      </c>
      <c r="CX20">
        <v>70.200000047683702</v>
      </c>
      <c r="CY20">
        <v>0</v>
      </c>
      <c r="CZ20">
        <v>840.31115999999997</v>
      </c>
      <c r="DA20">
        <v>-6.6943076915168298</v>
      </c>
      <c r="DB20">
        <v>-92.284615189403794</v>
      </c>
      <c r="DC20">
        <v>11706.023999999999</v>
      </c>
      <c r="DD20">
        <v>15</v>
      </c>
      <c r="DE20">
        <v>1607984476</v>
      </c>
      <c r="DF20" t="s">
        <v>291</v>
      </c>
      <c r="DG20">
        <v>1607984475</v>
      </c>
      <c r="DH20">
        <v>1607984476</v>
      </c>
      <c r="DI20">
        <v>17</v>
      </c>
      <c r="DJ20">
        <v>-1.8560000000000001</v>
      </c>
      <c r="DK20">
        <v>1.4E-2</v>
      </c>
      <c r="DL20">
        <v>2.5590000000000002</v>
      </c>
      <c r="DM20">
        <v>0.223</v>
      </c>
      <c r="DN20">
        <v>401</v>
      </c>
      <c r="DO20">
        <v>21</v>
      </c>
      <c r="DP20">
        <v>0.3</v>
      </c>
      <c r="DQ20">
        <v>0.1</v>
      </c>
      <c r="DR20">
        <v>-0.62478991947353901</v>
      </c>
      <c r="DS20">
        <v>-7.45075271965671E-2</v>
      </c>
      <c r="DT20">
        <v>3.1549569343106799E-2</v>
      </c>
      <c r="DU20">
        <v>1</v>
      </c>
      <c r="DV20">
        <v>0.72058576666666696</v>
      </c>
      <c r="DW20">
        <v>-1.8856978865405601E-2</v>
      </c>
      <c r="DX20">
        <v>3.5946100427059202E-2</v>
      </c>
      <c r="DY20">
        <v>1</v>
      </c>
      <c r="DZ20">
        <v>0.299387666666667</v>
      </c>
      <c r="EA20">
        <v>-5.9896151279199498E-2</v>
      </c>
      <c r="EB20">
        <v>1.3900965722647599E-2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2.5590000000000002</v>
      </c>
      <c r="EJ20">
        <v>0.2228</v>
      </c>
      <c r="EK20">
        <v>2.55865000000006</v>
      </c>
      <c r="EL20">
        <v>0</v>
      </c>
      <c r="EM20">
        <v>0</v>
      </c>
      <c r="EN20">
        <v>0</v>
      </c>
      <c r="EO20">
        <v>0.22275499999999901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4.4000000000000004</v>
      </c>
      <c r="EX20">
        <v>4.4000000000000004</v>
      </c>
      <c r="EY20">
        <v>2</v>
      </c>
      <c r="EZ20">
        <v>511.12400000000002</v>
      </c>
      <c r="FA20">
        <v>485.298</v>
      </c>
      <c r="FB20">
        <v>24.3413</v>
      </c>
      <c r="FC20">
        <v>32.436</v>
      </c>
      <c r="FD20">
        <v>29.999199999999998</v>
      </c>
      <c r="FE20">
        <v>32.502299999999998</v>
      </c>
      <c r="FF20">
        <v>32.488399999999999</v>
      </c>
      <c r="FG20">
        <v>8.7623999999999995</v>
      </c>
      <c r="FH20">
        <v>19.000800000000002</v>
      </c>
      <c r="FI20">
        <v>69.949799999999996</v>
      </c>
      <c r="FJ20">
        <v>24.322199999999999</v>
      </c>
      <c r="FK20">
        <v>99.046000000000006</v>
      </c>
      <c r="FL20">
        <v>20.6357</v>
      </c>
      <c r="FM20">
        <v>101.59699999999999</v>
      </c>
      <c r="FN20">
        <v>100.97</v>
      </c>
    </row>
    <row r="21" spans="1:170" x14ac:dyDescent="0.25">
      <c r="A21">
        <v>5</v>
      </c>
      <c r="B21">
        <v>1607984811</v>
      </c>
      <c r="C21">
        <v>353</v>
      </c>
      <c r="D21" t="s">
        <v>307</v>
      </c>
      <c r="E21" t="s">
        <v>308</v>
      </c>
      <c r="F21" t="s">
        <v>285</v>
      </c>
      <c r="G21" t="s">
        <v>286</v>
      </c>
      <c r="H21">
        <v>1607984803.25</v>
      </c>
      <c r="I21">
        <f t="shared" si="0"/>
        <v>4.2643115614484381E-4</v>
      </c>
      <c r="J21">
        <f t="shared" si="1"/>
        <v>0.25437838858178841</v>
      </c>
      <c r="K21">
        <f t="shared" si="2"/>
        <v>149.03909999999999</v>
      </c>
      <c r="L21">
        <f t="shared" si="3"/>
        <v>127.80904006787451</v>
      </c>
      <c r="M21">
        <f t="shared" si="4"/>
        <v>13.092987800876598</v>
      </c>
      <c r="N21">
        <f t="shared" si="5"/>
        <v>15.267833301285499</v>
      </c>
      <c r="O21">
        <f t="shared" si="6"/>
        <v>2.3709505619243149E-2</v>
      </c>
      <c r="P21">
        <f t="shared" si="7"/>
        <v>2.9703135855389444</v>
      </c>
      <c r="Q21">
        <f t="shared" si="8"/>
        <v>2.3604866113595659E-2</v>
      </c>
      <c r="R21">
        <f t="shared" si="9"/>
        <v>1.4762404148015901E-2</v>
      </c>
      <c r="S21">
        <f t="shared" si="10"/>
        <v>231.29752654705081</v>
      </c>
      <c r="T21">
        <f t="shared" si="11"/>
        <v>29.207909929136424</v>
      </c>
      <c r="U21">
        <f t="shared" si="12"/>
        <v>28.645406666666702</v>
      </c>
      <c r="V21">
        <f t="shared" si="13"/>
        <v>3.9399856850283586</v>
      </c>
      <c r="W21">
        <f t="shared" si="14"/>
        <v>56.598919537052559</v>
      </c>
      <c r="X21">
        <f t="shared" si="15"/>
        <v>2.1442918997860541</v>
      </c>
      <c r="Y21">
        <f t="shared" si="16"/>
        <v>3.7885739115254493</v>
      </c>
      <c r="Z21">
        <f t="shared" si="17"/>
        <v>1.7956937852423045</v>
      </c>
      <c r="AA21">
        <f t="shared" si="18"/>
        <v>-18.805613985987613</v>
      </c>
      <c r="AB21">
        <f t="shared" si="19"/>
        <v>-107.89132413338433</v>
      </c>
      <c r="AC21">
        <f t="shared" si="20"/>
        <v>-7.9420068887877386</v>
      </c>
      <c r="AD21">
        <f t="shared" si="21"/>
        <v>96.658581538891127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53941.059722807513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833.49288461538504</v>
      </c>
      <c r="AR21">
        <v>887.49</v>
      </c>
      <c r="AS21">
        <f t="shared" si="27"/>
        <v>6.0842505701038885E-2</v>
      </c>
      <c r="AT21">
        <v>0.5</v>
      </c>
      <c r="AU21">
        <f t="shared" si="28"/>
        <v>1180.2169297508851</v>
      </c>
      <c r="AV21">
        <f t="shared" si="29"/>
        <v>0.25437838858178841</v>
      </c>
      <c r="AW21">
        <f t="shared" si="30"/>
        <v>35.903677638415417</v>
      </c>
      <c r="AX21">
        <f t="shared" si="31"/>
        <v>0.27300589302414668</v>
      </c>
      <c r="AY21">
        <f t="shared" si="32"/>
        <v>7.0506179620186669E-4</v>
      </c>
      <c r="AZ21">
        <f t="shared" si="33"/>
        <v>2.6756245140790322</v>
      </c>
      <c r="BA21" t="s">
        <v>310</v>
      </c>
      <c r="BB21">
        <v>645.20000000000005</v>
      </c>
      <c r="BC21">
        <f t="shared" si="34"/>
        <v>242.28999999999996</v>
      </c>
      <c r="BD21">
        <f t="shared" si="35"/>
        <v>0.22286151052298889</v>
      </c>
      <c r="BE21">
        <f t="shared" si="36"/>
        <v>0.90741264406468769</v>
      </c>
      <c r="BF21">
        <f t="shared" si="37"/>
        <v>0.31391285099075389</v>
      </c>
      <c r="BG21">
        <f t="shared" si="38"/>
        <v>0.93245391145489742</v>
      </c>
      <c r="BH21">
        <f t="shared" si="39"/>
        <v>1400.03766666667</v>
      </c>
      <c r="BI21">
        <f t="shared" si="40"/>
        <v>1180.2169297508851</v>
      </c>
      <c r="BJ21">
        <f t="shared" si="41"/>
        <v>0.84298941224977675</v>
      </c>
      <c r="BK21">
        <f t="shared" si="42"/>
        <v>0.1959788244995537</v>
      </c>
      <c r="BL21">
        <v>6</v>
      </c>
      <c r="BM21">
        <v>0.5</v>
      </c>
      <c r="BN21" t="s">
        <v>290</v>
      </c>
      <c r="BO21">
        <v>2</v>
      </c>
      <c r="BP21">
        <v>1607984803.25</v>
      </c>
      <c r="BQ21">
        <v>149.03909999999999</v>
      </c>
      <c r="BR21">
        <v>149.42060000000001</v>
      </c>
      <c r="BS21">
        <v>20.931806666666699</v>
      </c>
      <c r="BT21">
        <v>20.4308266666667</v>
      </c>
      <c r="BU21">
        <v>146.48036666666701</v>
      </c>
      <c r="BV21">
        <v>20.709046666666701</v>
      </c>
      <c r="BW21">
        <v>500.026166666667</v>
      </c>
      <c r="BX21">
        <v>102.341766666667</v>
      </c>
      <c r="BY21">
        <v>0.10003083</v>
      </c>
      <c r="BZ21">
        <v>27.9716566666667</v>
      </c>
      <c r="CA21">
        <v>28.645406666666702</v>
      </c>
      <c r="CB21">
        <v>999.9</v>
      </c>
      <c r="CC21">
        <v>0</v>
      </c>
      <c r="CD21">
        <v>0</v>
      </c>
      <c r="CE21">
        <v>10000.0646666667</v>
      </c>
      <c r="CF21">
        <v>0</v>
      </c>
      <c r="CG21">
        <v>268.17033333333302</v>
      </c>
      <c r="CH21">
        <v>1400.03766666667</v>
      </c>
      <c r="CI21">
        <v>0.89999716666666696</v>
      </c>
      <c r="CJ21">
        <v>0.100002613333333</v>
      </c>
      <c r="CK21">
        <v>0</v>
      </c>
      <c r="CL21">
        <v>833.52646666666703</v>
      </c>
      <c r="CM21">
        <v>4.9997499999999997</v>
      </c>
      <c r="CN21">
        <v>11614.5433333333</v>
      </c>
      <c r="CO21">
        <v>12178.3766666667</v>
      </c>
      <c r="CP21">
        <v>48.566200000000002</v>
      </c>
      <c r="CQ21">
        <v>50.561999999999998</v>
      </c>
      <c r="CR21">
        <v>49.674599999999998</v>
      </c>
      <c r="CS21">
        <v>49.7582666666667</v>
      </c>
      <c r="CT21">
        <v>49.625</v>
      </c>
      <c r="CU21">
        <v>1255.52833333333</v>
      </c>
      <c r="CV21">
        <v>139.50966666666699</v>
      </c>
      <c r="CW21">
        <v>0</v>
      </c>
      <c r="CX21">
        <v>70.400000095367403</v>
      </c>
      <c r="CY21">
        <v>0</v>
      </c>
      <c r="CZ21">
        <v>833.49288461538504</v>
      </c>
      <c r="DA21">
        <v>-6.6430427385179502</v>
      </c>
      <c r="DB21">
        <v>-100.451282040165</v>
      </c>
      <c r="DC21">
        <v>11613.938461538501</v>
      </c>
      <c r="DD21">
        <v>15</v>
      </c>
      <c r="DE21">
        <v>1607984476</v>
      </c>
      <c r="DF21" t="s">
        <v>291</v>
      </c>
      <c r="DG21">
        <v>1607984475</v>
      </c>
      <c r="DH21">
        <v>1607984476</v>
      </c>
      <c r="DI21">
        <v>17</v>
      </c>
      <c r="DJ21">
        <v>-1.8560000000000001</v>
      </c>
      <c r="DK21">
        <v>1.4E-2</v>
      </c>
      <c r="DL21">
        <v>2.5590000000000002</v>
      </c>
      <c r="DM21">
        <v>0.223</v>
      </c>
      <c r="DN21">
        <v>401</v>
      </c>
      <c r="DO21">
        <v>21</v>
      </c>
      <c r="DP21">
        <v>0.3</v>
      </c>
      <c r="DQ21">
        <v>0.1</v>
      </c>
      <c r="DR21">
        <v>0.26406108070124001</v>
      </c>
      <c r="DS21">
        <v>-0.294479066780583</v>
      </c>
      <c r="DT21">
        <v>5.6693274701888702E-2</v>
      </c>
      <c r="DU21">
        <v>1</v>
      </c>
      <c r="DV21">
        <v>-0.38651586666666699</v>
      </c>
      <c r="DW21">
        <v>0.141248088987762</v>
      </c>
      <c r="DX21">
        <v>5.5714005779955299E-2</v>
      </c>
      <c r="DY21">
        <v>1</v>
      </c>
      <c r="DZ21">
        <v>0.49945086666666699</v>
      </c>
      <c r="EA21">
        <v>0.18197205784204601</v>
      </c>
      <c r="EB21">
        <v>1.3238246456721101E-2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2.5590000000000002</v>
      </c>
      <c r="EJ21">
        <v>0.22270000000000001</v>
      </c>
      <c r="EK21">
        <v>2.55865000000006</v>
      </c>
      <c r="EL21">
        <v>0</v>
      </c>
      <c r="EM21">
        <v>0</v>
      </c>
      <c r="EN21">
        <v>0</v>
      </c>
      <c r="EO21">
        <v>0.22275499999999901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5.6</v>
      </c>
      <c r="EX21">
        <v>5.6</v>
      </c>
      <c r="EY21">
        <v>2</v>
      </c>
      <c r="EZ21">
        <v>511.41199999999998</v>
      </c>
      <c r="FA21">
        <v>485.97500000000002</v>
      </c>
      <c r="FB21">
        <v>24.323699999999999</v>
      </c>
      <c r="FC21">
        <v>32.262799999999999</v>
      </c>
      <c r="FD21">
        <v>29.999500000000001</v>
      </c>
      <c r="FE21">
        <v>32.354799999999997</v>
      </c>
      <c r="FF21">
        <v>32.353299999999997</v>
      </c>
      <c r="FG21">
        <v>11.1031</v>
      </c>
      <c r="FH21">
        <v>19.492699999999999</v>
      </c>
      <c r="FI21">
        <v>69.949799999999996</v>
      </c>
      <c r="FJ21">
        <v>24.329000000000001</v>
      </c>
      <c r="FK21">
        <v>149.83500000000001</v>
      </c>
      <c r="FL21">
        <v>20.382899999999999</v>
      </c>
      <c r="FM21">
        <v>101.61799999999999</v>
      </c>
      <c r="FN21">
        <v>100.995</v>
      </c>
    </row>
    <row r="22" spans="1:170" x14ac:dyDescent="0.25">
      <c r="A22">
        <v>6</v>
      </c>
      <c r="B22">
        <v>1607984883.0999999</v>
      </c>
      <c r="C22">
        <v>425.09999990463302</v>
      </c>
      <c r="D22" t="s">
        <v>311</v>
      </c>
      <c r="E22" t="s">
        <v>312</v>
      </c>
      <c r="F22" t="s">
        <v>285</v>
      </c>
      <c r="G22" t="s">
        <v>286</v>
      </c>
      <c r="H22">
        <v>1607984875.0999999</v>
      </c>
      <c r="I22">
        <f t="shared" si="0"/>
        <v>5.3093589334412888E-4</v>
      </c>
      <c r="J22">
        <f t="shared" si="1"/>
        <v>1.2167533238885688</v>
      </c>
      <c r="K22">
        <f t="shared" si="2"/>
        <v>199.02774193548399</v>
      </c>
      <c r="L22">
        <f t="shared" si="3"/>
        <v>127.30709905816401</v>
      </c>
      <c r="M22">
        <f t="shared" si="4"/>
        <v>13.041003080515258</v>
      </c>
      <c r="N22">
        <f t="shared" si="5"/>
        <v>20.387876362674806</v>
      </c>
      <c r="O22">
        <f t="shared" si="6"/>
        <v>2.9212914384156002E-2</v>
      </c>
      <c r="P22">
        <f t="shared" si="7"/>
        <v>2.9701513307066931</v>
      </c>
      <c r="Q22">
        <f t="shared" si="8"/>
        <v>2.9054226393788823E-2</v>
      </c>
      <c r="R22">
        <f t="shared" si="9"/>
        <v>1.817307697986173E-2</v>
      </c>
      <c r="S22">
        <f t="shared" si="10"/>
        <v>231.28834634447463</v>
      </c>
      <c r="T22">
        <f t="shared" si="11"/>
        <v>29.206943580595144</v>
      </c>
      <c r="U22">
        <f t="shared" si="12"/>
        <v>28.699470967741899</v>
      </c>
      <c r="V22">
        <f t="shared" si="13"/>
        <v>3.9523611228006486</v>
      </c>
      <c r="W22">
        <f t="shared" si="14"/>
        <v>56.296542964535313</v>
      </c>
      <c r="X22">
        <f t="shared" si="15"/>
        <v>2.1360542222695242</v>
      </c>
      <c r="Y22">
        <f t="shared" si="16"/>
        <v>3.7942902171011768</v>
      </c>
      <c r="Z22">
        <f t="shared" si="17"/>
        <v>1.8163069005311243</v>
      </c>
      <c r="AA22">
        <f t="shared" si="18"/>
        <v>-23.414272896476085</v>
      </c>
      <c r="AB22">
        <f t="shared" si="19"/>
        <v>-112.40178104297389</v>
      </c>
      <c r="AC22">
        <f t="shared" si="20"/>
        <v>-8.2777725040307679</v>
      </c>
      <c r="AD22">
        <f t="shared" si="21"/>
        <v>87.194519900993882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53931.580177210606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826.19572000000005</v>
      </c>
      <c r="AR22">
        <v>885.45</v>
      </c>
      <c r="AS22">
        <f t="shared" si="27"/>
        <v>6.6919961601445532E-2</v>
      </c>
      <c r="AT22">
        <v>0.5</v>
      </c>
      <c r="AU22">
        <f t="shared" si="28"/>
        <v>1180.1711813924944</v>
      </c>
      <c r="AV22">
        <f t="shared" si="29"/>
        <v>1.2167533238885688</v>
      </c>
      <c r="AW22">
        <f t="shared" si="30"/>
        <v>39.488505070959171</v>
      </c>
      <c r="AX22">
        <f t="shared" si="31"/>
        <v>0.2926195719690553</v>
      </c>
      <c r="AY22">
        <f t="shared" si="32"/>
        <v>1.5205428093807921E-3</v>
      </c>
      <c r="AZ22">
        <f t="shared" si="33"/>
        <v>2.6840928341521262</v>
      </c>
      <c r="BA22" t="s">
        <v>314</v>
      </c>
      <c r="BB22">
        <v>626.35</v>
      </c>
      <c r="BC22">
        <f t="shared" si="34"/>
        <v>259.10000000000002</v>
      </c>
      <c r="BD22">
        <f t="shared" si="35"/>
        <v>0.22869270551910456</v>
      </c>
      <c r="BE22">
        <f t="shared" si="36"/>
        <v>0.90169706305274067</v>
      </c>
      <c r="BF22">
        <f t="shared" si="37"/>
        <v>0.3486097979317988</v>
      </c>
      <c r="BG22">
        <f t="shared" si="38"/>
        <v>0.93325497857779782</v>
      </c>
      <c r="BH22">
        <f t="shared" si="39"/>
        <v>1399.9835483871</v>
      </c>
      <c r="BI22">
        <f t="shared" si="40"/>
        <v>1180.1711813924944</v>
      </c>
      <c r="BJ22">
        <f t="shared" si="41"/>
        <v>0.84298932137606319</v>
      </c>
      <c r="BK22">
        <f t="shared" si="42"/>
        <v>0.1959786427521264</v>
      </c>
      <c r="BL22">
        <v>6</v>
      </c>
      <c r="BM22">
        <v>0.5</v>
      </c>
      <c r="BN22" t="s">
        <v>290</v>
      </c>
      <c r="BO22">
        <v>2</v>
      </c>
      <c r="BP22">
        <v>1607984875.0999999</v>
      </c>
      <c r="BQ22">
        <v>199.02774193548399</v>
      </c>
      <c r="BR22">
        <v>200.614612903226</v>
      </c>
      <c r="BS22">
        <v>20.852296774193501</v>
      </c>
      <c r="BT22">
        <v>20.228474193548401</v>
      </c>
      <c r="BU22">
        <v>196.46906451612901</v>
      </c>
      <c r="BV22">
        <v>20.629548387096801</v>
      </c>
      <c r="BW22">
        <v>500.01203225806501</v>
      </c>
      <c r="BX22">
        <v>102.33738709677399</v>
      </c>
      <c r="BY22">
        <v>9.9972461290322598E-2</v>
      </c>
      <c r="BZ22">
        <v>27.997516129032299</v>
      </c>
      <c r="CA22">
        <v>28.699470967741899</v>
      </c>
      <c r="CB22">
        <v>999.9</v>
      </c>
      <c r="CC22">
        <v>0</v>
      </c>
      <c r="CD22">
        <v>0</v>
      </c>
      <c r="CE22">
        <v>9999.5741935483893</v>
      </c>
      <c r="CF22">
        <v>0</v>
      </c>
      <c r="CG22">
        <v>267.95564516129002</v>
      </c>
      <c r="CH22">
        <v>1399.9835483871</v>
      </c>
      <c r="CI22">
        <v>0.89999803225806496</v>
      </c>
      <c r="CJ22">
        <v>0.10000173548387099</v>
      </c>
      <c r="CK22">
        <v>0</v>
      </c>
      <c r="CL22">
        <v>826.27241935483903</v>
      </c>
      <c r="CM22">
        <v>4.9997499999999997</v>
      </c>
      <c r="CN22">
        <v>11519.722580645201</v>
      </c>
      <c r="CO22">
        <v>12177.9</v>
      </c>
      <c r="CP22">
        <v>48.628999999999998</v>
      </c>
      <c r="CQ22">
        <v>50.6046774193548</v>
      </c>
      <c r="CR22">
        <v>49.7195161290323</v>
      </c>
      <c r="CS22">
        <v>49.828193548387098</v>
      </c>
      <c r="CT22">
        <v>49.683064516129001</v>
      </c>
      <c r="CU22">
        <v>1255.4835483871</v>
      </c>
      <c r="CV22">
        <v>139.5</v>
      </c>
      <c r="CW22">
        <v>0</v>
      </c>
      <c r="CX22">
        <v>71.400000095367403</v>
      </c>
      <c r="CY22">
        <v>0</v>
      </c>
      <c r="CZ22">
        <v>826.19572000000005</v>
      </c>
      <c r="DA22">
        <v>-4.9136154011251403</v>
      </c>
      <c r="DB22">
        <v>-73.953846167300597</v>
      </c>
      <c r="DC22">
        <v>11518.724</v>
      </c>
      <c r="DD22">
        <v>15</v>
      </c>
      <c r="DE22">
        <v>1607984476</v>
      </c>
      <c r="DF22" t="s">
        <v>291</v>
      </c>
      <c r="DG22">
        <v>1607984475</v>
      </c>
      <c r="DH22">
        <v>1607984476</v>
      </c>
      <c r="DI22">
        <v>17</v>
      </c>
      <c r="DJ22">
        <v>-1.8560000000000001</v>
      </c>
      <c r="DK22">
        <v>1.4E-2</v>
      </c>
      <c r="DL22">
        <v>2.5590000000000002</v>
      </c>
      <c r="DM22">
        <v>0.223</v>
      </c>
      <c r="DN22">
        <v>401</v>
      </c>
      <c r="DO22">
        <v>21</v>
      </c>
      <c r="DP22">
        <v>0.3</v>
      </c>
      <c r="DQ22">
        <v>0.1</v>
      </c>
      <c r="DR22">
        <v>1.2196506937043801</v>
      </c>
      <c r="DS22">
        <v>-0.18489796706884701</v>
      </c>
      <c r="DT22">
        <v>5.2200809130008997E-2</v>
      </c>
      <c r="DU22">
        <v>1</v>
      </c>
      <c r="DV22">
        <v>-1.585305</v>
      </c>
      <c r="DW22">
        <v>4.3639688542821999E-2</v>
      </c>
      <c r="DX22">
        <v>5.3851800387730797E-2</v>
      </c>
      <c r="DY22">
        <v>1</v>
      </c>
      <c r="DZ22">
        <v>0.62371403333333297</v>
      </c>
      <c r="EA22">
        <v>8.2364342602890994E-2</v>
      </c>
      <c r="EB22">
        <v>6.2890629640317301E-3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2.5590000000000002</v>
      </c>
      <c r="EJ22">
        <v>0.22270000000000001</v>
      </c>
      <c r="EK22">
        <v>2.55865000000006</v>
      </c>
      <c r="EL22">
        <v>0</v>
      </c>
      <c r="EM22">
        <v>0</v>
      </c>
      <c r="EN22">
        <v>0</v>
      </c>
      <c r="EO22">
        <v>0.22275499999999901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6.8</v>
      </c>
      <c r="EX22">
        <v>6.8</v>
      </c>
      <c r="EY22">
        <v>2</v>
      </c>
      <c r="EZ22">
        <v>511.303</v>
      </c>
      <c r="FA22">
        <v>485.59500000000003</v>
      </c>
      <c r="FB22">
        <v>24.345700000000001</v>
      </c>
      <c r="FC22">
        <v>32.1813</v>
      </c>
      <c r="FD22">
        <v>30</v>
      </c>
      <c r="FE22">
        <v>32.266199999999998</v>
      </c>
      <c r="FF22">
        <v>32.269199999999998</v>
      </c>
      <c r="FG22">
        <v>13.4315</v>
      </c>
      <c r="FH22">
        <v>19.503599999999999</v>
      </c>
      <c r="FI22">
        <v>69.556100000000001</v>
      </c>
      <c r="FJ22">
        <v>24.342700000000001</v>
      </c>
      <c r="FK22">
        <v>201.089</v>
      </c>
      <c r="FL22">
        <v>20.390799999999999</v>
      </c>
      <c r="FM22">
        <v>101.629</v>
      </c>
      <c r="FN22">
        <v>101</v>
      </c>
    </row>
    <row r="23" spans="1:170" x14ac:dyDescent="0.25">
      <c r="A23">
        <v>7</v>
      </c>
      <c r="B23">
        <v>1607984989.0999999</v>
      </c>
      <c r="C23">
        <v>531.09999990463302</v>
      </c>
      <c r="D23" t="s">
        <v>315</v>
      </c>
      <c r="E23" t="s">
        <v>316</v>
      </c>
      <c r="F23" t="s">
        <v>285</v>
      </c>
      <c r="G23" t="s">
        <v>286</v>
      </c>
      <c r="H23">
        <v>1607984981.3499999</v>
      </c>
      <c r="I23">
        <f t="shared" si="0"/>
        <v>6.866278079453354E-4</v>
      </c>
      <c r="J23">
        <f t="shared" si="1"/>
        <v>2.366496306663425</v>
      </c>
      <c r="K23">
        <f t="shared" si="2"/>
        <v>249.76586666666699</v>
      </c>
      <c r="L23">
        <f t="shared" si="3"/>
        <v>144.41810493964084</v>
      </c>
      <c r="M23">
        <f t="shared" si="4"/>
        <v>14.793751897486247</v>
      </c>
      <c r="N23">
        <f t="shared" si="5"/>
        <v>25.585256540179682</v>
      </c>
      <c r="O23">
        <f t="shared" si="6"/>
        <v>3.8229752800555697E-2</v>
      </c>
      <c r="P23">
        <f t="shared" si="7"/>
        <v>2.9699727797246052</v>
      </c>
      <c r="Q23">
        <f t="shared" si="8"/>
        <v>3.7958460175086521E-2</v>
      </c>
      <c r="R23">
        <f t="shared" si="9"/>
        <v>2.3748251541610255E-2</v>
      </c>
      <c r="S23">
        <f t="shared" si="10"/>
        <v>231.29166478760538</v>
      </c>
      <c r="T23">
        <f t="shared" si="11"/>
        <v>29.162225802132298</v>
      </c>
      <c r="U23">
        <f t="shared" si="12"/>
        <v>28.717593333333301</v>
      </c>
      <c r="V23">
        <f t="shared" si="13"/>
        <v>3.9565169515051042</v>
      </c>
      <c r="W23">
        <f t="shared" si="14"/>
        <v>56.913521336711639</v>
      </c>
      <c r="X23">
        <f t="shared" si="15"/>
        <v>2.1588524820500137</v>
      </c>
      <c r="Y23">
        <f t="shared" si="16"/>
        <v>3.7932154457247793</v>
      </c>
      <c r="Z23">
        <f t="shared" si="17"/>
        <v>1.7976644694550905</v>
      </c>
      <c r="AA23">
        <f t="shared" si="18"/>
        <v>-30.280286330389291</v>
      </c>
      <c r="AB23">
        <f t="shared" si="19"/>
        <v>-116.07480930860294</v>
      </c>
      <c r="AC23">
        <f t="shared" si="20"/>
        <v>-8.5493498856345393</v>
      </c>
      <c r="AD23">
        <f t="shared" si="21"/>
        <v>76.387219262978618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53927.213827327621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821.906269230769</v>
      </c>
      <c r="AR23">
        <v>889.78</v>
      </c>
      <c r="AS23">
        <f t="shared" si="27"/>
        <v>7.628147493676074E-2</v>
      </c>
      <c r="AT23">
        <v>0.5</v>
      </c>
      <c r="AU23">
        <f t="shared" si="28"/>
        <v>1180.1856207473793</v>
      </c>
      <c r="AV23">
        <f t="shared" si="29"/>
        <v>2.366496306663425</v>
      </c>
      <c r="AW23">
        <f t="shared" si="30"/>
        <v>45.013149924883315</v>
      </c>
      <c r="AX23">
        <f t="shared" si="31"/>
        <v>0.30524399289712068</v>
      </c>
      <c r="AY23">
        <f t="shared" si="32"/>
        <v>2.4947294177462853E-3</v>
      </c>
      <c r="AZ23">
        <f t="shared" si="33"/>
        <v>2.6661646699184072</v>
      </c>
      <c r="BA23" t="s">
        <v>318</v>
      </c>
      <c r="BB23">
        <v>618.17999999999995</v>
      </c>
      <c r="BC23">
        <f t="shared" si="34"/>
        <v>271.60000000000002</v>
      </c>
      <c r="BD23">
        <f t="shared" si="35"/>
        <v>0.24990327970998147</v>
      </c>
      <c r="BE23">
        <f t="shared" si="36"/>
        <v>0.89727296796399258</v>
      </c>
      <c r="BF23">
        <f t="shared" si="37"/>
        <v>0.3894006460894826</v>
      </c>
      <c r="BG23">
        <f t="shared" si="38"/>
        <v>0.93155467434144557</v>
      </c>
      <c r="BH23">
        <f t="shared" si="39"/>
        <v>1400.00033333333</v>
      </c>
      <c r="BI23">
        <f t="shared" si="40"/>
        <v>1180.1856207473793</v>
      </c>
      <c r="BJ23">
        <f t="shared" si="41"/>
        <v>0.84298952839348051</v>
      </c>
      <c r="BK23">
        <f t="shared" si="42"/>
        <v>0.19597905678696093</v>
      </c>
      <c r="BL23">
        <v>6</v>
      </c>
      <c r="BM23">
        <v>0.5</v>
      </c>
      <c r="BN23" t="s">
        <v>290</v>
      </c>
      <c r="BO23">
        <v>2</v>
      </c>
      <c r="BP23">
        <v>1607984981.3499999</v>
      </c>
      <c r="BQ23">
        <v>249.76586666666699</v>
      </c>
      <c r="BR23">
        <v>252.81139999999999</v>
      </c>
      <c r="BS23">
        <v>21.074936666666702</v>
      </c>
      <c r="BT23">
        <v>20.268363333333301</v>
      </c>
      <c r="BU23">
        <v>247.2071</v>
      </c>
      <c r="BV23">
        <v>20.852183333333301</v>
      </c>
      <c r="BW23">
        <v>500.00946666666698</v>
      </c>
      <c r="BX23">
        <v>102.336966666667</v>
      </c>
      <c r="BY23">
        <v>9.9995123333333297E-2</v>
      </c>
      <c r="BZ23">
        <v>27.992656666666701</v>
      </c>
      <c r="CA23">
        <v>28.717593333333301</v>
      </c>
      <c r="CB23">
        <v>999.9</v>
      </c>
      <c r="CC23">
        <v>0</v>
      </c>
      <c r="CD23">
        <v>0</v>
      </c>
      <c r="CE23">
        <v>9998.6046666666698</v>
      </c>
      <c r="CF23">
        <v>0</v>
      </c>
      <c r="CG23">
        <v>267.52980000000002</v>
      </c>
      <c r="CH23">
        <v>1400.00033333333</v>
      </c>
      <c r="CI23">
        <v>0.89999180000000001</v>
      </c>
      <c r="CJ23">
        <v>0.10000811</v>
      </c>
      <c r="CK23">
        <v>0</v>
      </c>
      <c r="CL23">
        <v>821.881933333333</v>
      </c>
      <c r="CM23">
        <v>4.9997499999999997</v>
      </c>
      <c r="CN23">
        <v>11466.8733333333</v>
      </c>
      <c r="CO23">
        <v>12178.02</v>
      </c>
      <c r="CP23">
        <v>48.703866666666599</v>
      </c>
      <c r="CQ23">
        <v>50.710099999999997</v>
      </c>
      <c r="CR23">
        <v>49.785133333333299</v>
      </c>
      <c r="CS23">
        <v>49.972700000000003</v>
      </c>
      <c r="CT23">
        <v>49.745800000000003</v>
      </c>
      <c r="CU23">
        <v>1255.489</v>
      </c>
      <c r="CV23">
        <v>139.511333333333</v>
      </c>
      <c r="CW23">
        <v>0</v>
      </c>
      <c r="CX23">
        <v>105.299999952316</v>
      </c>
      <c r="CY23">
        <v>0</v>
      </c>
      <c r="CZ23">
        <v>821.906269230769</v>
      </c>
      <c r="DA23">
        <v>0.97897435993337401</v>
      </c>
      <c r="DB23">
        <v>5.6854700860364202</v>
      </c>
      <c r="DC23">
        <v>11466.919230769199</v>
      </c>
      <c r="DD23">
        <v>15</v>
      </c>
      <c r="DE23">
        <v>1607984476</v>
      </c>
      <c r="DF23" t="s">
        <v>291</v>
      </c>
      <c r="DG23">
        <v>1607984475</v>
      </c>
      <c r="DH23">
        <v>1607984476</v>
      </c>
      <c r="DI23">
        <v>17</v>
      </c>
      <c r="DJ23">
        <v>-1.8560000000000001</v>
      </c>
      <c r="DK23">
        <v>1.4E-2</v>
      </c>
      <c r="DL23">
        <v>2.5590000000000002</v>
      </c>
      <c r="DM23">
        <v>0.223</v>
      </c>
      <c r="DN23">
        <v>401</v>
      </c>
      <c r="DO23">
        <v>21</v>
      </c>
      <c r="DP23">
        <v>0.3</v>
      </c>
      <c r="DQ23">
        <v>0.1</v>
      </c>
      <c r="DR23">
        <v>2.36420394936891</v>
      </c>
      <c r="DS23">
        <v>-4.4734303472125002E-2</v>
      </c>
      <c r="DT23">
        <v>1.1447047459675799E-2</v>
      </c>
      <c r="DU23">
        <v>1</v>
      </c>
      <c r="DV23">
        <v>-3.0435919999999999</v>
      </c>
      <c r="DW23">
        <v>5.45406006674546E-3</v>
      </c>
      <c r="DX23">
        <v>1.4986960643617301E-2</v>
      </c>
      <c r="DY23">
        <v>1</v>
      </c>
      <c r="DZ23">
        <v>0.80472996666666696</v>
      </c>
      <c r="EA23">
        <v>0.114837650723026</v>
      </c>
      <c r="EB23">
        <v>1.4418385065564299E-2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2.5590000000000002</v>
      </c>
      <c r="EJ23">
        <v>0.22270000000000001</v>
      </c>
      <c r="EK23">
        <v>2.55865000000006</v>
      </c>
      <c r="EL23">
        <v>0</v>
      </c>
      <c r="EM23">
        <v>0</v>
      </c>
      <c r="EN23">
        <v>0</v>
      </c>
      <c r="EO23">
        <v>0.22275499999999901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8.6</v>
      </c>
      <c r="EX23">
        <v>8.6</v>
      </c>
      <c r="EY23">
        <v>2</v>
      </c>
      <c r="EZ23">
        <v>511.29199999999997</v>
      </c>
      <c r="FA23">
        <v>484.733</v>
      </c>
      <c r="FB23">
        <v>24.265499999999999</v>
      </c>
      <c r="FC23">
        <v>32.1997</v>
      </c>
      <c r="FD23">
        <v>30.000499999999999</v>
      </c>
      <c r="FE23">
        <v>32.239800000000002</v>
      </c>
      <c r="FF23">
        <v>32.2378</v>
      </c>
      <c r="FG23">
        <v>15.741300000000001</v>
      </c>
      <c r="FH23">
        <v>19.636800000000001</v>
      </c>
      <c r="FI23">
        <v>69.556100000000001</v>
      </c>
      <c r="FJ23">
        <v>24.266500000000001</v>
      </c>
      <c r="FK23">
        <v>252.94900000000001</v>
      </c>
      <c r="FL23">
        <v>20.201799999999999</v>
      </c>
      <c r="FM23">
        <v>101.62</v>
      </c>
      <c r="FN23">
        <v>100.985</v>
      </c>
    </row>
    <row r="24" spans="1:170" x14ac:dyDescent="0.25">
      <c r="A24">
        <v>8</v>
      </c>
      <c r="B24">
        <v>1607985064.0999999</v>
      </c>
      <c r="C24">
        <v>606.09999990463302</v>
      </c>
      <c r="D24" t="s">
        <v>319</v>
      </c>
      <c r="E24" t="s">
        <v>320</v>
      </c>
      <c r="F24" t="s">
        <v>285</v>
      </c>
      <c r="G24" t="s">
        <v>286</v>
      </c>
      <c r="H24">
        <v>1607985056.3499999</v>
      </c>
      <c r="I24">
        <f t="shared" si="0"/>
        <v>8.1164225124412577E-4</v>
      </c>
      <c r="J24">
        <f t="shared" si="1"/>
        <v>6.8523702345880082</v>
      </c>
      <c r="K24">
        <f t="shared" si="2"/>
        <v>397.25053333333301</v>
      </c>
      <c r="L24">
        <f t="shared" si="3"/>
        <v>143.66178066055826</v>
      </c>
      <c r="M24">
        <f t="shared" si="4"/>
        <v>14.716123559088373</v>
      </c>
      <c r="N24">
        <f t="shared" si="5"/>
        <v>40.692715248044216</v>
      </c>
      <c r="O24">
        <f t="shared" si="6"/>
        <v>4.4940536335422256E-2</v>
      </c>
      <c r="P24">
        <f t="shared" si="7"/>
        <v>2.9699315877748758</v>
      </c>
      <c r="Q24">
        <f t="shared" si="8"/>
        <v>4.4566137853099132E-2</v>
      </c>
      <c r="R24">
        <f t="shared" si="9"/>
        <v>2.7887214256072483E-2</v>
      </c>
      <c r="S24">
        <f t="shared" si="10"/>
        <v>231.29408962922818</v>
      </c>
      <c r="T24">
        <f t="shared" si="11"/>
        <v>29.12267267016594</v>
      </c>
      <c r="U24">
        <f t="shared" si="12"/>
        <v>28.7063666666667</v>
      </c>
      <c r="V24">
        <f t="shared" si="13"/>
        <v>3.9539419985463371</v>
      </c>
      <c r="W24">
        <f t="shared" si="14"/>
        <v>56.544030168735468</v>
      </c>
      <c r="X24">
        <f t="shared" si="15"/>
        <v>2.143897989007594</v>
      </c>
      <c r="Y24">
        <f t="shared" si="16"/>
        <v>3.7915549751404276</v>
      </c>
      <c r="Z24">
        <f t="shared" si="17"/>
        <v>1.8100440095387431</v>
      </c>
      <c r="AA24">
        <f t="shared" si="18"/>
        <v>-35.793423279865948</v>
      </c>
      <c r="AB24">
        <f t="shared" si="19"/>
        <v>-115.47810550843292</v>
      </c>
      <c r="AC24">
        <f t="shared" si="20"/>
        <v>-8.5047250123700913</v>
      </c>
      <c r="AD24">
        <f t="shared" si="21"/>
        <v>71.517835828559214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53927.329608767854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825.07392307692305</v>
      </c>
      <c r="AR24">
        <v>908.71</v>
      </c>
      <c r="AS24">
        <f t="shared" si="27"/>
        <v>9.2038248641565512E-2</v>
      </c>
      <c r="AT24">
        <v>0.5</v>
      </c>
      <c r="AU24">
        <f t="shared" si="28"/>
        <v>1180.1987407473666</v>
      </c>
      <c r="AV24">
        <f t="shared" si="29"/>
        <v>6.8523702345880082</v>
      </c>
      <c r="AW24">
        <f t="shared" si="30"/>
        <v>54.311712573684325</v>
      </c>
      <c r="AX24">
        <f t="shared" si="31"/>
        <v>0.32901585764435298</v>
      </c>
      <c r="AY24">
        <f t="shared" si="32"/>
        <v>6.2956495866950957E-3</v>
      </c>
      <c r="AZ24">
        <f t="shared" si="33"/>
        <v>2.5897921228994947</v>
      </c>
      <c r="BA24" t="s">
        <v>322</v>
      </c>
      <c r="BB24">
        <v>609.73</v>
      </c>
      <c r="BC24">
        <f t="shared" si="34"/>
        <v>298.98</v>
      </c>
      <c r="BD24">
        <f t="shared" si="35"/>
        <v>0.2797380323870392</v>
      </c>
      <c r="BE24">
        <f t="shared" si="36"/>
        <v>0.88727732011235316</v>
      </c>
      <c r="BF24">
        <f t="shared" si="37"/>
        <v>0.43282484683702022</v>
      </c>
      <c r="BG24">
        <f t="shared" si="38"/>
        <v>0.92412124265688467</v>
      </c>
      <c r="BH24">
        <f t="shared" si="39"/>
        <v>1400.0160000000001</v>
      </c>
      <c r="BI24">
        <f t="shared" si="40"/>
        <v>1180.1987407473666</v>
      </c>
      <c r="BJ24">
        <f t="shared" si="41"/>
        <v>0.84298946636850336</v>
      </c>
      <c r="BK24">
        <f t="shared" si="42"/>
        <v>0.1959789327370067</v>
      </c>
      <c r="BL24">
        <v>6</v>
      </c>
      <c r="BM24">
        <v>0.5</v>
      </c>
      <c r="BN24" t="s">
        <v>290</v>
      </c>
      <c r="BO24">
        <v>2</v>
      </c>
      <c r="BP24">
        <v>1607985056.3499999</v>
      </c>
      <c r="BQ24">
        <v>397.25053333333301</v>
      </c>
      <c r="BR24">
        <v>405.85989999999998</v>
      </c>
      <c r="BS24">
        <v>20.929166666666699</v>
      </c>
      <c r="BT24">
        <v>19.975623333333299</v>
      </c>
      <c r="BU24">
        <v>394.69183333333302</v>
      </c>
      <c r="BV24">
        <v>20.706410000000002</v>
      </c>
      <c r="BW24">
        <v>500.022533333333</v>
      </c>
      <c r="BX24">
        <v>102.335866666667</v>
      </c>
      <c r="BY24">
        <v>0.100031673333333</v>
      </c>
      <c r="BZ24">
        <v>27.985146666666701</v>
      </c>
      <c r="CA24">
        <v>28.7063666666667</v>
      </c>
      <c r="CB24">
        <v>999.9</v>
      </c>
      <c r="CC24">
        <v>0</v>
      </c>
      <c r="CD24">
        <v>0</v>
      </c>
      <c r="CE24">
        <v>9998.4789999999994</v>
      </c>
      <c r="CF24">
        <v>0</v>
      </c>
      <c r="CG24">
        <v>267.49020000000002</v>
      </c>
      <c r="CH24">
        <v>1400.0160000000001</v>
      </c>
      <c r="CI24">
        <v>0.89999333333333398</v>
      </c>
      <c r="CJ24">
        <v>0.10000654</v>
      </c>
      <c r="CK24">
        <v>0</v>
      </c>
      <c r="CL24">
        <v>825.08853333333298</v>
      </c>
      <c r="CM24">
        <v>4.9997499999999997</v>
      </c>
      <c r="CN24">
        <v>11522.5566666667</v>
      </c>
      <c r="CO24">
        <v>12178.176666666701</v>
      </c>
      <c r="CP24">
        <v>48.828933333333303</v>
      </c>
      <c r="CQ24">
        <v>50.801666666666598</v>
      </c>
      <c r="CR24">
        <v>49.905933333333302</v>
      </c>
      <c r="CS24">
        <v>50.080966666666697</v>
      </c>
      <c r="CT24">
        <v>49.856099999999998</v>
      </c>
      <c r="CU24">
        <v>1255.5060000000001</v>
      </c>
      <c r="CV24">
        <v>139.51</v>
      </c>
      <c r="CW24">
        <v>0</v>
      </c>
      <c r="CX24">
        <v>74.399999856948895</v>
      </c>
      <c r="CY24">
        <v>0</v>
      </c>
      <c r="CZ24">
        <v>825.07392307692305</v>
      </c>
      <c r="DA24">
        <v>0.118905982272259</v>
      </c>
      <c r="DB24">
        <v>-2.0991452998526801</v>
      </c>
      <c r="DC24">
        <v>11522.5</v>
      </c>
      <c r="DD24">
        <v>15</v>
      </c>
      <c r="DE24">
        <v>1607984476</v>
      </c>
      <c r="DF24" t="s">
        <v>291</v>
      </c>
      <c r="DG24">
        <v>1607984475</v>
      </c>
      <c r="DH24">
        <v>1607984476</v>
      </c>
      <c r="DI24">
        <v>17</v>
      </c>
      <c r="DJ24">
        <v>-1.8560000000000001</v>
      </c>
      <c r="DK24">
        <v>1.4E-2</v>
      </c>
      <c r="DL24">
        <v>2.5590000000000002</v>
      </c>
      <c r="DM24">
        <v>0.223</v>
      </c>
      <c r="DN24">
        <v>401</v>
      </c>
      <c r="DO24">
        <v>21</v>
      </c>
      <c r="DP24">
        <v>0.3</v>
      </c>
      <c r="DQ24">
        <v>0.1</v>
      </c>
      <c r="DR24">
        <v>6.85290262252816</v>
      </c>
      <c r="DS24">
        <v>0.147977434709848</v>
      </c>
      <c r="DT24">
        <v>6.1509826279112702E-2</v>
      </c>
      <c r="DU24">
        <v>1</v>
      </c>
      <c r="DV24">
        <v>-8.6099603333333299</v>
      </c>
      <c r="DW24">
        <v>-4.53525250278317E-2</v>
      </c>
      <c r="DX24">
        <v>7.2939978406144898E-2</v>
      </c>
      <c r="DY24">
        <v>1</v>
      </c>
      <c r="DZ24">
        <v>0.95278160000000001</v>
      </c>
      <c r="EA24">
        <v>9.6010625139042405E-2</v>
      </c>
      <c r="EB24">
        <v>6.9504404925155704E-3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2.5590000000000002</v>
      </c>
      <c r="EJ24">
        <v>0.22270000000000001</v>
      </c>
      <c r="EK24">
        <v>2.55865000000006</v>
      </c>
      <c r="EL24">
        <v>0</v>
      </c>
      <c r="EM24">
        <v>0</v>
      </c>
      <c r="EN24">
        <v>0</v>
      </c>
      <c r="EO24">
        <v>0.22275499999999901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9.8000000000000007</v>
      </c>
      <c r="EX24">
        <v>9.8000000000000007</v>
      </c>
      <c r="EY24">
        <v>2</v>
      </c>
      <c r="EZ24">
        <v>511.19</v>
      </c>
      <c r="FA24">
        <v>484.08600000000001</v>
      </c>
      <c r="FB24">
        <v>24.149000000000001</v>
      </c>
      <c r="FC24">
        <v>32.267899999999997</v>
      </c>
      <c r="FD24">
        <v>30.000599999999999</v>
      </c>
      <c r="FE24">
        <v>32.272500000000001</v>
      </c>
      <c r="FF24">
        <v>32.263800000000003</v>
      </c>
      <c r="FG24">
        <v>22.336300000000001</v>
      </c>
      <c r="FH24">
        <v>20.8491</v>
      </c>
      <c r="FI24">
        <v>69.556100000000001</v>
      </c>
      <c r="FJ24">
        <v>24.158000000000001</v>
      </c>
      <c r="FK24">
        <v>406.94099999999997</v>
      </c>
      <c r="FL24">
        <v>20.006900000000002</v>
      </c>
      <c r="FM24">
        <v>101.604</v>
      </c>
      <c r="FN24">
        <v>100.971</v>
      </c>
    </row>
    <row r="25" spans="1:170" x14ac:dyDescent="0.25">
      <c r="A25">
        <v>9</v>
      </c>
      <c r="B25">
        <v>1607985136.0999999</v>
      </c>
      <c r="C25">
        <v>678.09999990463302</v>
      </c>
      <c r="D25" t="s">
        <v>323</v>
      </c>
      <c r="E25" t="s">
        <v>324</v>
      </c>
      <c r="F25" t="s">
        <v>285</v>
      </c>
      <c r="G25" t="s">
        <v>286</v>
      </c>
      <c r="H25">
        <v>1607985128.3499999</v>
      </c>
      <c r="I25">
        <f t="shared" si="0"/>
        <v>9.3587489731953883E-4</v>
      </c>
      <c r="J25">
        <f t="shared" si="1"/>
        <v>9.5475255930288352</v>
      </c>
      <c r="K25">
        <f t="shared" si="2"/>
        <v>498.2251</v>
      </c>
      <c r="L25">
        <f t="shared" si="3"/>
        <v>190.81621946074597</v>
      </c>
      <c r="M25">
        <f t="shared" si="4"/>
        <v>19.546159394245478</v>
      </c>
      <c r="N25">
        <f t="shared" si="5"/>
        <v>51.035426895758398</v>
      </c>
      <c r="O25">
        <f t="shared" si="6"/>
        <v>5.1797046709830936E-2</v>
      </c>
      <c r="P25">
        <f t="shared" si="7"/>
        <v>2.9695416134207941</v>
      </c>
      <c r="Q25">
        <f t="shared" si="8"/>
        <v>5.1300307063504767E-2</v>
      </c>
      <c r="R25">
        <f t="shared" si="9"/>
        <v>3.2106924864254635E-2</v>
      </c>
      <c r="S25">
        <f t="shared" si="10"/>
        <v>231.2890296658571</v>
      </c>
      <c r="T25">
        <f t="shared" si="11"/>
        <v>29.106319135640593</v>
      </c>
      <c r="U25">
        <f t="shared" si="12"/>
        <v>28.713153333333299</v>
      </c>
      <c r="V25">
        <f t="shared" si="13"/>
        <v>3.955498416484601</v>
      </c>
      <c r="W25">
        <f t="shared" si="14"/>
        <v>56.453759674927717</v>
      </c>
      <c r="X25">
        <f t="shared" si="15"/>
        <v>2.1424016939547061</v>
      </c>
      <c r="Y25">
        <f t="shared" si="16"/>
        <v>3.7949672551325064</v>
      </c>
      <c r="Z25">
        <f t="shared" si="17"/>
        <v>1.8130967225298948</v>
      </c>
      <c r="AA25">
        <f t="shared" si="18"/>
        <v>-41.272082971791662</v>
      </c>
      <c r="AB25">
        <f t="shared" si="19"/>
        <v>-114.07919718496497</v>
      </c>
      <c r="AC25">
        <f t="shared" si="20"/>
        <v>-8.4037306314233167</v>
      </c>
      <c r="AD25">
        <f t="shared" si="21"/>
        <v>67.534018877677156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53913.117050810106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839.08375999999998</v>
      </c>
      <c r="AR25">
        <v>938.01</v>
      </c>
      <c r="AS25">
        <f t="shared" si="27"/>
        <v>0.1054639502777156</v>
      </c>
      <c r="AT25">
        <v>0.5</v>
      </c>
      <c r="AU25">
        <f t="shared" si="28"/>
        <v>1180.1726407473723</v>
      </c>
      <c r="AV25">
        <f t="shared" si="29"/>
        <v>9.5475255930288352</v>
      </c>
      <c r="AW25">
        <f t="shared" si="30"/>
        <v>62.232834351450592</v>
      </c>
      <c r="AX25">
        <f t="shared" si="31"/>
        <v>0.3517872943785248</v>
      </c>
      <c r="AY25">
        <f t="shared" si="32"/>
        <v>8.5794846645766924E-3</v>
      </c>
      <c r="AZ25">
        <f t="shared" si="33"/>
        <v>2.4776601528768345</v>
      </c>
      <c r="BA25" t="s">
        <v>326</v>
      </c>
      <c r="BB25">
        <v>608.03</v>
      </c>
      <c r="BC25">
        <f t="shared" si="34"/>
        <v>329.98</v>
      </c>
      <c r="BD25">
        <f t="shared" si="35"/>
        <v>0.29979465422146795</v>
      </c>
      <c r="BE25">
        <f t="shared" si="36"/>
        <v>0.87566926018726077</v>
      </c>
      <c r="BF25">
        <f t="shared" si="37"/>
        <v>0.44454622821844963</v>
      </c>
      <c r="BG25">
        <f t="shared" si="38"/>
        <v>0.91261571976424694</v>
      </c>
      <c r="BH25">
        <f t="shared" si="39"/>
        <v>1399.9849999999999</v>
      </c>
      <c r="BI25">
        <f t="shared" si="40"/>
        <v>1180.1726407473723</v>
      </c>
      <c r="BJ25">
        <f t="shared" si="41"/>
        <v>0.84298948970694143</v>
      </c>
      <c r="BK25">
        <f t="shared" si="42"/>
        <v>0.1959789794138829</v>
      </c>
      <c r="BL25">
        <v>6</v>
      </c>
      <c r="BM25">
        <v>0.5</v>
      </c>
      <c r="BN25" t="s">
        <v>290</v>
      </c>
      <c r="BO25">
        <v>2</v>
      </c>
      <c r="BP25">
        <v>1607985128.3499999</v>
      </c>
      <c r="BQ25">
        <v>498.2251</v>
      </c>
      <c r="BR25">
        <v>510.24110000000002</v>
      </c>
      <c r="BS25">
        <v>20.914850000000001</v>
      </c>
      <c r="BT25">
        <v>19.815339999999999</v>
      </c>
      <c r="BU25">
        <v>495.04610000000002</v>
      </c>
      <c r="BV25">
        <v>20.72185</v>
      </c>
      <c r="BW25">
        <v>500.02339999999998</v>
      </c>
      <c r="BX25">
        <v>102.334433333333</v>
      </c>
      <c r="BY25">
        <v>0.10004236</v>
      </c>
      <c r="BZ25">
        <v>28.000576666666699</v>
      </c>
      <c r="CA25">
        <v>28.713153333333299</v>
      </c>
      <c r="CB25">
        <v>999.9</v>
      </c>
      <c r="CC25">
        <v>0</v>
      </c>
      <c r="CD25">
        <v>0</v>
      </c>
      <c r="CE25">
        <v>9996.4120000000003</v>
      </c>
      <c r="CF25">
        <v>0</v>
      </c>
      <c r="CG25">
        <v>267.45979999999997</v>
      </c>
      <c r="CH25">
        <v>1399.9849999999999</v>
      </c>
      <c r="CI25">
        <v>0.89999333333333398</v>
      </c>
      <c r="CJ25">
        <v>0.10000653333333299</v>
      </c>
      <c r="CK25">
        <v>0</v>
      </c>
      <c r="CL25">
        <v>839.05953333333298</v>
      </c>
      <c r="CM25">
        <v>4.9997499999999997</v>
      </c>
      <c r="CN25">
        <v>11725.05</v>
      </c>
      <c r="CO25">
        <v>12177.8966666667</v>
      </c>
      <c r="CP25">
        <v>48.949599999999997</v>
      </c>
      <c r="CQ25">
        <v>50.8874</v>
      </c>
      <c r="CR25">
        <v>50.0103333333333</v>
      </c>
      <c r="CS25">
        <v>50.189266666666697</v>
      </c>
      <c r="CT25">
        <v>49.989400000000003</v>
      </c>
      <c r="CU25">
        <v>1255.4770000000001</v>
      </c>
      <c r="CV25">
        <v>139.50800000000001</v>
      </c>
      <c r="CW25">
        <v>0</v>
      </c>
      <c r="CX25">
        <v>71</v>
      </c>
      <c r="CY25">
        <v>0</v>
      </c>
      <c r="CZ25">
        <v>839.08375999999998</v>
      </c>
      <c r="DA25">
        <v>5.5316923012725301</v>
      </c>
      <c r="DB25">
        <v>89.707692127044297</v>
      </c>
      <c r="DC25">
        <v>11725.528</v>
      </c>
      <c r="DD25">
        <v>15</v>
      </c>
      <c r="DE25">
        <v>1607985158.5999999</v>
      </c>
      <c r="DF25" t="s">
        <v>327</v>
      </c>
      <c r="DG25">
        <v>1607985158.5999999</v>
      </c>
      <c r="DH25">
        <v>1607985153.0999999</v>
      </c>
      <c r="DI25">
        <v>18</v>
      </c>
      <c r="DJ25">
        <v>0.62</v>
      </c>
      <c r="DK25">
        <v>-0.03</v>
      </c>
      <c r="DL25">
        <v>3.1789999999999998</v>
      </c>
      <c r="DM25">
        <v>0.193</v>
      </c>
      <c r="DN25">
        <v>511</v>
      </c>
      <c r="DO25">
        <v>20</v>
      </c>
      <c r="DP25">
        <v>0.13</v>
      </c>
      <c r="DQ25">
        <v>0.06</v>
      </c>
      <c r="DR25">
        <v>10.057870649530701</v>
      </c>
      <c r="DS25">
        <v>6.5136918951463299E-2</v>
      </c>
      <c r="DT25">
        <v>5.3155302110575203E-2</v>
      </c>
      <c r="DU25">
        <v>1</v>
      </c>
      <c r="DV25">
        <v>-12.63804</v>
      </c>
      <c r="DW25">
        <v>-3.6744827586172799E-2</v>
      </c>
      <c r="DX25">
        <v>7.0155753387254896E-2</v>
      </c>
      <c r="DY25">
        <v>1</v>
      </c>
      <c r="DZ25">
        <v>1.127745</v>
      </c>
      <c r="EA25">
        <v>0.19195915461624</v>
      </c>
      <c r="EB25">
        <v>1.39579974088931E-2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3.1789999999999998</v>
      </c>
      <c r="EJ25">
        <v>0.193</v>
      </c>
      <c r="EK25">
        <v>2.55865000000006</v>
      </c>
      <c r="EL25">
        <v>0</v>
      </c>
      <c r="EM25">
        <v>0</v>
      </c>
      <c r="EN25">
        <v>0</v>
      </c>
      <c r="EO25">
        <v>0.22275499999999901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</v>
      </c>
      <c r="EX25">
        <v>11</v>
      </c>
      <c r="EY25">
        <v>2</v>
      </c>
      <c r="EZ25">
        <v>511.39100000000002</v>
      </c>
      <c r="FA25">
        <v>483.64299999999997</v>
      </c>
      <c r="FB25">
        <v>24.1343</v>
      </c>
      <c r="FC25">
        <v>32.356499999999997</v>
      </c>
      <c r="FD25">
        <v>30.000499999999999</v>
      </c>
      <c r="FE25">
        <v>32.329300000000003</v>
      </c>
      <c r="FF25">
        <v>32.3127</v>
      </c>
      <c r="FG25">
        <v>26.552700000000002</v>
      </c>
      <c r="FH25">
        <v>20.886500000000002</v>
      </c>
      <c r="FI25">
        <v>69.126400000000004</v>
      </c>
      <c r="FJ25">
        <v>24.1343</v>
      </c>
      <c r="FK25">
        <v>511.31200000000001</v>
      </c>
      <c r="FL25">
        <v>19.834599999999998</v>
      </c>
      <c r="FM25">
        <v>101.584</v>
      </c>
      <c r="FN25">
        <v>100.952</v>
      </c>
    </row>
    <row r="26" spans="1:170" x14ac:dyDescent="0.25">
      <c r="A26">
        <v>10</v>
      </c>
      <c r="B26">
        <v>1607985252.0999999</v>
      </c>
      <c r="C26">
        <v>794.09999990463302</v>
      </c>
      <c r="D26" t="s">
        <v>328</v>
      </c>
      <c r="E26" t="s">
        <v>329</v>
      </c>
      <c r="F26" t="s">
        <v>285</v>
      </c>
      <c r="G26" t="s">
        <v>286</v>
      </c>
      <c r="H26">
        <v>1607985244.3499999</v>
      </c>
      <c r="I26">
        <f t="shared" si="0"/>
        <v>1.2808050159530402E-3</v>
      </c>
      <c r="J26">
        <f t="shared" si="1"/>
        <v>12.410176002953403</v>
      </c>
      <c r="K26">
        <f t="shared" si="2"/>
        <v>599.06436666666696</v>
      </c>
      <c r="L26">
        <f t="shared" si="3"/>
        <v>307.20089169233307</v>
      </c>
      <c r="M26">
        <f t="shared" si="4"/>
        <v>31.468802550411535</v>
      </c>
      <c r="N26">
        <f t="shared" si="5"/>
        <v>61.366482908848837</v>
      </c>
      <c r="O26">
        <f t="shared" si="6"/>
        <v>7.2035159922890224E-2</v>
      </c>
      <c r="P26">
        <f t="shared" si="7"/>
        <v>2.9704650400136288</v>
      </c>
      <c r="Q26">
        <f t="shared" si="8"/>
        <v>7.1078576266668719E-2</v>
      </c>
      <c r="R26">
        <f t="shared" si="9"/>
        <v>4.4508997052272015E-2</v>
      </c>
      <c r="S26">
        <f t="shared" si="10"/>
        <v>231.28945521819077</v>
      </c>
      <c r="T26">
        <f t="shared" si="11"/>
        <v>29.009178162866551</v>
      </c>
      <c r="U26">
        <f t="shared" si="12"/>
        <v>28.703676666666698</v>
      </c>
      <c r="V26">
        <f t="shared" si="13"/>
        <v>3.953325236113959</v>
      </c>
      <c r="W26">
        <f t="shared" si="14"/>
        <v>57.012489083978139</v>
      </c>
      <c r="X26">
        <f t="shared" si="15"/>
        <v>2.1625540093911422</v>
      </c>
      <c r="Y26">
        <f t="shared" si="16"/>
        <v>3.7931233035725698</v>
      </c>
      <c r="Z26">
        <f t="shared" si="17"/>
        <v>1.7907712267228169</v>
      </c>
      <c r="AA26">
        <f t="shared" si="18"/>
        <v>-56.483501203529073</v>
      </c>
      <c r="AB26">
        <f t="shared" si="19"/>
        <v>-113.93210811023856</v>
      </c>
      <c r="AC26">
        <f t="shared" si="20"/>
        <v>-8.389542164155559</v>
      </c>
      <c r="AD26">
        <f t="shared" si="21"/>
        <v>52.484303740267578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53941.708265015761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873.78124000000003</v>
      </c>
      <c r="AR26">
        <v>990.5</v>
      </c>
      <c r="AS26">
        <f t="shared" si="27"/>
        <v>0.11783822311963654</v>
      </c>
      <c r="AT26">
        <v>0.5</v>
      </c>
      <c r="AU26">
        <f t="shared" si="28"/>
        <v>1180.1748807473737</v>
      </c>
      <c r="AV26">
        <f t="shared" si="29"/>
        <v>12.410176002953403</v>
      </c>
      <c r="AW26">
        <f t="shared" si="30"/>
        <v>69.534855458849734</v>
      </c>
      <c r="AX26">
        <f t="shared" si="31"/>
        <v>0.38209994952044424</v>
      </c>
      <c r="AY26">
        <f t="shared" si="32"/>
        <v>1.1005083818208972E-2</v>
      </c>
      <c r="AZ26">
        <f t="shared" si="33"/>
        <v>2.2933669863705197</v>
      </c>
      <c r="BA26" t="s">
        <v>331</v>
      </c>
      <c r="BB26">
        <v>612.03</v>
      </c>
      <c r="BC26">
        <f t="shared" si="34"/>
        <v>378.47</v>
      </c>
      <c r="BD26">
        <f t="shared" si="35"/>
        <v>0.3083963326023198</v>
      </c>
      <c r="BE26">
        <f t="shared" si="36"/>
        <v>0.85718382672025051</v>
      </c>
      <c r="BF26">
        <f t="shared" si="37"/>
        <v>0.42439624087489136</v>
      </c>
      <c r="BG26">
        <f t="shared" si="38"/>
        <v>0.89200394854805065</v>
      </c>
      <c r="BH26">
        <f t="shared" si="39"/>
        <v>1399.9876666666701</v>
      </c>
      <c r="BI26">
        <f t="shared" si="40"/>
        <v>1180.1748807473737</v>
      </c>
      <c r="BJ26">
        <f t="shared" si="41"/>
        <v>0.84298948401262408</v>
      </c>
      <c r="BK26">
        <f t="shared" si="42"/>
        <v>0.19597896802524831</v>
      </c>
      <c r="BL26">
        <v>6</v>
      </c>
      <c r="BM26">
        <v>0.5</v>
      </c>
      <c r="BN26" t="s">
        <v>290</v>
      </c>
      <c r="BO26">
        <v>2</v>
      </c>
      <c r="BP26">
        <v>1607985244.3499999</v>
      </c>
      <c r="BQ26">
        <v>599.06436666666696</v>
      </c>
      <c r="BR26">
        <v>614.87673333333305</v>
      </c>
      <c r="BS26">
        <v>21.11102</v>
      </c>
      <c r="BT26">
        <v>19.606556666666702</v>
      </c>
      <c r="BU26">
        <v>595.88523333333296</v>
      </c>
      <c r="BV26">
        <v>20.918379999999999</v>
      </c>
      <c r="BW26">
        <v>500.01853333333298</v>
      </c>
      <c r="BX26">
        <v>102.337233333333</v>
      </c>
      <c r="BY26">
        <v>9.9977629999999998E-2</v>
      </c>
      <c r="BZ26">
        <v>27.992239999999999</v>
      </c>
      <c r="CA26">
        <v>28.703676666666698</v>
      </c>
      <c r="CB26">
        <v>999.9</v>
      </c>
      <c r="CC26">
        <v>0</v>
      </c>
      <c r="CD26">
        <v>0</v>
      </c>
      <c r="CE26">
        <v>10001.365</v>
      </c>
      <c r="CF26">
        <v>0</v>
      </c>
      <c r="CG26">
        <v>267.64986666666698</v>
      </c>
      <c r="CH26">
        <v>1399.9876666666701</v>
      </c>
      <c r="CI26">
        <v>0.89999333333333398</v>
      </c>
      <c r="CJ26">
        <v>0.100006566666667</v>
      </c>
      <c r="CK26">
        <v>0</v>
      </c>
      <c r="CL26">
        <v>873.60853333333296</v>
      </c>
      <c r="CM26">
        <v>4.9997499999999997</v>
      </c>
      <c r="CN26">
        <v>12210.483333333301</v>
      </c>
      <c r="CO26">
        <v>12177.926666666701</v>
      </c>
      <c r="CP26">
        <v>49.070399999999999</v>
      </c>
      <c r="CQ26">
        <v>51.061999999999998</v>
      </c>
      <c r="CR26">
        <v>50.182866666666598</v>
      </c>
      <c r="CS26">
        <v>50.3832666666667</v>
      </c>
      <c r="CT26">
        <v>50.103999999999999</v>
      </c>
      <c r="CU26">
        <v>1255.47966666667</v>
      </c>
      <c r="CV26">
        <v>139.50800000000001</v>
      </c>
      <c r="CW26">
        <v>0</v>
      </c>
      <c r="CX26">
        <v>115.39999985694899</v>
      </c>
      <c r="CY26">
        <v>0</v>
      </c>
      <c r="CZ26">
        <v>873.78124000000003</v>
      </c>
      <c r="DA26">
        <v>12.328692315282201</v>
      </c>
      <c r="DB26">
        <v>183.36153879950501</v>
      </c>
      <c r="DC26">
        <v>12212.54</v>
      </c>
      <c r="DD26">
        <v>15</v>
      </c>
      <c r="DE26">
        <v>1607985158.5999999</v>
      </c>
      <c r="DF26" t="s">
        <v>327</v>
      </c>
      <c r="DG26">
        <v>1607985158.5999999</v>
      </c>
      <c r="DH26">
        <v>1607985153.0999999</v>
      </c>
      <c r="DI26">
        <v>18</v>
      </c>
      <c r="DJ26">
        <v>0.62</v>
      </c>
      <c r="DK26">
        <v>-0.03</v>
      </c>
      <c r="DL26">
        <v>3.1789999999999998</v>
      </c>
      <c r="DM26">
        <v>0.193</v>
      </c>
      <c r="DN26">
        <v>511</v>
      </c>
      <c r="DO26">
        <v>20</v>
      </c>
      <c r="DP26">
        <v>0.13</v>
      </c>
      <c r="DQ26">
        <v>0.06</v>
      </c>
      <c r="DR26">
        <v>12.4172439046389</v>
      </c>
      <c r="DS26">
        <v>-0.28081593866312499</v>
      </c>
      <c r="DT26">
        <v>3.6261685288615897E-2</v>
      </c>
      <c r="DU26">
        <v>1</v>
      </c>
      <c r="DV26">
        <v>-15.81446</v>
      </c>
      <c r="DW26">
        <v>0.17148654060065099</v>
      </c>
      <c r="DX26">
        <v>3.4886946938169697E-2</v>
      </c>
      <c r="DY26">
        <v>1</v>
      </c>
      <c r="DZ26">
        <v>1.5042519999999999</v>
      </c>
      <c r="EA26">
        <v>2.80076529477194E-2</v>
      </c>
      <c r="EB26">
        <v>2.3354120264598198E-3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3.1789999999999998</v>
      </c>
      <c r="EJ26">
        <v>0.19270000000000001</v>
      </c>
      <c r="EK26">
        <v>3.1790952380953299</v>
      </c>
      <c r="EL26">
        <v>0</v>
      </c>
      <c r="EM26">
        <v>0</v>
      </c>
      <c r="EN26">
        <v>0</v>
      </c>
      <c r="EO26">
        <v>0.192640000000001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1.6</v>
      </c>
      <c r="EX26">
        <v>1.6</v>
      </c>
      <c r="EY26">
        <v>2</v>
      </c>
      <c r="EZ26">
        <v>511.95299999999997</v>
      </c>
      <c r="FA26">
        <v>482.95299999999997</v>
      </c>
      <c r="FB26">
        <v>24.161899999999999</v>
      </c>
      <c r="FC26">
        <v>32.511499999999998</v>
      </c>
      <c r="FD26">
        <v>30.000599999999999</v>
      </c>
      <c r="FE26">
        <v>32.448500000000003</v>
      </c>
      <c r="FF26">
        <v>32.4238</v>
      </c>
      <c r="FG26">
        <v>30.630800000000001</v>
      </c>
      <c r="FH26">
        <v>21.501200000000001</v>
      </c>
      <c r="FI26">
        <v>68.753</v>
      </c>
      <c r="FJ26">
        <v>24.164899999999999</v>
      </c>
      <c r="FK26">
        <v>615.322</v>
      </c>
      <c r="FL26">
        <v>19.553599999999999</v>
      </c>
      <c r="FM26">
        <v>101.556</v>
      </c>
      <c r="FN26">
        <v>100.926</v>
      </c>
    </row>
    <row r="27" spans="1:170" x14ac:dyDescent="0.25">
      <c r="A27">
        <v>11</v>
      </c>
      <c r="B27">
        <v>1607985355.0999999</v>
      </c>
      <c r="C27">
        <v>897.09999990463302</v>
      </c>
      <c r="D27" t="s">
        <v>332</v>
      </c>
      <c r="E27" t="s">
        <v>333</v>
      </c>
      <c r="F27" t="s">
        <v>285</v>
      </c>
      <c r="G27" t="s">
        <v>286</v>
      </c>
      <c r="H27">
        <v>1607985347.3499999</v>
      </c>
      <c r="I27">
        <f t="shared" si="0"/>
        <v>1.434825173063794E-3</v>
      </c>
      <c r="J27">
        <f t="shared" si="1"/>
        <v>14.033381453717615</v>
      </c>
      <c r="K27">
        <f t="shared" si="2"/>
        <v>699.54746666666699</v>
      </c>
      <c r="L27">
        <f t="shared" si="3"/>
        <v>400.09000332963421</v>
      </c>
      <c r="M27">
        <f t="shared" si="4"/>
        <v>40.980514090470237</v>
      </c>
      <c r="N27">
        <f t="shared" si="5"/>
        <v>71.653414422021143</v>
      </c>
      <c r="O27">
        <f t="shared" si="6"/>
        <v>8.0211687285371716E-2</v>
      </c>
      <c r="P27">
        <f t="shared" si="7"/>
        <v>2.9702160379213791</v>
      </c>
      <c r="Q27">
        <f t="shared" si="8"/>
        <v>7.9027447404196746E-2</v>
      </c>
      <c r="R27">
        <f t="shared" si="9"/>
        <v>4.9497097351128339E-2</v>
      </c>
      <c r="S27">
        <f t="shared" si="10"/>
        <v>231.29147083102481</v>
      </c>
      <c r="T27">
        <f t="shared" si="11"/>
        <v>28.96863598859359</v>
      </c>
      <c r="U27">
        <f t="shared" si="12"/>
        <v>28.701326666666699</v>
      </c>
      <c r="V27">
        <f t="shared" si="13"/>
        <v>3.9527864974525202</v>
      </c>
      <c r="W27">
        <f t="shared" si="14"/>
        <v>56.645219994226636</v>
      </c>
      <c r="X27">
        <f t="shared" si="15"/>
        <v>2.1484831651610468</v>
      </c>
      <c r="Y27">
        <f t="shared" si="16"/>
        <v>3.7928763722340975</v>
      </c>
      <c r="Z27">
        <f t="shared" si="17"/>
        <v>1.8043033322914734</v>
      </c>
      <c r="AA27">
        <f t="shared" si="18"/>
        <v>-63.275790132113315</v>
      </c>
      <c r="AB27">
        <f t="shared" si="19"/>
        <v>-113.72506362089776</v>
      </c>
      <c r="AC27">
        <f t="shared" si="20"/>
        <v>-8.3748536536172402</v>
      </c>
      <c r="AD27">
        <f t="shared" si="21"/>
        <v>45.915763424396502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53934.423109870106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899.83150000000001</v>
      </c>
      <c r="AR27">
        <v>1020.71</v>
      </c>
      <c r="AS27">
        <f t="shared" si="27"/>
        <v>0.11842589961889272</v>
      </c>
      <c r="AT27">
        <v>0.5</v>
      </c>
      <c r="AU27">
        <f t="shared" si="28"/>
        <v>1180.1845107473846</v>
      </c>
      <c r="AV27">
        <f t="shared" si="29"/>
        <v>14.033381453717615</v>
      </c>
      <c r="AW27">
        <f t="shared" si="30"/>
        <v>69.882206200770895</v>
      </c>
      <c r="AX27">
        <f t="shared" si="31"/>
        <v>0.3906104574266932</v>
      </c>
      <c r="AY27">
        <f t="shared" si="32"/>
        <v>1.238037679742207E-2</v>
      </c>
      <c r="AZ27">
        <f t="shared" si="33"/>
        <v>2.19589305483438</v>
      </c>
      <c r="BA27" t="s">
        <v>335</v>
      </c>
      <c r="BB27">
        <v>622.01</v>
      </c>
      <c r="BC27">
        <f t="shared" si="34"/>
        <v>398.70000000000005</v>
      </c>
      <c r="BD27">
        <f t="shared" si="35"/>
        <v>0.30318159016804619</v>
      </c>
      <c r="BE27">
        <f t="shared" si="36"/>
        <v>0.84898127701159443</v>
      </c>
      <c r="BF27">
        <f t="shared" si="37"/>
        <v>0.39602031738671323</v>
      </c>
      <c r="BG27">
        <f t="shared" si="38"/>
        <v>0.88014108688980552</v>
      </c>
      <c r="BH27">
        <f t="shared" si="39"/>
        <v>1399.999</v>
      </c>
      <c r="BI27">
        <f t="shared" si="40"/>
        <v>1180.1845107473846</v>
      </c>
      <c r="BJ27">
        <f t="shared" si="41"/>
        <v>0.84298953838351642</v>
      </c>
      <c r="BK27">
        <f t="shared" si="42"/>
        <v>0.19597907676703286</v>
      </c>
      <c r="BL27">
        <v>6</v>
      </c>
      <c r="BM27">
        <v>0.5</v>
      </c>
      <c r="BN27" t="s">
        <v>290</v>
      </c>
      <c r="BO27">
        <v>2</v>
      </c>
      <c r="BP27">
        <v>1607985347.3499999</v>
      </c>
      <c r="BQ27">
        <v>699.54746666666699</v>
      </c>
      <c r="BR27">
        <v>717.59123333333298</v>
      </c>
      <c r="BS27">
        <v>20.9754966666667</v>
      </c>
      <c r="BT27">
        <v>19.2898933333333</v>
      </c>
      <c r="BU27">
        <v>696.36843333333297</v>
      </c>
      <c r="BV27">
        <v>20.782856666666699</v>
      </c>
      <c r="BW27">
        <v>500.02120000000002</v>
      </c>
      <c r="BX27">
        <v>102.328233333333</v>
      </c>
      <c r="BY27">
        <v>0.10000468666666699</v>
      </c>
      <c r="BZ27">
        <v>27.991123333333299</v>
      </c>
      <c r="CA27">
        <v>28.701326666666699</v>
      </c>
      <c r="CB27">
        <v>999.9</v>
      </c>
      <c r="CC27">
        <v>0</v>
      </c>
      <c r="CD27">
        <v>0</v>
      </c>
      <c r="CE27">
        <v>10000.834999999999</v>
      </c>
      <c r="CF27">
        <v>0</v>
      </c>
      <c r="CG27">
        <v>267.5204</v>
      </c>
      <c r="CH27">
        <v>1399.999</v>
      </c>
      <c r="CI27">
        <v>0.89999273333333296</v>
      </c>
      <c r="CJ27">
        <v>0.1000072</v>
      </c>
      <c r="CK27">
        <v>0</v>
      </c>
      <c r="CL27">
        <v>899.82600000000002</v>
      </c>
      <c r="CM27">
        <v>4.9997499999999997</v>
      </c>
      <c r="CN27">
        <v>12581.833333333299</v>
      </c>
      <c r="CO27">
        <v>12178.003333333299</v>
      </c>
      <c r="CP27">
        <v>49.195399999999999</v>
      </c>
      <c r="CQ27">
        <v>51.186999999999998</v>
      </c>
      <c r="CR27">
        <v>50.295466666666599</v>
      </c>
      <c r="CS27">
        <v>50.5082666666667</v>
      </c>
      <c r="CT27">
        <v>50.2164</v>
      </c>
      <c r="CU27">
        <v>1255.4873333333301</v>
      </c>
      <c r="CV27">
        <v>139.511666666667</v>
      </c>
      <c r="CW27">
        <v>0</v>
      </c>
      <c r="CX27">
        <v>102</v>
      </c>
      <c r="CY27">
        <v>0</v>
      </c>
      <c r="CZ27">
        <v>899.83150000000001</v>
      </c>
      <c r="DA27">
        <v>-2.3873162483952899</v>
      </c>
      <c r="DB27">
        <v>-28.9880342782415</v>
      </c>
      <c r="DC27">
        <v>12581.95</v>
      </c>
      <c r="DD27">
        <v>15</v>
      </c>
      <c r="DE27">
        <v>1607985158.5999999</v>
      </c>
      <c r="DF27" t="s">
        <v>327</v>
      </c>
      <c r="DG27">
        <v>1607985158.5999999</v>
      </c>
      <c r="DH27">
        <v>1607985153.0999999</v>
      </c>
      <c r="DI27">
        <v>18</v>
      </c>
      <c r="DJ27">
        <v>0.62</v>
      </c>
      <c r="DK27">
        <v>-0.03</v>
      </c>
      <c r="DL27">
        <v>3.1789999999999998</v>
      </c>
      <c r="DM27">
        <v>0.193</v>
      </c>
      <c r="DN27">
        <v>511</v>
      </c>
      <c r="DO27">
        <v>20</v>
      </c>
      <c r="DP27">
        <v>0.13</v>
      </c>
      <c r="DQ27">
        <v>0.06</v>
      </c>
      <c r="DR27">
        <v>14.040910101318101</v>
      </c>
      <c r="DS27">
        <v>-0.140167161298314</v>
      </c>
      <c r="DT27">
        <v>3.8925091720241597E-2</v>
      </c>
      <c r="DU27">
        <v>1</v>
      </c>
      <c r="DV27">
        <v>-18.0480466666667</v>
      </c>
      <c r="DW27">
        <v>8.7067408231303794E-2</v>
      </c>
      <c r="DX27">
        <v>4.0655977283653E-2</v>
      </c>
      <c r="DY27">
        <v>1</v>
      </c>
      <c r="DZ27">
        <v>1.6857420000000001</v>
      </c>
      <c r="EA27">
        <v>-2.0095928809788E-2</v>
      </c>
      <c r="EB27">
        <v>1.59933194386489E-3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3.1789999999999998</v>
      </c>
      <c r="EJ27">
        <v>0.19270000000000001</v>
      </c>
      <c r="EK27">
        <v>3.1790952380953299</v>
      </c>
      <c r="EL27">
        <v>0</v>
      </c>
      <c r="EM27">
        <v>0</v>
      </c>
      <c r="EN27">
        <v>0</v>
      </c>
      <c r="EO27">
        <v>0.192640000000001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3.3</v>
      </c>
      <c r="EX27">
        <v>3.4</v>
      </c>
      <c r="EY27">
        <v>2</v>
      </c>
      <c r="EZ27">
        <v>512.08000000000004</v>
      </c>
      <c r="FA27">
        <v>482.15499999999997</v>
      </c>
      <c r="FB27">
        <v>24.1052</v>
      </c>
      <c r="FC27">
        <v>32.673400000000001</v>
      </c>
      <c r="FD27">
        <v>30.000599999999999</v>
      </c>
      <c r="FE27">
        <v>32.584899999999998</v>
      </c>
      <c r="FF27">
        <v>32.555199999999999</v>
      </c>
      <c r="FG27">
        <v>34.528599999999997</v>
      </c>
      <c r="FH27">
        <v>22.154</v>
      </c>
      <c r="FI27">
        <v>68.004199999999997</v>
      </c>
      <c r="FJ27">
        <v>24.107099999999999</v>
      </c>
      <c r="FK27">
        <v>717.81700000000001</v>
      </c>
      <c r="FL27">
        <v>19.337499999999999</v>
      </c>
      <c r="FM27">
        <v>101.53100000000001</v>
      </c>
      <c r="FN27">
        <v>100.896</v>
      </c>
    </row>
    <row r="28" spans="1:170" x14ac:dyDescent="0.25">
      <c r="A28">
        <v>12</v>
      </c>
      <c r="B28">
        <v>1607985453.0999999</v>
      </c>
      <c r="C28">
        <v>995.09999990463302</v>
      </c>
      <c r="D28" t="s">
        <v>336</v>
      </c>
      <c r="E28" t="s">
        <v>337</v>
      </c>
      <c r="F28" t="s">
        <v>285</v>
      </c>
      <c r="G28" t="s">
        <v>286</v>
      </c>
      <c r="H28">
        <v>1607985445.3499999</v>
      </c>
      <c r="I28">
        <f t="shared" si="0"/>
        <v>1.3484729461047881E-3</v>
      </c>
      <c r="J28">
        <f t="shared" si="1"/>
        <v>15.062656729429248</v>
      </c>
      <c r="K28">
        <f t="shared" si="2"/>
        <v>799.48613333333299</v>
      </c>
      <c r="L28">
        <f t="shared" si="3"/>
        <v>456.66210729752692</v>
      </c>
      <c r="M28">
        <f t="shared" si="4"/>
        <v>46.772208496338607</v>
      </c>
      <c r="N28">
        <f t="shared" si="5"/>
        <v>81.88490247086618</v>
      </c>
      <c r="O28">
        <f t="shared" si="6"/>
        <v>7.5144611559600283E-2</v>
      </c>
      <c r="P28">
        <f t="shared" si="7"/>
        <v>2.9705591643538662</v>
      </c>
      <c r="Q28">
        <f t="shared" si="8"/>
        <v>7.4104337782333593E-2</v>
      </c>
      <c r="R28">
        <f t="shared" si="9"/>
        <v>4.6407475790980583E-2</v>
      </c>
      <c r="S28">
        <f t="shared" si="10"/>
        <v>231.28869119598065</v>
      </c>
      <c r="T28">
        <f t="shared" si="11"/>
        <v>28.998169456074226</v>
      </c>
      <c r="U28">
        <f t="shared" si="12"/>
        <v>28.72738</v>
      </c>
      <c r="V28">
        <f t="shared" si="13"/>
        <v>3.9587628184390509</v>
      </c>
      <c r="W28">
        <f t="shared" si="14"/>
        <v>56.675748154630234</v>
      </c>
      <c r="X28">
        <f t="shared" si="15"/>
        <v>2.1505820128918751</v>
      </c>
      <c r="Y28">
        <f t="shared" si="16"/>
        <v>3.7945366103053004</v>
      </c>
      <c r="Z28">
        <f t="shared" si="17"/>
        <v>1.8081808055471758</v>
      </c>
      <c r="AA28">
        <f t="shared" si="18"/>
        <v>-59.467656923221156</v>
      </c>
      <c r="AB28">
        <f t="shared" si="19"/>
        <v>-116.70842755602577</v>
      </c>
      <c r="AC28">
        <f t="shared" si="20"/>
        <v>-8.5949957645159607</v>
      </c>
      <c r="AD28">
        <f t="shared" si="21"/>
        <v>46.517610952217737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53942.988449742144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906.98343999999997</v>
      </c>
      <c r="AR28">
        <v>1024.79</v>
      </c>
      <c r="AS28">
        <f t="shared" si="27"/>
        <v>0.11495678138935783</v>
      </c>
      <c r="AT28">
        <v>0.5</v>
      </c>
      <c r="AU28">
        <f t="shared" si="28"/>
        <v>1180.1706987543746</v>
      </c>
      <c r="AV28">
        <f t="shared" si="29"/>
        <v>15.062656729429248</v>
      </c>
      <c r="AW28">
        <f t="shared" si="30"/>
        <v>67.834312509416165</v>
      </c>
      <c r="AX28">
        <f t="shared" si="31"/>
        <v>0.39209984484626115</v>
      </c>
      <c r="AY28">
        <f t="shared" si="32"/>
        <v>1.3252662708668605E-2</v>
      </c>
      <c r="AZ28">
        <f t="shared" si="33"/>
        <v>2.1831692346724694</v>
      </c>
      <c r="BA28" t="s">
        <v>339</v>
      </c>
      <c r="BB28">
        <v>622.97</v>
      </c>
      <c r="BC28">
        <f t="shared" si="34"/>
        <v>401.81999999999994</v>
      </c>
      <c r="BD28">
        <f t="shared" si="35"/>
        <v>0.29318241998904987</v>
      </c>
      <c r="BE28">
        <f t="shared" si="36"/>
        <v>0.84774412586061221</v>
      </c>
      <c r="BF28">
        <f t="shared" si="37"/>
        <v>0.38086511301718184</v>
      </c>
      <c r="BG28">
        <f t="shared" si="38"/>
        <v>0.87853895264400472</v>
      </c>
      <c r="BH28">
        <f t="shared" si="39"/>
        <v>1399.98266666667</v>
      </c>
      <c r="BI28">
        <f t="shared" si="40"/>
        <v>1180.1706987543746</v>
      </c>
      <c r="BJ28">
        <f t="shared" si="41"/>
        <v>0.8429895075517877</v>
      </c>
      <c r="BK28">
        <f t="shared" si="42"/>
        <v>0.19597901510357535</v>
      </c>
      <c r="BL28">
        <v>6</v>
      </c>
      <c r="BM28">
        <v>0.5</v>
      </c>
      <c r="BN28" t="s">
        <v>290</v>
      </c>
      <c r="BO28">
        <v>2</v>
      </c>
      <c r="BP28">
        <v>1607985445.3499999</v>
      </c>
      <c r="BQ28">
        <v>799.48613333333299</v>
      </c>
      <c r="BR28">
        <v>818.85400000000004</v>
      </c>
      <c r="BS28">
        <v>20.9972833333333</v>
      </c>
      <c r="BT28">
        <v>19.4131766666667</v>
      </c>
      <c r="BU28">
        <v>796.30703333333304</v>
      </c>
      <c r="BV28">
        <v>20.804649999999999</v>
      </c>
      <c r="BW28">
        <v>500.02643333333299</v>
      </c>
      <c r="BX28">
        <v>102.3219</v>
      </c>
      <c r="BY28">
        <v>0.1000171</v>
      </c>
      <c r="BZ28">
        <v>27.998629999999999</v>
      </c>
      <c r="CA28">
        <v>28.72738</v>
      </c>
      <c r="CB28">
        <v>999.9</v>
      </c>
      <c r="CC28">
        <v>0</v>
      </c>
      <c r="CD28">
        <v>0</v>
      </c>
      <c r="CE28">
        <v>10003.3966666667</v>
      </c>
      <c r="CF28">
        <v>0</v>
      </c>
      <c r="CG28">
        <v>267.22573333333298</v>
      </c>
      <c r="CH28">
        <v>1399.98266666667</v>
      </c>
      <c r="CI28">
        <v>0.89999300000000004</v>
      </c>
      <c r="CJ28">
        <v>0.10000684999999999</v>
      </c>
      <c r="CK28">
        <v>0</v>
      </c>
      <c r="CL28">
        <v>907.08173333333298</v>
      </c>
      <c r="CM28">
        <v>4.9997499999999997</v>
      </c>
      <c r="CN28">
        <v>12690.3866666667</v>
      </c>
      <c r="CO28">
        <v>12177.8766666667</v>
      </c>
      <c r="CP28">
        <v>49.316200000000002</v>
      </c>
      <c r="CQ28">
        <v>51.311999999999998</v>
      </c>
      <c r="CR28">
        <v>50.436999999999998</v>
      </c>
      <c r="CS28">
        <v>50.620800000000003</v>
      </c>
      <c r="CT28">
        <v>50.320399999999999</v>
      </c>
      <c r="CU28">
        <v>1255.4746666666699</v>
      </c>
      <c r="CV28">
        <v>139.50866666666701</v>
      </c>
      <c r="CW28">
        <v>0</v>
      </c>
      <c r="CX28">
        <v>97.399999856948895</v>
      </c>
      <c r="CY28">
        <v>0</v>
      </c>
      <c r="CZ28">
        <v>906.98343999999997</v>
      </c>
      <c r="DA28">
        <v>-10.8285384811594</v>
      </c>
      <c r="DB28">
        <v>-140.52307713438401</v>
      </c>
      <c r="DC28">
        <v>12688.888000000001</v>
      </c>
      <c r="DD28">
        <v>15</v>
      </c>
      <c r="DE28">
        <v>1607985158.5999999</v>
      </c>
      <c r="DF28" t="s">
        <v>327</v>
      </c>
      <c r="DG28">
        <v>1607985158.5999999</v>
      </c>
      <c r="DH28">
        <v>1607985153.0999999</v>
      </c>
      <c r="DI28">
        <v>18</v>
      </c>
      <c r="DJ28">
        <v>0.62</v>
      </c>
      <c r="DK28">
        <v>-0.03</v>
      </c>
      <c r="DL28">
        <v>3.1789999999999998</v>
      </c>
      <c r="DM28">
        <v>0.193</v>
      </c>
      <c r="DN28">
        <v>511</v>
      </c>
      <c r="DO28">
        <v>20</v>
      </c>
      <c r="DP28">
        <v>0.13</v>
      </c>
      <c r="DQ28">
        <v>0.06</v>
      </c>
      <c r="DR28">
        <v>15.0692254112688</v>
      </c>
      <c r="DS28">
        <v>-0.23201739228644999</v>
      </c>
      <c r="DT28">
        <v>3.8622662869127897E-2</v>
      </c>
      <c r="DU28">
        <v>1</v>
      </c>
      <c r="DV28">
        <v>-19.37105</v>
      </c>
      <c r="DW28">
        <v>0.14566852057833299</v>
      </c>
      <c r="DX28">
        <v>3.7539985348957701E-2</v>
      </c>
      <c r="DY28">
        <v>1</v>
      </c>
      <c r="DZ28">
        <v>1.583861</v>
      </c>
      <c r="EA28">
        <v>2.2247919911010799E-2</v>
      </c>
      <c r="EB28">
        <v>2.28261743034906E-3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3.1789999999999998</v>
      </c>
      <c r="EJ28">
        <v>0.19270000000000001</v>
      </c>
      <c r="EK28">
        <v>3.1790952380953299</v>
      </c>
      <c r="EL28">
        <v>0</v>
      </c>
      <c r="EM28">
        <v>0</v>
      </c>
      <c r="EN28">
        <v>0</v>
      </c>
      <c r="EO28">
        <v>0.192640000000001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4.9000000000000004</v>
      </c>
      <c r="EX28">
        <v>5</v>
      </c>
      <c r="EY28">
        <v>2</v>
      </c>
      <c r="EZ28">
        <v>512.11099999999999</v>
      </c>
      <c r="FA28">
        <v>482.03199999999998</v>
      </c>
      <c r="FB28">
        <v>23.991</v>
      </c>
      <c r="FC28">
        <v>32.834899999999998</v>
      </c>
      <c r="FD28">
        <v>30.000800000000002</v>
      </c>
      <c r="FE28">
        <v>32.727899999999998</v>
      </c>
      <c r="FF28">
        <v>32.693399999999997</v>
      </c>
      <c r="FG28">
        <v>38.279800000000002</v>
      </c>
      <c r="FH28">
        <v>21.444199999999999</v>
      </c>
      <c r="FI28">
        <v>67.63</v>
      </c>
      <c r="FJ28">
        <v>23.9832</v>
      </c>
      <c r="FK28">
        <v>819.00199999999995</v>
      </c>
      <c r="FL28">
        <v>19.432200000000002</v>
      </c>
      <c r="FM28">
        <v>101.505</v>
      </c>
      <c r="FN28">
        <v>100.867</v>
      </c>
    </row>
    <row r="29" spans="1:170" x14ac:dyDescent="0.25">
      <c r="A29">
        <v>13</v>
      </c>
      <c r="B29">
        <v>1607985548.0999999</v>
      </c>
      <c r="C29">
        <v>1090.0999999046301</v>
      </c>
      <c r="D29" t="s">
        <v>340</v>
      </c>
      <c r="E29" t="s">
        <v>341</v>
      </c>
      <c r="F29" t="s">
        <v>285</v>
      </c>
      <c r="G29" t="s">
        <v>286</v>
      </c>
      <c r="H29">
        <v>1607985540.3499999</v>
      </c>
      <c r="I29">
        <f t="shared" si="0"/>
        <v>1.2303708964512374E-3</v>
      </c>
      <c r="J29">
        <f t="shared" si="1"/>
        <v>15.46058187948519</v>
      </c>
      <c r="K29">
        <f t="shared" si="2"/>
        <v>899.38763333333304</v>
      </c>
      <c r="L29">
        <f t="shared" si="3"/>
        <v>513.40221265035655</v>
      </c>
      <c r="M29">
        <f t="shared" si="4"/>
        <v>52.581734702142214</v>
      </c>
      <c r="N29">
        <f t="shared" si="5"/>
        <v>92.113669877242657</v>
      </c>
      <c r="O29">
        <f t="shared" si="6"/>
        <v>6.8431603506969418E-2</v>
      </c>
      <c r="P29">
        <f t="shared" si="7"/>
        <v>2.9705689237895432</v>
      </c>
      <c r="Q29">
        <f t="shared" si="8"/>
        <v>6.7567742994005239E-2</v>
      </c>
      <c r="R29">
        <f t="shared" si="9"/>
        <v>4.2306545167537415E-2</v>
      </c>
      <c r="S29">
        <f t="shared" si="10"/>
        <v>231.29385726488323</v>
      </c>
      <c r="T29">
        <f t="shared" si="11"/>
        <v>29.003652195634931</v>
      </c>
      <c r="U29">
        <f t="shared" si="12"/>
        <v>28.727409999999999</v>
      </c>
      <c r="V29">
        <f t="shared" si="13"/>
        <v>3.9587697046174379</v>
      </c>
      <c r="W29">
        <f t="shared" si="14"/>
        <v>56.72687696579878</v>
      </c>
      <c r="X29">
        <f t="shared" si="15"/>
        <v>2.149404505765776</v>
      </c>
      <c r="Y29">
        <f t="shared" si="16"/>
        <v>3.7890407875999843</v>
      </c>
      <c r="Z29">
        <f t="shared" si="17"/>
        <v>1.8093651988516619</v>
      </c>
      <c r="AA29">
        <f t="shared" si="18"/>
        <v>-54.25935653349957</v>
      </c>
      <c r="AB29">
        <f t="shared" si="19"/>
        <v>-120.69492735952893</v>
      </c>
      <c r="AC29">
        <f t="shared" si="20"/>
        <v>-8.8874548900114867</v>
      </c>
      <c r="AD29">
        <f t="shared" si="21"/>
        <v>47.452118481843243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53947.649955365094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906.87248</v>
      </c>
      <c r="AR29">
        <v>1025.75</v>
      </c>
      <c r="AS29">
        <f t="shared" si="27"/>
        <v>0.11589326834023883</v>
      </c>
      <c r="AT29">
        <v>0.5</v>
      </c>
      <c r="AU29">
        <f t="shared" si="28"/>
        <v>1180.199120747337</v>
      </c>
      <c r="AV29">
        <f t="shared" si="29"/>
        <v>15.46058187948519</v>
      </c>
      <c r="AW29">
        <f t="shared" si="30"/>
        <v>68.388566697842535</v>
      </c>
      <c r="AX29">
        <f t="shared" si="31"/>
        <v>0.38894467462832077</v>
      </c>
      <c r="AY29">
        <f t="shared" si="32"/>
        <v>1.3589511360714681E-2</v>
      </c>
      <c r="AZ29">
        <f t="shared" si="33"/>
        <v>2.180190104801365</v>
      </c>
      <c r="BA29" t="s">
        <v>343</v>
      </c>
      <c r="BB29">
        <v>626.79</v>
      </c>
      <c r="BC29">
        <f t="shared" si="34"/>
        <v>398.96000000000004</v>
      </c>
      <c r="BD29">
        <f t="shared" si="35"/>
        <v>0.29796851814718267</v>
      </c>
      <c r="BE29">
        <f t="shared" si="36"/>
        <v>0.84860869202250988</v>
      </c>
      <c r="BF29">
        <f t="shared" si="37"/>
        <v>0.38313836694722997</v>
      </c>
      <c r="BG29">
        <f t="shared" si="38"/>
        <v>0.87816197988028699</v>
      </c>
      <c r="BH29">
        <f t="shared" si="39"/>
        <v>1400.0166666666701</v>
      </c>
      <c r="BI29">
        <f t="shared" si="40"/>
        <v>1180.199120747337</v>
      </c>
      <c r="BJ29">
        <f t="shared" si="41"/>
        <v>0.8429893363750437</v>
      </c>
      <c r="BK29">
        <f t="shared" si="42"/>
        <v>0.19597867275008737</v>
      </c>
      <c r="BL29">
        <v>6</v>
      </c>
      <c r="BM29">
        <v>0.5</v>
      </c>
      <c r="BN29" t="s">
        <v>290</v>
      </c>
      <c r="BO29">
        <v>2</v>
      </c>
      <c r="BP29">
        <v>1607985540.3499999</v>
      </c>
      <c r="BQ29">
        <v>899.38763333333304</v>
      </c>
      <c r="BR29">
        <v>919.26713333333305</v>
      </c>
      <c r="BS29">
        <v>20.986546666666701</v>
      </c>
      <c r="BT29">
        <v>19.541166666666701</v>
      </c>
      <c r="BU29">
        <v>896.20849999999996</v>
      </c>
      <c r="BV29">
        <v>20.793900000000001</v>
      </c>
      <c r="BW29">
        <v>500.027533333333</v>
      </c>
      <c r="BX29">
        <v>102.3182</v>
      </c>
      <c r="BY29">
        <v>0.100008193333333</v>
      </c>
      <c r="BZ29">
        <v>27.973769999999998</v>
      </c>
      <c r="CA29">
        <v>28.727409999999999</v>
      </c>
      <c r="CB29">
        <v>999.9</v>
      </c>
      <c r="CC29">
        <v>0</v>
      </c>
      <c r="CD29">
        <v>0</v>
      </c>
      <c r="CE29">
        <v>10003.8136666667</v>
      </c>
      <c r="CF29">
        <v>0</v>
      </c>
      <c r="CG29">
        <v>267.02850000000001</v>
      </c>
      <c r="CH29">
        <v>1400.0166666666701</v>
      </c>
      <c r="CI29">
        <v>0.89999859999999998</v>
      </c>
      <c r="CJ29">
        <v>0.10000123</v>
      </c>
      <c r="CK29">
        <v>0</v>
      </c>
      <c r="CL29">
        <v>906.96109999999999</v>
      </c>
      <c r="CM29">
        <v>4.9997499999999997</v>
      </c>
      <c r="CN29">
        <v>12694.84</v>
      </c>
      <c r="CO29">
        <v>12178.186666666699</v>
      </c>
      <c r="CP29">
        <v>49.422533333333298</v>
      </c>
      <c r="CQ29">
        <v>51.401866666666699</v>
      </c>
      <c r="CR29">
        <v>50.522599999999997</v>
      </c>
      <c r="CS29">
        <v>50.703899999999997</v>
      </c>
      <c r="CT29">
        <v>50.416366666666697</v>
      </c>
      <c r="CU29">
        <v>1255.5126666666699</v>
      </c>
      <c r="CV29">
        <v>139.50399999999999</v>
      </c>
      <c r="CW29">
        <v>0</v>
      </c>
      <c r="CX29">
        <v>94.199999809265094</v>
      </c>
      <c r="CY29">
        <v>0</v>
      </c>
      <c r="CZ29">
        <v>906.87248</v>
      </c>
      <c r="DA29">
        <v>-12.6950769366857</v>
      </c>
      <c r="DB29">
        <v>-174.43846172625999</v>
      </c>
      <c r="DC29">
        <v>12693.312</v>
      </c>
      <c r="DD29">
        <v>15</v>
      </c>
      <c r="DE29">
        <v>1607985158.5999999</v>
      </c>
      <c r="DF29" t="s">
        <v>327</v>
      </c>
      <c r="DG29">
        <v>1607985158.5999999</v>
      </c>
      <c r="DH29">
        <v>1607985153.0999999</v>
      </c>
      <c r="DI29">
        <v>18</v>
      </c>
      <c r="DJ29">
        <v>0.62</v>
      </c>
      <c r="DK29">
        <v>-0.03</v>
      </c>
      <c r="DL29">
        <v>3.1789999999999998</v>
      </c>
      <c r="DM29">
        <v>0.193</v>
      </c>
      <c r="DN29">
        <v>511</v>
      </c>
      <c r="DO29">
        <v>20</v>
      </c>
      <c r="DP29">
        <v>0.13</v>
      </c>
      <c r="DQ29">
        <v>0.06</v>
      </c>
      <c r="DR29">
        <v>15.4611769657333</v>
      </c>
      <c r="DS29">
        <v>-0.220642417923018</v>
      </c>
      <c r="DT29">
        <v>4.1660339388816303E-2</v>
      </c>
      <c r="DU29">
        <v>1</v>
      </c>
      <c r="DV29">
        <v>-19.879756666666701</v>
      </c>
      <c r="DW29">
        <v>0.179893214682948</v>
      </c>
      <c r="DX29">
        <v>4.8911107690948703E-2</v>
      </c>
      <c r="DY29">
        <v>1</v>
      </c>
      <c r="DZ29">
        <v>1.44539333333333</v>
      </c>
      <c r="EA29">
        <v>-2.6386651835352002E-3</v>
      </c>
      <c r="EB29">
        <v>6.4842544332834105E-4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3.1789999999999998</v>
      </c>
      <c r="EJ29">
        <v>0.19270000000000001</v>
      </c>
      <c r="EK29">
        <v>3.1790952380953299</v>
      </c>
      <c r="EL29">
        <v>0</v>
      </c>
      <c r="EM29">
        <v>0</v>
      </c>
      <c r="EN29">
        <v>0</v>
      </c>
      <c r="EO29">
        <v>0.192640000000001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6.5</v>
      </c>
      <c r="EX29">
        <v>6.6</v>
      </c>
      <c r="EY29">
        <v>2</v>
      </c>
      <c r="EZ29">
        <v>512.06600000000003</v>
      </c>
      <c r="FA29">
        <v>481.86700000000002</v>
      </c>
      <c r="FB29">
        <v>24.0657</v>
      </c>
      <c r="FC29">
        <v>32.9696</v>
      </c>
      <c r="FD29">
        <v>30.000399999999999</v>
      </c>
      <c r="FE29">
        <v>32.854300000000002</v>
      </c>
      <c r="FF29">
        <v>32.817799999999998</v>
      </c>
      <c r="FG29">
        <v>41.953099999999999</v>
      </c>
      <c r="FH29">
        <v>20.831700000000001</v>
      </c>
      <c r="FI29">
        <v>67.256</v>
      </c>
      <c r="FJ29">
        <v>24.079799999999999</v>
      </c>
      <c r="FK29">
        <v>919.57</v>
      </c>
      <c r="FL29">
        <v>19.605499999999999</v>
      </c>
      <c r="FM29">
        <v>101.47799999999999</v>
      </c>
      <c r="FN29">
        <v>100.842</v>
      </c>
    </row>
    <row r="30" spans="1:170" x14ac:dyDescent="0.25">
      <c r="A30">
        <v>14</v>
      </c>
      <c r="B30">
        <v>1607985668.5999999</v>
      </c>
      <c r="C30">
        <v>1210.5999999046301</v>
      </c>
      <c r="D30" t="s">
        <v>344</v>
      </c>
      <c r="E30" t="s">
        <v>345</v>
      </c>
      <c r="F30" t="s">
        <v>285</v>
      </c>
      <c r="G30" t="s">
        <v>286</v>
      </c>
      <c r="H30">
        <v>1607985660.5999999</v>
      </c>
      <c r="I30">
        <f t="shared" si="0"/>
        <v>9.5518704116324732E-4</v>
      </c>
      <c r="J30">
        <f t="shared" si="1"/>
        <v>16.272747251070403</v>
      </c>
      <c r="K30">
        <f t="shared" si="2"/>
        <v>1199.5116129032299</v>
      </c>
      <c r="L30">
        <f t="shared" si="3"/>
        <v>673.73822540554193</v>
      </c>
      <c r="M30">
        <f t="shared" si="4"/>
        <v>69.002490116318853</v>
      </c>
      <c r="N30">
        <f t="shared" si="5"/>
        <v>122.85081221856403</v>
      </c>
      <c r="O30">
        <f t="shared" si="6"/>
        <v>5.2683183671048885E-2</v>
      </c>
      <c r="P30">
        <f t="shared" si="7"/>
        <v>2.9705550244415786</v>
      </c>
      <c r="Q30">
        <f t="shared" si="8"/>
        <v>5.2169566710808801E-2</v>
      </c>
      <c r="R30">
        <f t="shared" si="9"/>
        <v>3.265170821593312E-2</v>
      </c>
      <c r="S30">
        <f t="shared" si="10"/>
        <v>231.28596188767114</v>
      </c>
      <c r="T30">
        <f t="shared" si="11"/>
        <v>29.100367624537146</v>
      </c>
      <c r="U30">
        <f t="shared" si="12"/>
        <v>28.778119354838701</v>
      </c>
      <c r="V30">
        <f t="shared" si="13"/>
        <v>3.9704244364187802</v>
      </c>
      <c r="W30">
        <f t="shared" si="14"/>
        <v>56.6897491201075</v>
      </c>
      <c r="X30">
        <f t="shared" si="15"/>
        <v>2.1512786209405141</v>
      </c>
      <c r="Y30">
        <f t="shared" si="16"/>
        <v>3.7948282614245494</v>
      </c>
      <c r="Z30">
        <f t="shared" si="17"/>
        <v>1.819145815478266</v>
      </c>
      <c r="AA30">
        <f t="shared" si="18"/>
        <v>-42.123748515299205</v>
      </c>
      <c r="AB30">
        <f t="shared" si="19"/>
        <v>-124.62296184574163</v>
      </c>
      <c r="AC30">
        <f t="shared" si="20"/>
        <v>-9.1802548556934145</v>
      </c>
      <c r="AD30">
        <f t="shared" si="21"/>
        <v>55.358996670936875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53942.5342016219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899.15800000000002</v>
      </c>
      <c r="AR30">
        <v>1013.17</v>
      </c>
      <c r="AS30">
        <f t="shared" si="27"/>
        <v>0.11252998016127591</v>
      </c>
      <c r="AT30">
        <v>0.5</v>
      </c>
      <c r="AU30">
        <f t="shared" si="28"/>
        <v>1180.1577336710466</v>
      </c>
      <c r="AV30">
        <f t="shared" si="29"/>
        <v>16.272747251070403</v>
      </c>
      <c r="AW30">
        <f t="shared" si="30"/>
        <v>66.401563178589612</v>
      </c>
      <c r="AX30">
        <f t="shared" si="31"/>
        <v>0.3829564633773207</v>
      </c>
      <c r="AY30">
        <f t="shared" si="32"/>
        <v>1.4278171680043814E-2</v>
      </c>
      <c r="AZ30">
        <f t="shared" si="33"/>
        <v>2.2196768558089954</v>
      </c>
      <c r="BA30" t="s">
        <v>347</v>
      </c>
      <c r="BB30">
        <v>625.16999999999996</v>
      </c>
      <c r="BC30">
        <f t="shared" si="34"/>
        <v>388</v>
      </c>
      <c r="BD30">
        <f t="shared" si="35"/>
        <v>0.29384536082474211</v>
      </c>
      <c r="BE30">
        <f t="shared" si="36"/>
        <v>0.85285808010133068</v>
      </c>
      <c r="BF30">
        <f t="shared" si="37"/>
        <v>0.38298505688615764</v>
      </c>
      <c r="BG30">
        <f t="shared" si="38"/>
        <v>0.88310189380483917</v>
      </c>
      <c r="BH30">
        <f t="shared" si="39"/>
        <v>1399.9674193548401</v>
      </c>
      <c r="BI30">
        <f t="shared" si="40"/>
        <v>1180.1577336710466</v>
      </c>
      <c r="BJ30">
        <f t="shared" si="41"/>
        <v>0.84298942772176044</v>
      </c>
      <c r="BK30">
        <f t="shared" si="42"/>
        <v>0.19597885544352078</v>
      </c>
      <c r="BL30">
        <v>6</v>
      </c>
      <c r="BM30">
        <v>0.5</v>
      </c>
      <c r="BN30" t="s">
        <v>290</v>
      </c>
      <c r="BO30">
        <v>2</v>
      </c>
      <c r="BP30">
        <v>1607985660.5999999</v>
      </c>
      <c r="BQ30">
        <v>1199.5116129032299</v>
      </c>
      <c r="BR30">
        <v>1220.4132258064501</v>
      </c>
      <c r="BS30">
        <v>21.005019354838701</v>
      </c>
      <c r="BT30">
        <v>19.882903225806501</v>
      </c>
      <c r="BU30">
        <v>1196.33193548387</v>
      </c>
      <c r="BV30">
        <v>20.812370967741899</v>
      </c>
      <c r="BW30">
        <v>500.01419354838703</v>
      </c>
      <c r="BX30">
        <v>102.317419354839</v>
      </c>
      <c r="BY30">
        <v>9.9940258064516105E-2</v>
      </c>
      <c r="BZ30">
        <v>27.999948387096801</v>
      </c>
      <c r="CA30">
        <v>28.778119354838701</v>
      </c>
      <c r="CB30">
        <v>999.9</v>
      </c>
      <c r="CC30">
        <v>0</v>
      </c>
      <c r="CD30">
        <v>0</v>
      </c>
      <c r="CE30">
        <v>10003.811290322599</v>
      </c>
      <c r="CF30">
        <v>0</v>
      </c>
      <c r="CG30">
        <v>266.42380645161302</v>
      </c>
      <c r="CH30">
        <v>1399.9674193548401</v>
      </c>
      <c r="CI30">
        <v>0.89999477419354801</v>
      </c>
      <c r="CJ30">
        <v>0.100005051612903</v>
      </c>
      <c r="CK30">
        <v>0</v>
      </c>
      <c r="CL30">
        <v>899.218032258064</v>
      </c>
      <c r="CM30">
        <v>4.9997499999999997</v>
      </c>
      <c r="CN30">
        <v>12594.706451612899</v>
      </c>
      <c r="CO30">
        <v>12177.745161290301</v>
      </c>
      <c r="CP30">
        <v>49.52</v>
      </c>
      <c r="CQ30">
        <v>51.533999999999999</v>
      </c>
      <c r="CR30">
        <v>50.624935483870999</v>
      </c>
      <c r="CS30">
        <v>50.838354838709698</v>
      </c>
      <c r="CT30">
        <v>50.507870967741901</v>
      </c>
      <c r="CU30">
        <v>1255.46580645161</v>
      </c>
      <c r="CV30">
        <v>139.503548387097</v>
      </c>
      <c r="CW30">
        <v>0</v>
      </c>
      <c r="CX30">
        <v>119.59999990463299</v>
      </c>
      <c r="CY30">
        <v>0</v>
      </c>
      <c r="CZ30">
        <v>899.15800000000002</v>
      </c>
      <c r="DA30">
        <v>-9.4231111000379499</v>
      </c>
      <c r="DB30">
        <v>-129.18290581609801</v>
      </c>
      <c r="DC30">
        <v>12593.853846153799</v>
      </c>
      <c r="DD30">
        <v>15</v>
      </c>
      <c r="DE30">
        <v>1607985158.5999999</v>
      </c>
      <c r="DF30" t="s">
        <v>327</v>
      </c>
      <c r="DG30">
        <v>1607985158.5999999</v>
      </c>
      <c r="DH30">
        <v>1607985153.0999999</v>
      </c>
      <c r="DI30">
        <v>18</v>
      </c>
      <c r="DJ30">
        <v>0.62</v>
      </c>
      <c r="DK30">
        <v>-0.03</v>
      </c>
      <c r="DL30">
        <v>3.1789999999999998</v>
      </c>
      <c r="DM30">
        <v>0.193</v>
      </c>
      <c r="DN30">
        <v>511</v>
      </c>
      <c r="DO30">
        <v>20</v>
      </c>
      <c r="DP30">
        <v>0.13</v>
      </c>
      <c r="DQ30">
        <v>0.06</v>
      </c>
      <c r="DR30">
        <v>16.2761846131996</v>
      </c>
      <c r="DS30">
        <v>-1.31678298131418</v>
      </c>
      <c r="DT30">
        <v>9.8173634147559002E-2</v>
      </c>
      <c r="DU30">
        <v>0</v>
      </c>
      <c r="DV30">
        <v>-20.894496666666701</v>
      </c>
      <c r="DW30">
        <v>1.66314660734144</v>
      </c>
      <c r="DX30">
        <v>0.12386035008113799</v>
      </c>
      <c r="DY30">
        <v>0</v>
      </c>
      <c r="DZ30">
        <v>1.1218699999999999</v>
      </c>
      <c r="EA30">
        <v>-9.4220956618466398E-2</v>
      </c>
      <c r="EB30">
        <v>7.0403934549142901E-3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3.17</v>
      </c>
      <c r="EJ30">
        <v>0.19259999999999999</v>
      </c>
      <c r="EK30">
        <v>3.1790952380953299</v>
      </c>
      <c r="EL30">
        <v>0</v>
      </c>
      <c r="EM30">
        <v>0</v>
      </c>
      <c r="EN30">
        <v>0</v>
      </c>
      <c r="EO30">
        <v>0.192640000000001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8.5</v>
      </c>
      <c r="EX30">
        <v>8.6</v>
      </c>
      <c r="EY30">
        <v>2</v>
      </c>
      <c r="EZ30">
        <v>512.34900000000005</v>
      </c>
      <c r="FA30">
        <v>482.45800000000003</v>
      </c>
      <c r="FB30">
        <v>23.946899999999999</v>
      </c>
      <c r="FC30">
        <v>33.100700000000003</v>
      </c>
      <c r="FD30">
        <v>30.000499999999999</v>
      </c>
      <c r="FE30">
        <v>32.990699999999997</v>
      </c>
      <c r="FF30">
        <v>32.954500000000003</v>
      </c>
      <c r="FG30">
        <v>52.5486</v>
      </c>
      <c r="FH30">
        <v>19.613299999999999</v>
      </c>
      <c r="FI30">
        <v>67.256</v>
      </c>
      <c r="FJ30">
        <v>23.950800000000001</v>
      </c>
      <c r="FK30">
        <v>1220.6600000000001</v>
      </c>
      <c r="FL30">
        <v>19.9724</v>
      </c>
      <c r="FM30">
        <v>101.456</v>
      </c>
      <c r="FN30">
        <v>100.818</v>
      </c>
    </row>
    <row r="31" spans="1:170" x14ac:dyDescent="0.25">
      <c r="A31">
        <v>15</v>
      </c>
      <c r="B31">
        <v>1607985777.0999999</v>
      </c>
      <c r="C31">
        <v>1319.0999999046301</v>
      </c>
      <c r="D31" t="s">
        <v>348</v>
      </c>
      <c r="E31" t="s">
        <v>349</v>
      </c>
      <c r="F31" t="s">
        <v>285</v>
      </c>
      <c r="G31" t="s">
        <v>286</v>
      </c>
      <c r="H31">
        <v>1607985769.0999999</v>
      </c>
      <c r="I31">
        <f t="shared" si="0"/>
        <v>6.9821720085903492E-4</v>
      </c>
      <c r="J31">
        <f t="shared" si="1"/>
        <v>14.773551954045946</v>
      </c>
      <c r="K31">
        <f t="shared" si="2"/>
        <v>1400.86864516129</v>
      </c>
      <c r="L31">
        <f t="shared" si="3"/>
        <v>751.01605899493109</v>
      </c>
      <c r="M31">
        <f t="shared" si="4"/>
        <v>76.919191400527126</v>
      </c>
      <c r="N31">
        <f t="shared" si="5"/>
        <v>143.47720285550602</v>
      </c>
      <c r="O31">
        <f t="shared" si="6"/>
        <v>3.8458911187663758E-2</v>
      </c>
      <c r="P31">
        <f t="shared" si="7"/>
        <v>2.9696043266734549</v>
      </c>
      <c r="Q31">
        <f t="shared" si="8"/>
        <v>3.8184335228820629E-2</v>
      </c>
      <c r="R31">
        <f t="shared" si="9"/>
        <v>2.3889715516843907E-2</v>
      </c>
      <c r="S31">
        <f t="shared" si="10"/>
        <v>231.29036198132604</v>
      </c>
      <c r="T31">
        <f t="shared" si="11"/>
        <v>29.16182070855643</v>
      </c>
      <c r="U31">
        <f t="shared" si="12"/>
        <v>28.795993548387099</v>
      </c>
      <c r="V31">
        <f t="shared" si="13"/>
        <v>3.974539659572053</v>
      </c>
      <c r="W31">
        <f t="shared" si="14"/>
        <v>56.877899015434984</v>
      </c>
      <c r="X31">
        <f t="shared" si="15"/>
        <v>2.1578085965742626</v>
      </c>
      <c r="Y31">
        <f t="shared" si="16"/>
        <v>3.7937558066072321</v>
      </c>
      <c r="Z31">
        <f t="shared" si="17"/>
        <v>1.8167310629977904</v>
      </c>
      <c r="AA31">
        <f t="shared" si="18"/>
        <v>-30.791378557883441</v>
      </c>
      <c r="AB31">
        <f t="shared" si="19"/>
        <v>-128.22090145944824</v>
      </c>
      <c r="AC31">
        <f t="shared" si="20"/>
        <v>-9.4489316298527513</v>
      </c>
      <c r="AD31">
        <f t="shared" si="21"/>
        <v>62.829150334141616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53915.627129788176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894.11807692307696</v>
      </c>
      <c r="AR31">
        <v>1008.23</v>
      </c>
      <c r="AS31">
        <f t="shared" si="27"/>
        <v>0.11318044798996563</v>
      </c>
      <c r="AT31">
        <v>0.5</v>
      </c>
      <c r="AU31">
        <f t="shared" si="28"/>
        <v>1180.1839459085654</v>
      </c>
      <c r="AV31">
        <f t="shared" si="29"/>
        <v>14.773551954045946</v>
      </c>
      <c r="AW31">
        <f t="shared" si="30"/>
        <v>66.786873854248398</v>
      </c>
      <c r="AX31">
        <f t="shared" si="31"/>
        <v>0.37271257550360531</v>
      </c>
      <c r="AY31">
        <f t="shared" si="32"/>
        <v>1.3007548092042517E-2</v>
      </c>
      <c r="AZ31">
        <f t="shared" si="33"/>
        <v>2.2354522281622247</v>
      </c>
      <c r="BA31" t="s">
        <v>351</v>
      </c>
      <c r="BB31">
        <v>632.45000000000005</v>
      </c>
      <c r="BC31">
        <f t="shared" si="34"/>
        <v>375.78</v>
      </c>
      <c r="BD31">
        <f t="shared" si="35"/>
        <v>0.30366683452265442</v>
      </c>
      <c r="BE31">
        <f t="shared" si="36"/>
        <v>0.85709776660594827</v>
      </c>
      <c r="BF31">
        <f t="shared" si="37"/>
        <v>0.38978897942345719</v>
      </c>
      <c r="BG31">
        <f t="shared" si="38"/>
        <v>0.88504173281813714</v>
      </c>
      <c r="BH31">
        <f t="shared" si="39"/>
        <v>1399.99903225806</v>
      </c>
      <c r="BI31">
        <f t="shared" si="40"/>
        <v>1180.1839459085654</v>
      </c>
      <c r="BJ31">
        <f t="shared" si="41"/>
        <v>0.84298911550320532</v>
      </c>
      <c r="BK31">
        <f t="shared" si="42"/>
        <v>0.19597823100641062</v>
      </c>
      <c r="BL31">
        <v>6</v>
      </c>
      <c r="BM31">
        <v>0.5</v>
      </c>
      <c r="BN31" t="s">
        <v>290</v>
      </c>
      <c r="BO31">
        <v>2</v>
      </c>
      <c r="BP31">
        <v>1607985769.0999999</v>
      </c>
      <c r="BQ31">
        <v>1400.86864516129</v>
      </c>
      <c r="BR31">
        <v>1419.77</v>
      </c>
      <c r="BS31">
        <v>21.068200000000001</v>
      </c>
      <c r="BT31">
        <v>20.2480193548387</v>
      </c>
      <c r="BU31">
        <v>1396.2206451612899</v>
      </c>
      <c r="BV31">
        <v>20.873200000000001</v>
      </c>
      <c r="BW31">
        <v>500.01693548387101</v>
      </c>
      <c r="BX31">
        <v>102.320161290323</v>
      </c>
      <c r="BY31">
        <v>0.100007332258065</v>
      </c>
      <c r="BZ31">
        <v>27.995100000000001</v>
      </c>
      <c r="CA31">
        <v>28.795993548387099</v>
      </c>
      <c r="CB31">
        <v>999.9</v>
      </c>
      <c r="CC31">
        <v>0</v>
      </c>
      <c r="CD31">
        <v>0</v>
      </c>
      <c r="CE31">
        <v>9998.1612903225796</v>
      </c>
      <c r="CF31">
        <v>0</v>
      </c>
      <c r="CG31">
        <v>265.69225806451601</v>
      </c>
      <c r="CH31">
        <v>1399.99903225806</v>
      </c>
      <c r="CI31">
        <v>0.90000400000000003</v>
      </c>
      <c r="CJ31">
        <v>9.9995700000000007E-2</v>
      </c>
      <c r="CK31">
        <v>0</v>
      </c>
      <c r="CL31">
        <v>894.19064516129004</v>
      </c>
      <c r="CM31">
        <v>4.9997499999999997</v>
      </c>
      <c r="CN31">
        <v>12528.7677419355</v>
      </c>
      <c r="CO31">
        <v>12178.058064516101</v>
      </c>
      <c r="CP31">
        <v>49.645000000000003</v>
      </c>
      <c r="CQ31">
        <v>51.625</v>
      </c>
      <c r="CR31">
        <v>50.737806451612897</v>
      </c>
      <c r="CS31">
        <v>50.939032258064501</v>
      </c>
      <c r="CT31">
        <v>50.624935483870999</v>
      </c>
      <c r="CU31">
        <v>1255.5070967741899</v>
      </c>
      <c r="CV31">
        <v>139.491935483871</v>
      </c>
      <c r="CW31">
        <v>0</v>
      </c>
      <c r="CX31">
        <v>107.89999985694899</v>
      </c>
      <c r="CY31">
        <v>0</v>
      </c>
      <c r="CZ31">
        <v>894.11807692307696</v>
      </c>
      <c r="DA31">
        <v>-6.2806153903739803</v>
      </c>
      <c r="DB31">
        <v>-100.605128283591</v>
      </c>
      <c r="DC31">
        <v>12527.7192307692</v>
      </c>
      <c r="DD31">
        <v>15</v>
      </c>
      <c r="DE31">
        <v>1607985802.0999999</v>
      </c>
      <c r="DF31" t="s">
        <v>352</v>
      </c>
      <c r="DG31">
        <v>1607985802.0999999</v>
      </c>
      <c r="DH31">
        <v>1607985797.5999999</v>
      </c>
      <c r="DI31">
        <v>19</v>
      </c>
      <c r="DJ31">
        <v>1.468</v>
      </c>
      <c r="DK31">
        <v>3.0000000000000001E-3</v>
      </c>
      <c r="DL31">
        <v>4.6479999999999997</v>
      </c>
      <c r="DM31">
        <v>0.19500000000000001</v>
      </c>
      <c r="DN31">
        <v>1420</v>
      </c>
      <c r="DO31">
        <v>20</v>
      </c>
      <c r="DP31">
        <v>0.1</v>
      </c>
      <c r="DQ31">
        <v>0.13</v>
      </c>
      <c r="DR31">
        <v>16.0085900711905</v>
      </c>
      <c r="DS31">
        <v>-0.13934448910941999</v>
      </c>
      <c r="DT31">
        <v>3.9810626399520002E-2</v>
      </c>
      <c r="DU31">
        <v>1</v>
      </c>
      <c r="DV31">
        <v>-20.374780000000001</v>
      </c>
      <c r="DW31">
        <v>0.19550789766402499</v>
      </c>
      <c r="DX31">
        <v>4.5978236880796899E-2</v>
      </c>
      <c r="DY31">
        <v>1</v>
      </c>
      <c r="DZ31">
        <v>0.81811763333333298</v>
      </c>
      <c r="EA31">
        <v>-5.0309365962181198E-2</v>
      </c>
      <c r="EB31">
        <v>3.6952742386579199E-3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4.6479999999999997</v>
      </c>
      <c r="EJ31">
        <v>0.19500000000000001</v>
      </c>
      <c r="EK31">
        <v>3.1790952380953299</v>
      </c>
      <c r="EL31">
        <v>0</v>
      </c>
      <c r="EM31">
        <v>0</v>
      </c>
      <c r="EN31">
        <v>0</v>
      </c>
      <c r="EO31">
        <v>0.192640000000001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10.3</v>
      </c>
      <c r="EX31">
        <v>10.4</v>
      </c>
      <c r="EY31">
        <v>2</v>
      </c>
      <c r="EZ31">
        <v>512.53499999999997</v>
      </c>
      <c r="FA31">
        <v>482.92899999999997</v>
      </c>
      <c r="FB31">
        <v>23.9529</v>
      </c>
      <c r="FC31">
        <v>33.231000000000002</v>
      </c>
      <c r="FD31">
        <v>30.000599999999999</v>
      </c>
      <c r="FE31">
        <v>33.119900000000001</v>
      </c>
      <c r="FF31">
        <v>33.083300000000001</v>
      </c>
      <c r="FG31">
        <v>59.298400000000001</v>
      </c>
      <c r="FH31">
        <v>18.433700000000002</v>
      </c>
      <c r="FI31">
        <v>67.256</v>
      </c>
      <c r="FJ31">
        <v>23.951899999999998</v>
      </c>
      <c r="FK31">
        <v>1419.72</v>
      </c>
      <c r="FL31">
        <v>20.316600000000001</v>
      </c>
      <c r="FM31">
        <v>101.437</v>
      </c>
      <c r="FN31">
        <v>100.79300000000001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2020-12-14T15:02:57Z</dcterms:created>
  <dcterms:modified xsi:type="dcterms:W3CDTF">2021-05-04T23:19:54Z</dcterms:modified>
</cp:coreProperties>
</file>