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56427682-CAE0-4817-8371-995FF629FA3C}" xr6:coauthVersionLast="46" xr6:coauthVersionMax="46" xr10:uidLastSave="{00000000-0000-0000-0000-000000000000}"/>
  <bookViews>
    <workbookView xWindow="2895" yWindow="289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 s="1"/>
  <c r="Y31" i="1"/>
  <c r="W31" i="1" s="1"/>
  <c r="X31" i="1"/>
  <c r="P31" i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N30" i="1"/>
  <c r="AM30" i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X29" i="1"/>
  <c r="W29" i="1" s="1"/>
  <c r="P29" i="1"/>
  <c r="BK28" i="1"/>
  <c r="BJ28" i="1"/>
  <c r="BI28" i="1"/>
  <c r="BH28" i="1"/>
  <c r="BG28" i="1"/>
  <c r="BF28" i="1"/>
  <c r="BE28" i="1"/>
  <c r="BD28" i="1"/>
  <c r="BC28" i="1"/>
  <c r="AX28" i="1" s="1"/>
  <c r="AZ28" i="1"/>
  <c r="AU28" i="1"/>
  <c r="AW28" i="1" s="1"/>
  <c r="AS28" i="1"/>
  <c r="AN28" i="1"/>
  <c r="AM28" i="1"/>
  <c r="AI28" i="1"/>
  <c r="AG28" i="1" s="1"/>
  <c r="Y28" i="1"/>
  <c r="W28" i="1" s="1"/>
  <c r="X28" i="1"/>
  <c r="S28" i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M27" i="1"/>
  <c r="AN27" i="1" s="1"/>
  <c r="AI27" i="1"/>
  <c r="AG27" i="1" s="1"/>
  <c r="Y27" i="1"/>
  <c r="X27" i="1"/>
  <c r="W27" i="1" s="1"/>
  <c r="P27" i="1"/>
  <c r="BK26" i="1"/>
  <c r="S26" i="1" s="1"/>
  <c r="BJ26" i="1"/>
  <c r="BI26" i="1"/>
  <c r="BH26" i="1"/>
  <c r="BG26" i="1"/>
  <c r="BF26" i="1"/>
  <c r="BE26" i="1"/>
  <c r="BD26" i="1"/>
  <c r="BC26" i="1"/>
  <c r="AX26" i="1" s="1"/>
  <c r="AZ26" i="1"/>
  <c r="AU26" i="1"/>
  <c r="AS26" i="1"/>
  <c r="AW26" i="1" s="1"/>
  <c r="AN26" i="1"/>
  <c r="AM26" i="1"/>
  <c r="AI26" i="1"/>
  <c r="AG26" i="1" s="1"/>
  <c r="Y26" i="1"/>
  <c r="W26" i="1" s="1"/>
  <c r="X26" i="1"/>
  <c r="P26" i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M25" i="1"/>
  <c r="AN25" i="1" s="1"/>
  <c r="AI25" i="1"/>
  <c r="AG25" i="1"/>
  <c r="K25" i="1" s="1"/>
  <c r="Y25" i="1"/>
  <c r="X25" i="1"/>
  <c r="W25" i="1"/>
  <c r="P25" i="1"/>
  <c r="N25" i="1"/>
  <c r="BK24" i="1"/>
  <c r="BJ24" i="1"/>
  <c r="BI24" i="1"/>
  <c r="AU24" i="1" s="1"/>
  <c r="BH24" i="1"/>
  <c r="BG24" i="1"/>
  <c r="BF24" i="1"/>
  <c r="BE24" i="1"/>
  <c r="BD24" i="1"/>
  <c r="BC24" i="1"/>
  <c r="AX24" i="1" s="1"/>
  <c r="AZ24" i="1"/>
  <c r="AS24" i="1"/>
  <c r="AW24" i="1" s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X23" i="1" s="1"/>
  <c r="AZ23" i="1"/>
  <c r="AV23" i="1"/>
  <c r="AS23" i="1"/>
  <c r="AM23" i="1"/>
  <c r="AN23" i="1" s="1"/>
  <c r="AI23" i="1"/>
  <c r="AG23" i="1"/>
  <c r="K23" i="1" s="1"/>
  <c r="Y23" i="1"/>
  <c r="X23" i="1"/>
  <c r="W23" i="1"/>
  <c r="P23" i="1"/>
  <c r="N23" i="1"/>
  <c r="J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M22" i="1"/>
  <c r="AN22" i="1" s="1"/>
  <c r="AI22" i="1"/>
  <c r="AG22" i="1"/>
  <c r="N22" i="1" s="1"/>
  <c r="Y22" i="1"/>
  <c r="X22" i="1"/>
  <c r="W22" i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W21" i="1" s="1"/>
  <c r="P21" i="1"/>
  <c r="BK20" i="1"/>
  <c r="BJ20" i="1"/>
  <c r="BH20" i="1"/>
  <c r="BI20" i="1" s="1"/>
  <c r="BG20" i="1"/>
  <c r="BF20" i="1"/>
  <c r="BE20" i="1"/>
  <c r="BD20" i="1"/>
  <c r="BC20" i="1"/>
  <c r="AX20" i="1" s="1"/>
  <c r="AZ20" i="1"/>
  <c r="AS20" i="1"/>
  <c r="AN20" i="1"/>
  <c r="AM20" i="1"/>
  <c r="AI20" i="1"/>
  <c r="AG20" i="1"/>
  <c r="K20" i="1" s="1"/>
  <c r="Y20" i="1"/>
  <c r="X20" i="1"/>
  <c r="W20" i="1"/>
  <c r="P20" i="1"/>
  <c r="N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M19" i="1"/>
  <c r="AN19" i="1" s="1"/>
  <c r="AI19" i="1"/>
  <c r="AG19" i="1" s="1"/>
  <c r="Y19" i="1"/>
  <c r="X19" i="1"/>
  <c r="W19" i="1" s="1"/>
  <c r="P19" i="1"/>
  <c r="BK18" i="1"/>
  <c r="S18" i="1" s="1"/>
  <c r="BJ18" i="1"/>
  <c r="BI18" i="1"/>
  <c r="BH18" i="1"/>
  <c r="BG18" i="1"/>
  <c r="BF18" i="1"/>
  <c r="BE18" i="1"/>
  <c r="BD18" i="1"/>
  <c r="BC18" i="1"/>
  <c r="AX18" i="1" s="1"/>
  <c r="AZ18" i="1"/>
  <c r="AU18" i="1"/>
  <c r="AS18" i="1"/>
  <c r="AW18" i="1" s="1"/>
  <c r="AN18" i="1"/>
  <c r="AM18" i="1"/>
  <c r="AI18" i="1"/>
  <c r="AG18" i="1" s="1"/>
  <c r="Y18" i="1"/>
  <c r="W18" i="1" s="1"/>
  <c r="X18" i="1"/>
  <c r="P18" i="1"/>
  <c r="BK17" i="1"/>
  <c r="BJ17" i="1"/>
  <c r="BH17" i="1"/>
  <c r="BI17" i="1" s="1"/>
  <c r="BG17" i="1"/>
  <c r="BF17" i="1"/>
  <c r="BE17" i="1"/>
  <c r="BD17" i="1"/>
  <c r="BC17" i="1"/>
  <c r="AZ17" i="1"/>
  <c r="AX17" i="1"/>
  <c r="AS17" i="1"/>
  <c r="AN17" i="1"/>
  <c r="AM17" i="1"/>
  <c r="AI17" i="1"/>
  <c r="AG17" i="1"/>
  <c r="K17" i="1" s="1"/>
  <c r="Y17" i="1"/>
  <c r="X17" i="1"/>
  <c r="W17" i="1"/>
  <c r="P17" i="1"/>
  <c r="N17" i="1"/>
  <c r="AU22" i="1" l="1"/>
  <c r="AW22" i="1" s="1"/>
  <c r="S22" i="1"/>
  <c r="AU27" i="1"/>
  <c r="AW27" i="1" s="1"/>
  <c r="S27" i="1"/>
  <c r="AU17" i="1"/>
  <c r="AW17" i="1" s="1"/>
  <c r="S17" i="1"/>
  <c r="N19" i="1"/>
  <c r="I19" i="1"/>
  <c r="K19" i="1"/>
  <c r="AH19" i="1"/>
  <c r="J19" i="1"/>
  <c r="AV19" i="1" s="1"/>
  <c r="AY19" i="1" s="1"/>
  <c r="AH24" i="1"/>
  <c r="I24" i="1"/>
  <c r="N24" i="1"/>
  <c r="J24" i="1"/>
  <c r="AV24" i="1" s="1"/>
  <c r="AY24" i="1" s="1"/>
  <c r="K24" i="1"/>
  <c r="I29" i="1"/>
  <c r="K29" i="1"/>
  <c r="AH29" i="1"/>
  <c r="N29" i="1"/>
  <c r="J29" i="1"/>
  <c r="AV29" i="1" s="1"/>
  <c r="AY29" i="1" s="1"/>
  <c r="S29" i="1"/>
  <c r="AU29" i="1"/>
  <c r="J18" i="1"/>
  <c r="AV18" i="1" s="1"/>
  <c r="AY18" i="1" s="1"/>
  <c r="I18" i="1"/>
  <c r="AH18" i="1"/>
  <c r="K18" i="1"/>
  <c r="N18" i="1"/>
  <c r="AW19" i="1"/>
  <c r="AU19" i="1"/>
  <c r="S19" i="1"/>
  <c r="AW23" i="1"/>
  <c r="S23" i="1"/>
  <c r="AU23" i="1"/>
  <c r="AW29" i="1"/>
  <c r="K31" i="1"/>
  <c r="J31" i="1"/>
  <c r="AV31" i="1" s="1"/>
  <c r="I31" i="1"/>
  <c r="AH31" i="1"/>
  <c r="N31" i="1"/>
  <c r="I21" i="1"/>
  <c r="AH21" i="1"/>
  <c r="K21" i="1"/>
  <c r="N21" i="1"/>
  <c r="J21" i="1"/>
  <c r="AV21" i="1" s="1"/>
  <c r="AY23" i="1"/>
  <c r="J26" i="1"/>
  <c r="AV26" i="1" s="1"/>
  <c r="AY26" i="1" s="1"/>
  <c r="I26" i="1"/>
  <c r="K26" i="1"/>
  <c r="AH26" i="1"/>
  <c r="N26" i="1"/>
  <c r="T28" i="1"/>
  <c r="U28" i="1" s="1"/>
  <c r="S31" i="1"/>
  <c r="AU31" i="1"/>
  <c r="K28" i="1"/>
  <c r="J28" i="1"/>
  <c r="AV28" i="1" s="1"/>
  <c r="AY28" i="1" s="1"/>
  <c r="N28" i="1"/>
  <c r="I28" i="1"/>
  <c r="AH28" i="1"/>
  <c r="T18" i="1"/>
  <c r="U18" i="1" s="1"/>
  <c r="S21" i="1"/>
  <c r="AU21" i="1"/>
  <c r="AU30" i="1"/>
  <c r="AW30" i="1" s="1"/>
  <c r="S30" i="1"/>
  <c r="AW31" i="1"/>
  <c r="S20" i="1"/>
  <c r="AU20" i="1"/>
  <c r="AW20" i="1" s="1"/>
  <c r="AW21" i="1"/>
  <c r="AU25" i="1"/>
  <c r="AW25" i="1" s="1"/>
  <c r="S25" i="1"/>
  <c r="N27" i="1"/>
  <c r="AH27" i="1"/>
  <c r="K27" i="1"/>
  <c r="I27" i="1"/>
  <c r="J27" i="1"/>
  <c r="AV27" i="1" s="1"/>
  <c r="AY27" i="1" s="1"/>
  <c r="AH17" i="1"/>
  <c r="I22" i="1"/>
  <c r="S24" i="1"/>
  <c r="AH25" i="1"/>
  <c r="I30" i="1"/>
  <c r="AH22" i="1"/>
  <c r="I17" i="1"/>
  <c r="AH20" i="1"/>
  <c r="J22" i="1"/>
  <c r="AV22" i="1" s="1"/>
  <c r="AY22" i="1" s="1"/>
  <c r="I25" i="1"/>
  <c r="J30" i="1"/>
  <c r="AV30" i="1" s="1"/>
  <c r="AY30" i="1" s="1"/>
  <c r="AH30" i="1"/>
  <c r="J17" i="1"/>
  <c r="AV17" i="1" s="1"/>
  <c r="I20" i="1"/>
  <c r="K22" i="1"/>
  <c r="AH23" i="1"/>
  <c r="J25" i="1"/>
  <c r="AV25" i="1" s="1"/>
  <c r="AY25" i="1" s="1"/>
  <c r="K30" i="1"/>
  <c r="J20" i="1"/>
  <c r="AV20" i="1" s="1"/>
  <c r="AY20" i="1" s="1"/>
  <c r="I23" i="1"/>
  <c r="AA17" i="1" l="1"/>
  <c r="T21" i="1"/>
  <c r="U21" i="1" s="1"/>
  <c r="AA24" i="1"/>
  <c r="AA20" i="1"/>
  <c r="Q20" i="1"/>
  <c r="O20" i="1" s="1"/>
  <c r="R20" i="1" s="1"/>
  <c r="L20" i="1" s="1"/>
  <c r="M20" i="1" s="1"/>
  <c r="AA27" i="1"/>
  <c r="T20" i="1"/>
  <c r="U20" i="1" s="1"/>
  <c r="AB18" i="1"/>
  <c r="V18" i="1"/>
  <c r="Z18" i="1" s="1"/>
  <c r="AC18" i="1"/>
  <c r="T23" i="1"/>
  <c r="U23" i="1" s="1"/>
  <c r="Q23" i="1" s="1"/>
  <c r="O23" i="1" s="1"/>
  <c r="R23" i="1" s="1"/>
  <c r="L23" i="1" s="1"/>
  <c r="M23" i="1" s="1"/>
  <c r="Q18" i="1"/>
  <c r="O18" i="1" s="1"/>
  <c r="R18" i="1" s="1"/>
  <c r="L18" i="1" s="1"/>
  <c r="M18" i="1" s="1"/>
  <c r="AA18" i="1"/>
  <c r="T27" i="1"/>
  <c r="U27" i="1" s="1"/>
  <c r="AY17" i="1"/>
  <c r="AA30" i="1"/>
  <c r="Q30" i="1"/>
  <c r="O30" i="1" s="1"/>
  <c r="R30" i="1" s="1"/>
  <c r="L30" i="1" s="1"/>
  <c r="M30" i="1" s="1"/>
  <c r="T31" i="1"/>
  <c r="U31" i="1" s="1"/>
  <c r="AY21" i="1"/>
  <c r="AA31" i="1"/>
  <c r="Q31" i="1"/>
  <c r="O31" i="1" s="1"/>
  <c r="R31" i="1" s="1"/>
  <c r="L31" i="1" s="1"/>
  <c r="M31" i="1" s="1"/>
  <c r="AA23" i="1"/>
  <c r="V28" i="1"/>
  <c r="Z28" i="1" s="1"/>
  <c r="AC28" i="1"/>
  <c r="AY31" i="1"/>
  <c r="T19" i="1"/>
  <c r="U19" i="1" s="1"/>
  <c r="Q19" i="1" s="1"/>
  <c r="O19" i="1" s="1"/>
  <c r="R19" i="1" s="1"/>
  <c r="L19" i="1" s="1"/>
  <c r="M19" i="1" s="1"/>
  <c r="Q29" i="1"/>
  <c r="O29" i="1" s="1"/>
  <c r="R29" i="1" s="1"/>
  <c r="L29" i="1" s="1"/>
  <c r="M29" i="1" s="1"/>
  <c r="AA29" i="1"/>
  <c r="T24" i="1"/>
  <c r="U24" i="1" s="1"/>
  <c r="Q24" i="1" s="1"/>
  <c r="O24" i="1" s="1"/>
  <c r="R24" i="1" s="1"/>
  <c r="L24" i="1" s="1"/>
  <c r="M24" i="1" s="1"/>
  <c r="T30" i="1"/>
  <c r="U30" i="1" s="1"/>
  <c r="AA28" i="1"/>
  <c r="Q28" i="1"/>
  <c r="O28" i="1" s="1"/>
  <c r="R28" i="1" s="1"/>
  <c r="L28" i="1" s="1"/>
  <c r="M28" i="1" s="1"/>
  <c r="T29" i="1"/>
  <c r="U29" i="1" s="1"/>
  <c r="AA19" i="1"/>
  <c r="AA25" i="1"/>
  <c r="AA22" i="1"/>
  <c r="T25" i="1"/>
  <c r="U25" i="1" s="1"/>
  <c r="T22" i="1"/>
  <c r="U22" i="1" s="1"/>
  <c r="AA26" i="1"/>
  <c r="Q21" i="1"/>
  <c r="O21" i="1" s="1"/>
  <c r="R21" i="1" s="1"/>
  <c r="L21" i="1" s="1"/>
  <c r="M21" i="1" s="1"/>
  <c r="AA21" i="1"/>
  <c r="AB28" i="1"/>
  <c r="T26" i="1"/>
  <c r="U26" i="1" s="1"/>
  <c r="T17" i="1"/>
  <c r="U17" i="1" s="1"/>
  <c r="V22" i="1" l="1"/>
  <c r="Z22" i="1" s="1"/>
  <c r="AC22" i="1"/>
  <c r="AD22" i="1" s="1"/>
  <c r="AB22" i="1"/>
  <c r="AC17" i="1"/>
  <c r="V17" i="1"/>
  <c r="Z17" i="1" s="1"/>
  <c r="AB17" i="1"/>
  <c r="AD18" i="1"/>
  <c r="AB23" i="1"/>
  <c r="AC23" i="1"/>
  <c r="V23" i="1"/>
  <c r="Z23" i="1" s="1"/>
  <c r="V26" i="1"/>
  <c r="Z26" i="1" s="1"/>
  <c r="AB26" i="1"/>
  <c r="AC26" i="1"/>
  <c r="AD26" i="1" s="1"/>
  <c r="V29" i="1"/>
  <c r="Z29" i="1" s="1"/>
  <c r="AC29" i="1"/>
  <c r="AB29" i="1"/>
  <c r="V27" i="1"/>
  <c r="Z27" i="1" s="1"/>
  <c r="AC27" i="1"/>
  <c r="AD27" i="1" s="1"/>
  <c r="AB27" i="1"/>
  <c r="Q22" i="1"/>
  <c r="O22" i="1" s="1"/>
  <c r="R22" i="1" s="1"/>
  <c r="L22" i="1" s="1"/>
  <c r="M22" i="1" s="1"/>
  <c r="V19" i="1"/>
  <c r="Z19" i="1" s="1"/>
  <c r="AC19" i="1"/>
  <c r="AD19" i="1" s="1"/>
  <c r="AB19" i="1"/>
  <c r="V21" i="1"/>
  <c r="Z21" i="1" s="1"/>
  <c r="AC21" i="1"/>
  <c r="AD21" i="1" s="1"/>
  <c r="AB21" i="1"/>
  <c r="V20" i="1"/>
  <c r="Z20" i="1" s="1"/>
  <c r="AC20" i="1"/>
  <c r="AD20" i="1" s="1"/>
  <c r="AB20" i="1"/>
  <c r="V24" i="1"/>
  <c r="Z24" i="1" s="1"/>
  <c r="AC24" i="1"/>
  <c r="AB24" i="1"/>
  <c r="V30" i="1"/>
  <c r="Z30" i="1" s="1"/>
  <c r="AC30" i="1"/>
  <c r="AD30" i="1" s="1"/>
  <c r="AB30" i="1"/>
  <c r="Q17" i="1"/>
  <c r="O17" i="1" s="1"/>
  <c r="R17" i="1" s="1"/>
  <c r="L17" i="1" s="1"/>
  <c r="M17" i="1" s="1"/>
  <c r="AC25" i="1"/>
  <c r="AD25" i="1" s="1"/>
  <c r="V25" i="1"/>
  <c r="Z25" i="1" s="1"/>
  <c r="AB25" i="1"/>
  <c r="Q25" i="1"/>
  <c r="O25" i="1" s="1"/>
  <c r="R25" i="1" s="1"/>
  <c r="L25" i="1" s="1"/>
  <c r="M25" i="1" s="1"/>
  <c r="Q26" i="1"/>
  <c r="O26" i="1" s="1"/>
  <c r="R26" i="1" s="1"/>
  <c r="L26" i="1" s="1"/>
  <c r="M26" i="1" s="1"/>
  <c r="AD28" i="1"/>
  <c r="AB31" i="1"/>
  <c r="AC31" i="1"/>
  <c r="AD31" i="1" s="1"/>
  <c r="V31" i="1"/>
  <c r="Z31" i="1" s="1"/>
  <c r="Q27" i="1"/>
  <c r="O27" i="1" s="1"/>
  <c r="R27" i="1" s="1"/>
  <c r="L27" i="1" s="1"/>
  <c r="M27" i="1" s="1"/>
  <c r="AD24" i="1" l="1"/>
  <c r="AD29" i="1"/>
  <c r="AD17" i="1"/>
  <c r="AD23" i="1"/>
</calcChain>
</file>

<file path=xl/sharedStrings.xml><?xml version="1.0" encoding="utf-8"?>
<sst xmlns="http://schemas.openxmlformats.org/spreadsheetml/2006/main" count="693" uniqueCount="353">
  <si>
    <t>File opened</t>
  </si>
  <si>
    <t>2020-12-14 16:11:04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</si>
  <si>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</si>
  <si>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</si>
  <si>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</si>
  <si>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</si>
  <si>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</si>
  <si>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</si>
  <si>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</si>
  <si>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</si>
  <si>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</si>
  <si>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</si>
  <si>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</si>
  <si>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{"co2bspan1": "0.994117", "co2aspan2a": "0.183186", "co2bspanconc2": "0", "flowbzero": "0.21903", "co2bspan2": "0", "h2obzero": "1.0713", "flowmeterzero": "0.990522", "h2obspan2": "0", "co2aspan1": "0.993652", "h2obspanconc1": "13.5", "h2oaspan1": "1.01106", "co2azero": "0.968485", "flowazero": "0.42501", "ssb_ref": "34304.3", "ssa_ref": "31243.3", "co2bspan2b": "0.180987", "h2obspan2b": "0.0756432", "h2obspanconc2": "0", "h2oaspan2b": "0.0752776", "h2obspan1": "1.02041", "h2oaspanconc1": "13.51", "chamberpressurezero": "2.56567", "tazero": "-0.045269", "h2oaspan2": "0", "co2bzero": "0.945393", "co2bspan2a": "0.182058", "oxygen": "21", "co2aspan2b": "0.182023", "co2aspan2": "0", "co2aspanconc1": "995.1", "co2bspanconc1": "995.1", "tbzero": "-0.0452194", "h2oaspanconc2": "0", "h2oazero": "1.06897", "h2obspan2a": "0.0741299", "h2oaspan2a": "0.0744543", "co2aspanconc2": "0"}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</si>
  <si>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</si>
  <si>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</si>
  <si>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</si>
  <si>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</si>
  <si>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</si>
  <si>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</si>
  <si>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</si>
  <si>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</si>
  <si>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</si>
  <si>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16:11:05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</si>
  <si>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</si>
  <si>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</si>
  <si>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</si>
  <si>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</si>
  <si>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</si>
  <si>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</si>
  <si>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</si>
  <si>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</si>
  <si>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</si>
  <si>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</si>
  <si>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</si>
  <si>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</si>
  <si>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</si>
  <si>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</si>
  <si>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</si>
  <si>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</si>
  <si>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</si>
  <si>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</si>
  <si>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</si>
  <si>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</si>
  <si>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</si>
  <si>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</si>
  <si>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</si>
  <si>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</si>
  <si>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</si>
  <si>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</si>
  <si>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</si>
  <si>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</si>
  <si>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</si>
  <si>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</si>
  <si>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</si>
  <si>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</si>
  <si>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</si>
  <si>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</si>
  <si>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</si>
  <si>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</si>
  <si>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</si>
  <si>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</si>
  <si>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</si>
  <si>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</si>
  <si>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</si>
  <si>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</si>
  <si>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</si>
  <si>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</si>
  <si>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</si>
  <si>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</si>
  <si>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</si>
  <si>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</si>
  <si>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</si>
  <si>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</si>
  <si>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</si>
  <si>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</si>
  <si>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</si>
  <si>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3.97272 72.619 374.609 611.551 853.81 1020.39 1181.94 1266.53</t>
  </si>
  <si>
    <t>Fs_true</t>
  </si>
  <si>
    <t>0.365692 100.712 402.892 600.896 801.37 1001.42 1200.63 1400.89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</si>
  <si>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</si>
  <si>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</si>
  <si>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</si>
  <si>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</si>
  <si>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</si>
  <si>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</si>
  <si>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</si>
  <si>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</si>
  <si>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</si>
  <si>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</si>
  <si>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</si>
  <si>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</si>
  <si>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</si>
  <si>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</si>
  <si>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</si>
  <si>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</si>
  <si>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</si>
  <si>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</si>
  <si>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</si>
  <si>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</si>
  <si>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</si>
  <si>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</si>
  <si>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</si>
  <si>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</si>
  <si>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</si>
  <si>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</si>
  <si>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</si>
  <si>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</si>
  <si>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</si>
  <si>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</si>
  <si>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</si>
  <si>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</si>
  <si>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</si>
  <si>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</si>
  <si>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</si>
  <si>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</si>
  <si>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</si>
  <si>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</si>
  <si>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</si>
  <si>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</si>
  <si>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</si>
  <si>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</si>
  <si>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</si>
  <si>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</si>
  <si>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</si>
  <si>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</si>
  <si>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</si>
  <si>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</si>
  <si>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</si>
  <si>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</si>
  <si>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</si>
  <si>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</si>
  <si>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</si>
  <si>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</si>
  <si>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</si>
  <si>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</si>
  <si>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</si>
  <si>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</si>
  <si>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</si>
  <si>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</si>
  <si>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</si>
  <si>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</si>
  <si>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</si>
  <si>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</si>
  <si>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</si>
  <si>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</si>
  <si>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</si>
  <si>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</si>
  <si>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</si>
  <si>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</si>
  <si>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</si>
  <si>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</si>
  <si>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</si>
  <si>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</si>
  <si>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</si>
  <si>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</si>
  <si>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</si>
  <si>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</si>
  <si>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</si>
  <si>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</si>
  <si>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</si>
  <si>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</si>
  <si>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</si>
  <si>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</si>
  <si>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</si>
  <si>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</si>
  <si>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</si>
  <si>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</si>
  <si>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</si>
  <si>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</si>
  <si>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</si>
  <si>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</si>
  <si>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</si>
  <si>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</si>
  <si>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</si>
  <si>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</si>
  <si>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</si>
  <si>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</si>
  <si>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</si>
  <si>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</si>
  <si>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</si>
  <si>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</si>
  <si>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</si>
  <si>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</si>
  <si>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</si>
  <si>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</si>
  <si>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</si>
  <si>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</si>
  <si>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</si>
  <si>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</si>
  <si>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</si>
  <si>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</si>
  <si>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</si>
  <si>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</si>
  <si>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</si>
  <si>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</si>
  <si>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</si>
  <si>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</si>
  <si>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</si>
  <si>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</si>
  <si>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</si>
  <si>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</si>
  <si>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</si>
  <si>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</si>
  <si>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</si>
  <si>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</si>
  <si>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</si>
  <si>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</si>
  <si>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</si>
  <si>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</si>
  <si>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</si>
  <si>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</si>
  <si>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</si>
  <si>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</si>
  <si>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</si>
  <si>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</si>
  <si>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</si>
  <si>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</si>
  <si>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</si>
  <si>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</si>
  <si>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</si>
  <si>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</si>
  <si>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</si>
  <si>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</si>
  <si>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</si>
  <si>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</si>
  <si>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</si>
  <si>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</si>
  <si>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</si>
  <si>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</si>
  <si>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</si>
  <si>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</si>
  <si>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</si>
  <si>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</si>
  <si>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</si>
  <si>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</si>
  <si>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</si>
  <si>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</si>
  <si>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</si>
  <si>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</si>
  <si>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</si>
  <si>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</si>
  <si>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</si>
  <si>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</si>
  <si>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</si>
  <si>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</si>
  <si>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</si>
  <si>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</si>
  <si>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</si>
  <si>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</si>
  <si>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</si>
  <si>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</si>
  <si>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</si>
  <si>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</si>
  <si>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</si>
  <si>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</si>
  <si>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</si>
  <si>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</si>
  <si>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</si>
  <si>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</si>
  <si>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</si>
  <si>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</si>
  <si>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</si>
  <si>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</si>
  <si>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</si>
  <si>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</si>
  <si>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</si>
  <si>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</si>
  <si>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</si>
  <si>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</si>
  <si>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</si>
  <si>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</si>
  <si>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</si>
  <si>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</si>
  <si>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</si>
  <si>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</si>
  <si>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</si>
  <si>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</si>
  <si>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</si>
  <si>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</si>
  <si>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</si>
  <si>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</si>
  <si>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</si>
  <si>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20201214 16:13:19</t>
  </si>
  <si>
    <t>16:13:19</t>
  </si>
  <si>
    <t>1149</t>
  </si>
  <si>
    <t>_1</t>
  </si>
  <si>
    <t>RECT-4143-20200907-06_33_50</t>
  </si>
  <si>
    <t>RECT-241-20201214-16_13_22</t>
  </si>
  <si>
    <t>DARK-242-20201214-16_13_24</t>
  </si>
  <si>
    <t>0: Broadleaf</t>
  </si>
  <si>
    <t>16:13:36</t>
  </si>
  <si>
    <t>0/3</t>
  </si>
  <si>
    <t>20201214 16:15:37</t>
  </si>
  <si>
    <t>16:15:37</t>
  </si>
  <si>
    <t>RECT-243-20201214-16_15_40</t>
  </si>
  <si>
    <t>DARK-244-20201214-16_15_42</t>
  </si>
  <si>
    <t>2/3</t>
  </si>
  <si>
    <t>20201214 16:16:52</t>
  </si>
  <si>
    <t>16:16:52</t>
  </si>
  <si>
    <t>RECT-245-20201214-16_16_55</t>
  </si>
  <si>
    <t>DARK-246-20201214-16_16_57</t>
  </si>
  <si>
    <t>3/3</t>
  </si>
  <si>
    <t>20201214 16:18:42</t>
  </si>
  <si>
    <t>16:18:42</t>
  </si>
  <si>
    <t>RECT-247-20201214-16_18_45</t>
  </si>
  <si>
    <t>DARK-248-20201214-16_18_47</t>
  </si>
  <si>
    <t>20201214 16:19:56</t>
  </si>
  <si>
    <t>16:19:56</t>
  </si>
  <si>
    <t>RECT-249-20201214-16_19_59</t>
  </si>
  <si>
    <t>DARK-250-20201214-16_20_01</t>
  </si>
  <si>
    <t>20201214 16:21:10</t>
  </si>
  <si>
    <t>16:21:10</t>
  </si>
  <si>
    <t>RECT-251-20201214-16_21_13</t>
  </si>
  <si>
    <t>DARK-252-20201214-16_21_15</t>
  </si>
  <si>
    <t>20201214 16:22:35</t>
  </si>
  <si>
    <t>16:22:35</t>
  </si>
  <si>
    <t>RECT-253-20201214-16_22_38</t>
  </si>
  <si>
    <t>DARK-254-20201214-16_22_40</t>
  </si>
  <si>
    <t>20201214 16:23:49</t>
  </si>
  <si>
    <t>16:23:49</t>
  </si>
  <si>
    <t>RECT-255-20201214-16_23_52</t>
  </si>
  <si>
    <t>DARK-256-20201214-16_23_54</t>
  </si>
  <si>
    <t>16:24:11</t>
  </si>
  <si>
    <t>20201214 16:26:12</t>
  </si>
  <si>
    <t>16:26:12</t>
  </si>
  <si>
    <t>RECT-257-20201214-16_26_15</t>
  </si>
  <si>
    <t>DARK-258-20201214-16_26_17</t>
  </si>
  <si>
    <t>20201214 16:28:13</t>
  </si>
  <si>
    <t>16:28:13</t>
  </si>
  <si>
    <t>RECT-259-20201214-16_28_16</t>
  </si>
  <si>
    <t>DARK-260-20201214-16_28_18</t>
  </si>
  <si>
    <t>20201214 16:30:00</t>
  </si>
  <si>
    <t>16:30:00</t>
  </si>
  <si>
    <t>RECT-261-20201214-16_30_03</t>
  </si>
  <si>
    <t>DARK-262-20201214-16_30_05</t>
  </si>
  <si>
    <t>20201214 16:31:50</t>
  </si>
  <si>
    <t>16:31:50</t>
  </si>
  <si>
    <t>RECT-263-20201214-16_31_53</t>
  </si>
  <si>
    <t>DARK-264-20201214-16_31_55</t>
  </si>
  <si>
    <t>20201214 16:33:45</t>
  </si>
  <si>
    <t>16:33:45</t>
  </si>
  <si>
    <t>RECT-265-20201214-16_33_48</t>
  </si>
  <si>
    <t>DARK-266-20201214-16_33_50</t>
  </si>
  <si>
    <t>20201214 16:35:45</t>
  </si>
  <si>
    <t>16:35:45</t>
  </si>
  <si>
    <t>RECT-267-20201214-16_35_48</t>
  </si>
  <si>
    <t>DARK-268-20201214-16_35_50</t>
  </si>
  <si>
    <t>16:36:18</t>
  </si>
  <si>
    <t>20201214 16:38:19</t>
  </si>
  <si>
    <t>16:38:19</t>
  </si>
  <si>
    <t>RECT-269-20201214-16_38_22</t>
  </si>
  <si>
    <t>DARK-270-20201214-16_38_24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</si>
</sst>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1607991199.5999999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1607991191.5999999</v>
      </c>
      <c r="I17">
        <f t="shared" ref="I17:I31" si="0">BW17*AG17*(BS17-BT17)/(100*BL17*(1000-AG17*BS17))</f>
        <v>6.390833510314869E-4</v>
      </c>
      <c r="J17">
        <f t="shared" ref="J17:J31" si="1">BW17*AG17*(BR17-BQ17*(1000-AG17*BT17)/(1000-AG17*BS17))/(100*BL17)</f>
        <v>1.5029293613955435</v>
      </c>
      <c r="K17">
        <f t="shared" ref="K17:K31" si="2">BQ17 - IF(AG17&gt;1, J17*BL17*100/(AI17*CE17), 0)</f>
        <v>399.44409677419401</v>
      </c>
      <c r="L17">
        <f t="shared" ref="L17:L31" si="3">((R17-I17/2)*K17-J17)/(R17+I17/2)</f>
        <v>320.67000119318459</v>
      </c>
      <c r="M17">
        <f t="shared" ref="M17:M31" si="4">L17*(BX17+BY17)/1000</f>
        <v>32.806421544397253</v>
      </c>
      <c r="N17">
        <f t="shared" ref="N17:N31" si="5">(BQ17 - IF(AG17&gt;1, J17*BL17*100/(AI17*CE17), 0))*(BX17+BY17)/1000</f>
        <v>40.865473456934438</v>
      </c>
      <c r="O17">
        <f t="shared" ref="O17:O31" si="6">2/((1/Q17-1/P17)+SIGN(Q17)*SQRT((1/Q17-1/P17)*(1/Q17-1/P17) + 4*BM17/((BM17+1)*(BM17+1))*(2*1/Q17*1/P17-1/P17*1/P17)))</f>
        <v>3.5399774077313456E-2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2.9674953231464443</v>
      </c>
      <c r="Q17">
        <f t="shared" ref="Q17:Q31" si="8">I17*(1000-(1000*0.61365*EXP(17.502*U17/(240.97+U17))/(BX17+BY17)+BS17)/2)/(1000*0.61365*EXP(17.502*U17/(240.97+U17))/(BX17+BY17)-BS17)</f>
        <v>3.5166835121368964E-2</v>
      </c>
      <c r="R17">
        <f t="shared" ref="R17:R31" si="9">1/((BM17+1)/(O17/1.6)+1/(P17/1.37)) + BM17/((BM17+1)/(O17/1.6) + BM17/(P17/1.37))</f>
        <v>2.2000072663993155E-2</v>
      </c>
      <c r="S17">
        <f t="shared" ref="S17:S31" si="10">(BI17*BK17)</f>
        <v>231.28924269451622</v>
      </c>
      <c r="T17">
        <f t="shared" ref="T17:T31" si="11">(BZ17+(S17+2*0.95*0.0000000567*(((BZ17+$B$7)+273)^4-(BZ17+273)^4)-44100*I17)/(1.84*29.3*P17+8*0.95*0.0000000567*(BZ17+273)^3))</f>
        <v>29.13498689578401</v>
      </c>
      <c r="U17">
        <f t="shared" ref="U17:U31" si="12">($C$7*CA17+$D$7*CB17+$E$7*T17)</f>
        <v>28.6632741935484</v>
      </c>
      <c r="V17">
        <f t="shared" ref="V17:V31" si="13">0.61365*EXP(17.502*U17/(240.97+U17))</f>
        <v>3.944071857194376</v>
      </c>
      <c r="W17">
        <f t="shared" ref="W17:W31" si="14">(X17/Y17*100)</f>
        <v>56.553767018927125</v>
      </c>
      <c r="X17">
        <f t="shared" ref="X17:X31" si="15">BS17*(BX17+BY17)/1000</f>
        <v>2.1401617813498048</v>
      </c>
      <c r="Y17">
        <f t="shared" ref="Y17:Y31" si="16">0.61365*EXP(17.502*BZ17/(240.97+BZ17))</f>
        <v>3.7842957139062836</v>
      </c>
      <c r="Z17">
        <f t="shared" ref="Z17:Z31" si="17">(V17-BS17*(BX17+BY17)/1000)</f>
        <v>1.8039100758445712</v>
      </c>
      <c r="AA17">
        <f t="shared" ref="AA17:AA31" si="18">(-I17*44100)</f>
        <v>-28.183575780488571</v>
      </c>
      <c r="AB17">
        <f t="shared" ref="AB17:AB31" si="19">2*29.3*P17*0.92*(BZ17-U17)</f>
        <v>-113.7473130371979</v>
      </c>
      <c r="AC17">
        <f t="shared" ref="AC17:AC31" si="20">2*0.95*0.0000000567*(((BZ17+$B$7)+273)^4-(U17+273)^4)</f>
        <v>-8.3809633484196606</v>
      </c>
      <c r="AD17">
        <f t="shared" ref="AD17:AD31" si="21">S17+AC17+AA17+AB17</f>
        <v>80.977390528410069</v>
      </c>
      <c r="AE17">
        <v>45</v>
      </c>
      <c r="AF17">
        <v>9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53859.114353113218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712.61508000000003</v>
      </c>
      <c r="AR17">
        <v>797.43</v>
      </c>
      <c r="AS17">
        <f t="shared" ref="AS17:AS31" si="27">1-AQ17/AR17</f>
        <v>0.10636033256837585</v>
      </c>
      <c r="AT17">
        <v>0.5</v>
      </c>
      <c r="AU17">
        <f t="shared" ref="AU17:AU31" si="28">BI17</f>
        <v>1180.1799405628392</v>
      </c>
      <c r="AV17">
        <f t="shared" ref="AV17:AV31" si="29">J17</f>
        <v>1.5029293613955435</v>
      </c>
      <c r="AW17">
        <f t="shared" ref="AW17:AW31" si="30">AS17*AT17*AU17</f>
        <v>62.762165484394806</v>
      </c>
      <c r="AX17">
        <f t="shared" ref="AX17:AX31" si="31">BC17/AR17</f>
        <v>0.32542041307700992</v>
      </c>
      <c r="AY17">
        <f t="shared" ref="AY17:AY31" si="32">(AV17-AO17)/AU17</f>
        <v>1.7630166127204903E-3</v>
      </c>
      <c r="AZ17">
        <f t="shared" ref="AZ17:AZ31" si="33">(AL17-AR17)/AR17</f>
        <v>3.0907415070915318</v>
      </c>
      <c r="BA17" t="s">
        <v>289</v>
      </c>
      <c r="BB17">
        <v>537.92999999999995</v>
      </c>
      <c r="BC17">
        <f t="shared" ref="BC17:BC31" si="34">AR17-BB17</f>
        <v>259.5</v>
      </c>
      <c r="BD17">
        <f t="shared" ref="BD17:BD31" si="35">(AR17-AQ17)/(AR17-BB17)</f>
        <v>0.32683976878612686</v>
      </c>
      <c r="BE17">
        <f t="shared" ref="BE17:BE31" si="36">(AL17-AR17)/(AL17-BB17)</f>
        <v>0.90474092836297559</v>
      </c>
      <c r="BF17">
        <f t="shared" ref="BF17:BF31" si="37">(AR17-AQ17)/(AR17-AK17)</f>
        <v>1.0349205079829902</v>
      </c>
      <c r="BG17">
        <f t="shared" ref="BG17:BG31" si="38">(AL17-AR17)/(AL17-AK17)</f>
        <v>0.96781866885117551</v>
      </c>
      <c r="BH17">
        <f t="shared" ref="BH17:BH31" si="39">$B$11*CF17+$C$11*CG17+$F$11*CH17*(1-CK17)</f>
        <v>1399.99451612903</v>
      </c>
      <c r="BI17">
        <f t="shared" ref="BI17:BI31" si="40">BH17*BJ17</f>
        <v>1180.1799405628392</v>
      </c>
      <c r="BJ17">
        <f t="shared" ref="BJ17:BJ31" si="41">($B$11*$D$9+$C$11*$D$9+$F$11*((CU17+CM17)/MAX(CU17+CM17+CV17, 0.1)*$I$9+CV17/MAX(CU17+CM17+CV17, 0.1)*$J$9))/($B$11+$C$11+$F$11)</f>
        <v>0.84298897386114358</v>
      </c>
      <c r="BK17">
        <f t="shared" ref="BK17:BK31" si="42">($B$11*$K$9+$C$11*$K$9+$F$11*((CU17+CM17)/MAX(CU17+CM17+CV17, 0.1)*$P$9+CV17/MAX(CU17+CM17+CV17, 0.1)*$Q$9))/($B$11+$C$11+$F$11)</f>
        <v>0.1959779477222873</v>
      </c>
      <c r="BL17">
        <v>6</v>
      </c>
      <c r="BM17">
        <v>0.5</v>
      </c>
      <c r="BN17" t="s">
        <v>290</v>
      </c>
      <c r="BO17">
        <v>2</v>
      </c>
      <c r="BP17">
        <v>1607991191.5999999</v>
      </c>
      <c r="BQ17">
        <v>399.44409677419401</v>
      </c>
      <c r="BR17">
        <v>401.55390322580598</v>
      </c>
      <c r="BS17">
        <v>20.9192483870968</v>
      </c>
      <c r="BT17">
        <v>20.168406451612899</v>
      </c>
      <c r="BU17">
        <v>396.70209677419399</v>
      </c>
      <c r="BV17">
        <v>20.801248387096798</v>
      </c>
      <c r="BW17">
        <v>500.01006451612898</v>
      </c>
      <c r="BX17">
        <v>102.205870967742</v>
      </c>
      <c r="BY17">
        <v>9.9993074193548401E-2</v>
      </c>
      <c r="BZ17">
        <v>27.952280645161299</v>
      </c>
      <c r="CA17">
        <v>28.6632741935484</v>
      </c>
      <c r="CB17">
        <v>999.9</v>
      </c>
      <c r="CC17">
        <v>0</v>
      </c>
      <c r="CD17">
        <v>0</v>
      </c>
      <c r="CE17">
        <v>9997.3964516128999</v>
      </c>
      <c r="CF17">
        <v>0</v>
      </c>
      <c r="CG17">
        <v>207.224677419355</v>
      </c>
      <c r="CH17">
        <v>1399.99451612903</v>
      </c>
      <c r="CI17">
        <v>0.90001112903225799</v>
      </c>
      <c r="CJ17">
        <v>9.9988896774193606E-2</v>
      </c>
      <c r="CK17">
        <v>0</v>
      </c>
      <c r="CL17">
        <v>713.02480645161302</v>
      </c>
      <c r="CM17">
        <v>4.9993800000000004</v>
      </c>
      <c r="CN17">
        <v>9975.4722580645102</v>
      </c>
      <c r="CO17">
        <v>11164.3129032258</v>
      </c>
      <c r="CP17">
        <v>49.061999999999998</v>
      </c>
      <c r="CQ17">
        <v>50.9898387096774</v>
      </c>
      <c r="CR17">
        <v>49.929000000000002</v>
      </c>
      <c r="CS17">
        <v>50.997967741935497</v>
      </c>
      <c r="CT17">
        <v>50.668999999999997</v>
      </c>
      <c r="CU17">
        <v>1255.5096774193501</v>
      </c>
      <c r="CV17">
        <v>139.48483870967701</v>
      </c>
      <c r="CW17">
        <v>0</v>
      </c>
      <c r="CX17">
        <v>647</v>
      </c>
      <c r="CY17">
        <v>0</v>
      </c>
      <c r="CZ17">
        <v>712.61508000000003</v>
      </c>
      <c r="DA17">
        <v>-29.128615336192802</v>
      </c>
      <c r="DB17">
        <v>-424.38692243958599</v>
      </c>
      <c r="DC17">
        <v>9969.4716000000008</v>
      </c>
      <c r="DD17">
        <v>15</v>
      </c>
      <c r="DE17">
        <v>1607991216.5999999</v>
      </c>
      <c r="DF17" t="s">
        <v>291</v>
      </c>
      <c r="DG17">
        <v>1607991216.0999999</v>
      </c>
      <c r="DH17">
        <v>1607991216.5999999</v>
      </c>
      <c r="DI17">
        <v>25</v>
      </c>
      <c r="DJ17">
        <v>-2.101</v>
      </c>
      <c r="DK17">
        <v>2.1999999999999999E-2</v>
      </c>
      <c r="DL17">
        <v>2.742</v>
      </c>
      <c r="DM17">
        <v>0.11799999999999999</v>
      </c>
      <c r="DN17">
        <v>401</v>
      </c>
      <c r="DO17">
        <v>20</v>
      </c>
      <c r="DP17">
        <v>0.2</v>
      </c>
      <c r="DQ17">
        <v>0.05</v>
      </c>
      <c r="DR17">
        <v>-0.247951806330379</v>
      </c>
      <c r="DS17">
        <v>1.65388881905783</v>
      </c>
      <c r="DT17">
        <v>0.12712024687403201</v>
      </c>
      <c r="DU17">
        <v>0</v>
      </c>
      <c r="DV17">
        <v>-2.1146626666666699E-2</v>
      </c>
      <c r="DW17">
        <v>-1.6200382718576201</v>
      </c>
      <c r="DX17">
        <v>0.125424588877208</v>
      </c>
      <c r="DY17">
        <v>0</v>
      </c>
      <c r="DZ17">
        <v>0.72623409999999999</v>
      </c>
      <c r="EA17">
        <v>-0.59112184204671603</v>
      </c>
      <c r="EB17">
        <v>4.2674348318671902E-2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2.742</v>
      </c>
      <c r="EJ17">
        <v>0.11799999999999999</v>
      </c>
      <c r="EK17">
        <v>4.8423809523808403</v>
      </c>
      <c r="EL17">
        <v>0</v>
      </c>
      <c r="EM17">
        <v>0</v>
      </c>
      <c r="EN17">
        <v>0</v>
      </c>
      <c r="EO17">
        <v>9.5855000000000204E-2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10.1</v>
      </c>
      <c r="EX17">
        <v>10.5</v>
      </c>
      <c r="EY17">
        <v>2</v>
      </c>
      <c r="EZ17">
        <v>437.32100000000003</v>
      </c>
      <c r="FA17">
        <v>514.36900000000003</v>
      </c>
      <c r="FB17">
        <v>24.142600000000002</v>
      </c>
      <c r="FC17">
        <v>32.036299999999997</v>
      </c>
      <c r="FD17">
        <v>29.999300000000002</v>
      </c>
      <c r="FE17">
        <v>31.8309</v>
      </c>
      <c r="FF17">
        <v>31.857299999999999</v>
      </c>
      <c r="FG17">
        <v>20.761900000000001</v>
      </c>
      <c r="FH17">
        <v>69.331400000000002</v>
      </c>
      <c r="FI17">
        <v>57.892099999999999</v>
      </c>
      <c r="FJ17">
        <v>24.162800000000001</v>
      </c>
      <c r="FK17">
        <v>401.08600000000001</v>
      </c>
      <c r="FL17">
        <v>20.296600000000002</v>
      </c>
      <c r="FM17">
        <v>101.128</v>
      </c>
      <c r="FN17">
        <v>100.556</v>
      </c>
    </row>
    <row r="18" spans="1:170" x14ac:dyDescent="0.25">
      <c r="A18">
        <v>2</v>
      </c>
      <c r="B18">
        <v>1607991337.5999999</v>
      </c>
      <c r="C18">
        <v>138</v>
      </c>
      <c r="D18" t="s">
        <v>293</v>
      </c>
      <c r="E18" t="s">
        <v>294</v>
      </c>
      <c r="F18" t="s">
        <v>285</v>
      </c>
      <c r="G18" t="s">
        <v>286</v>
      </c>
      <c r="H18">
        <v>1607991329.5999999</v>
      </c>
      <c r="I18">
        <f t="shared" si="0"/>
        <v>1.621341001416443E-4</v>
      </c>
      <c r="J18">
        <f t="shared" si="1"/>
        <v>-0.68244733525012602</v>
      </c>
      <c r="K18">
        <f t="shared" si="2"/>
        <v>49.580977419354802</v>
      </c>
      <c r="L18">
        <f t="shared" si="3"/>
        <v>169.2674636068366</v>
      </c>
      <c r="M18">
        <f t="shared" si="4"/>
        <v>17.319146506769222</v>
      </c>
      <c r="N18">
        <f t="shared" si="5"/>
        <v>5.0730376268244628</v>
      </c>
      <c r="O18">
        <f t="shared" si="6"/>
        <v>8.898639355070426E-3</v>
      </c>
      <c r="P18">
        <f t="shared" si="7"/>
        <v>2.9665967893758682</v>
      </c>
      <c r="Q18">
        <f t="shared" si="8"/>
        <v>8.8838368462905437E-3</v>
      </c>
      <c r="R18">
        <f t="shared" si="9"/>
        <v>5.5537258958568798E-3</v>
      </c>
      <c r="S18">
        <f t="shared" si="10"/>
        <v>231.29489212496662</v>
      </c>
      <c r="T18">
        <f t="shared" si="11"/>
        <v>29.296317798118217</v>
      </c>
      <c r="U18">
        <f t="shared" si="12"/>
        <v>28.6618064516129</v>
      </c>
      <c r="V18">
        <f t="shared" si="13"/>
        <v>3.9437360561185137</v>
      </c>
      <c r="W18">
        <f t="shared" si="14"/>
        <v>56.207129602906257</v>
      </c>
      <c r="X18">
        <f t="shared" si="15"/>
        <v>2.1318223416938888</v>
      </c>
      <c r="Y18">
        <f t="shared" si="16"/>
        <v>3.7927970290510271</v>
      </c>
      <c r="Z18">
        <f t="shared" si="17"/>
        <v>1.8119137144246249</v>
      </c>
      <c r="AA18">
        <f t="shared" si="18"/>
        <v>-7.1501138162465141</v>
      </c>
      <c r="AB18">
        <f t="shared" si="19"/>
        <v>-107.32320341760939</v>
      </c>
      <c r="AC18">
        <f t="shared" si="20"/>
        <v>-7.9114831048654661</v>
      </c>
      <c r="AD18">
        <f t="shared" si="21"/>
        <v>108.91009178624526</v>
      </c>
      <c r="AE18">
        <v>43</v>
      </c>
      <c r="AF18">
        <v>9</v>
      </c>
      <c r="AG18">
        <f t="shared" si="22"/>
        <v>1</v>
      </c>
      <c r="AH18">
        <f t="shared" si="23"/>
        <v>0</v>
      </c>
      <c r="AI18">
        <f t="shared" si="24"/>
        <v>53826.211758032761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632.6232</v>
      </c>
      <c r="AR18">
        <v>694.63</v>
      </c>
      <c r="AS18">
        <f t="shared" si="27"/>
        <v>8.9265940140794364E-2</v>
      </c>
      <c r="AT18">
        <v>0.5</v>
      </c>
      <c r="AU18">
        <f t="shared" si="28"/>
        <v>1180.2058421932895</v>
      </c>
      <c r="AV18">
        <f t="shared" si="29"/>
        <v>-0.68244733525012602</v>
      </c>
      <c r="AW18">
        <f t="shared" si="30"/>
        <v>52.676092031520994</v>
      </c>
      <c r="AX18">
        <f t="shared" si="31"/>
        <v>0.27346932899529242</v>
      </c>
      <c r="AY18">
        <f t="shared" si="32"/>
        <v>-8.8713215687298468E-5</v>
      </c>
      <c r="AZ18">
        <f t="shared" si="33"/>
        <v>3.6961403912874475</v>
      </c>
      <c r="BA18" t="s">
        <v>296</v>
      </c>
      <c r="BB18">
        <v>504.67</v>
      </c>
      <c r="BC18">
        <f t="shared" si="34"/>
        <v>189.95999999999998</v>
      </c>
      <c r="BD18">
        <f t="shared" si="35"/>
        <v>0.32642029901031799</v>
      </c>
      <c r="BE18">
        <f t="shared" si="36"/>
        <v>0.93110926557893092</v>
      </c>
      <c r="BF18">
        <f t="shared" si="37"/>
        <v>-2.9743861850116393</v>
      </c>
      <c r="BG18">
        <f t="shared" si="38"/>
        <v>1.0081861689659588</v>
      </c>
      <c r="BH18">
        <f t="shared" si="39"/>
        <v>1400.0248387096799</v>
      </c>
      <c r="BI18">
        <f t="shared" si="40"/>
        <v>1180.2058421932895</v>
      </c>
      <c r="BJ18">
        <f t="shared" si="41"/>
        <v>0.84298921673490834</v>
      </c>
      <c r="BK18">
        <f t="shared" si="42"/>
        <v>0.19597843346981675</v>
      </c>
      <c r="BL18">
        <v>6</v>
      </c>
      <c r="BM18">
        <v>0.5</v>
      </c>
      <c r="BN18" t="s">
        <v>290</v>
      </c>
      <c r="BO18">
        <v>2</v>
      </c>
      <c r="BP18">
        <v>1607991329.5999999</v>
      </c>
      <c r="BQ18">
        <v>49.580977419354802</v>
      </c>
      <c r="BR18">
        <v>48.771690322580604</v>
      </c>
      <c r="BS18">
        <v>20.8352161290323</v>
      </c>
      <c r="BT18">
        <v>20.644709677419399</v>
      </c>
      <c r="BU18">
        <v>46.839325806451598</v>
      </c>
      <c r="BV18">
        <v>20.717058064516099</v>
      </c>
      <c r="BW18">
        <v>500.001967741935</v>
      </c>
      <c r="BX18">
        <v>102.218225806452</v>
      </c>
      <c r="BY18">
        <v>9.99996677419355E-2</v>
      </c>
      <c r="BZ18">
        <v>27.990764516129001</v>
      </c>
      <c r="CA18">
        <v>28.6618064516129</v>
      </c>
      <c r="CB18">
        <v>999.9</v>
      </c>
      <c r="CC18">
        <v>0</v>
      </c>
      <c r="CD18">
        <v>0</v>
      </c>
      <c r="CE18">
        <v>9991.1025806451598</v>
      </c>
      <c r="CF18">
        <v>0</v>
      </c>
      <c r="CG18">
        <v>202.08477419354799</v>
      </c>
      <c r="CH18">
        <v>1400.0248387096799</v>
      </c>
      <c r="CI18">
        <v>0.90000100000000005</v>
      </c>
      <c r="CJ18">
        <v>9.9999000000000005E-2</v>
      </c>
      <c r="CK18">
        <v>0</v>
      </c>
      <c r="CL18">
        <v>632.88593548387098</v>
      </c>
      <c r="CM18">
        <v>4.9993800000000004</v>
      </c>
      <c r="CN18">
        <v>8871.62612903226</v>
      </c>
      <c r="CO18">
        <v>11164.5193548387</v>
      </c>
      <c r="CP18">
        <v>48.78</v>
      </c>
      <c r="CQ18">
        <v>50.55</v>
      </c>
      <c r="CR18">
        <v>49.600612903225802</v>
      </c>
      <c r="CS18">
        <v>50.514000000000003</v>
      </c>
      <c r="CT18">
        <v>50.366870967741903</v>
      </c>
      <c r="CU18">
        <v>1255.5270967741901</v>
      </c>
      <c r="CV18">
        <v>139.49935483870999</v>
      </c>
      <c r="CW18">
        <v>0</v>
      </c>
      <c r="CX18">
        <v>137.200000047684</v>
      </c>
      <c r="CY18">
        <v>0</v>
      </c>
      <c r="CZ18">
        <v>632.6232</v>
      </c>
      <c r="DA18">
        <v>-18.144538460099199</v>
      </c>
      <c r="DB18">
        <v>-252.590768786052</v>
      </c>
      <c r="DC18">
        <v>8868.3575999999994</v>
      </c>
      <c r="DD18">
        <v>15</v>
      </c>
      <c r="DE18">
        <v>1607991216.5999999</v>
      </c>
      <c r="DF18" t="s">
        <v>291</v>
      </c>
      <c r="DG18">
        <v>1607991216.0999999</v>
      </c>
      <c r="DH18">
        <v>1607991216.5999999</v>
      </c>
      <c r="DI18">
        <v>25</v>
      </c>
      <c r="DJ18">
        <v>-2.101</v>
      </c>
      <c r="DK18">
        <v>2.1999999999999999E-2</v>
      </c>
      <c r="DL18">
        <v>2.742</v>
      </c>
      <c r="DM18">
        <v>0.11799999999999999</v>
      </c>
      <c r="DN18">
        <v>401</v>
      </c>
      <c r="DO18">
        <v>20</v>
      </c>
      <c r="DP18">
        <v>0.2</v>
      </c>
      <c r="DQ18">
        <v>0.05</v>
      </c>
      <c r="DR18">
        <v>-0.68103596629066299</v>
      </c>
      <c r="DS18">
        <v>-9.8516466646406106E-2</v>
      </c>
      <c r="DT18">
        <v>1.44096011261165E-2</v>
      </c>
      <c r="DU18">
        <v>1</v>
      </c>
      <c r="DV18">
        <v>0.810007266666667</v>
      </c>
      <c r="DW18">
        <v>0.12480320355951099</v>
      </c>
      <c r="DX18">
        <v>1.7315236394446199E-2</v>
      </c>
      <c r="DY18">
        <v>1</v>
      </c>
      <c r="DZ18">
        <v>0.18870566666666699</v>
      </c>
      <c r="EA18">
        <v>-0.39519905672970002</v>
      </c>
      <c r="EB18">
        <v>2.8876770789377101E-2</v>
      </c>
      <c r="EC18">
        <v>0</v>
      </c>
      <c r="ED18">
        <v>2</v>
      </c>
      <c r="EE18">
        <v>3</v>
      </c>
      <c r="EF18" t="s">
        <v>297</v>
      </c>
      <c r="EG18">
        <v>100</v>
      </c>
      <c r="EH18">
        <v>100</v>
      </c>
      <c r="EI18">
        <v>2.742</v>
      </c>
      <c r="EJ18">
        <v>0.1182</v>
      </c>
      <c r="EK18">
        <v>2.7416666666667302</v>
      </c>
      <c r="EL18">
        <v>0</v>
      </c>
      <c r="EM18">
        <v>0</v>
      </c>
      <c r="EN18">
        <v>0</v>
      </c>
      <c r="EO18">
        <v>0.118154999999994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</v>
      </c>
      <c r="EX18">
        <v>2</v>
      </c>
      <c r="EY18">
        <v>2</v>
      </c>
      <c r="EZ18">
        <v>438.76499999999999</v>
      </c>
      <c r="FA18">
        <v>514.61900000000003</v>
      </c>
      <c r="FB18">
        <v>24.406700000000001</v>
      </c>
      <c r="FC18">
        <v>31.808</v>
      </c>
      <c r="FD18">
        <v>29.998799999999999</v>
      </c>
      <c r="FE18">
        <v>31.635400000000001</v>
      </c>
      <c r="FF18">
        <v>31.663599999999999</v>
      </c>
      <c r="FG18">
        <v>5.2615100000000004</v>
      </c>
      <c r="FH18">
        <v>53.338099999999997</v>
      </c>
      <c r="FI18">
        <v>59.410600000000002</v>
      </c>
      <c r="FJ18">
        <v>24.435300000000002</v>
      </c>
      <c r="FK18">
        <v>48.971400000000003</v>
      </c>
      <c r="FL18">
        <v>20.873100000000001</v>
      </c>
      <c r="FM18">
        <v>101.157</v>
      </c>
      <c r="FN18">
        <v>100.583</v>
      </c>
    </row>
    <row r="19" spans="1:170" x14ac:dyDescent="0.25">
      <c r="A19">
        <v>3</v>
      </c>
      <c r="B19">
        <v>1607991412.0999999</v>
      </c>
      <c r="C19">
        <v>212.5</v>
      </c>
      <c r="D19" t="s">
        <v>298</v>
      </c>
      <c r="E19" t="s">
        <v>299</v>
      </c>
      <c r="F19" t="s">
        <v>285</v>
      </c>
      <c r="G19" t="s">
        <v>286</v>
      </c>
      <c r="H19">
        <v>1607991404.0999999</v>
      </c>
      <c r="I19">
        <f t="shared" si="0"/>
        <v>3.3903593716170524E-4</v>
      </c>
      <c r="J19">
        <f t="shared" si="1"/>
        <v>-0.3112337509098051</v>
      </c>
      <c r="K19">
        <f t="shared" si="2"/>
        <v>79.535948387096795</v>
      </c>
      <c r="L19">
        <f t="shared" si="3"/>
        <v>103.42994702986353</v>
      </c>
      <c r="M19">
        <f t="shared" si="4"/>
        <v>10.58291377555539</v>
      </c>
      <c r="N19">
        <f t="shared" si="5"/>
        <v>8.1380887065004206</v>
      </c>
      <c r="O19">
        <f t="shared" si="6"/>
        <v>1.8820688458638362E-2</v>
      </c>
      <c r="P19">
        <f t="shared" si="7"/>
        <v>2.9657882707484724</v>
      </c>
      <c r="Q19">
        <f t="shared" si="8"/>
        <v>1.8754587431105182E-2</v>
      </c>
      <c r="R19">
        <f t="shared" si="9"/>
        <v>1.1727536616562655E-2</v>
      </c>
      <c r="S19">
        <f t="shared" si="10"/>
        <v>231.29396491792082</v>
      </c>
      <c r="T19">
        <f t="shared" si="11"/>
        <v>29.215990592893853</v>
      </c>
      <c r="U19">
        <f t="shared" si="12"/>
        <v>28.595193548387101</v>
      </c>
      <c r="V19">
        <f t="shared" si="13"/>
        <v>3.9285220750084409</v>
      </c>
      <c r="W19">
        <f t="shared" si="14"/>
        <v>56.370578142042859</v>
      </c>
      <c r="X19">
        <f t="shared" si="15"/>
        <v>2.1336339199243297</v>
      </c>
      <c r="Y19">
        <f t="shared" si="16"/>
        <v>3.7850133708900207</v>
      </c>
      <c r="Z19">
        <f t="shared" si="17"/>
        <v>1.7948881550841111</v>
      </c>
      <c r="AA19">
        <f t="shared" si="18"/>
        <v>-14.951484828831202</v>
      </c>
      <c r="AB19">
        <f t="shared" si="19"/>
        <v>-102.27645261710846</v>
      </c>
      <c r="AC19">
        <f t="shared" si="20"/>
        <v>-7.5376864032953801</v>
      </c>
      <c r="AD19">
        <f t="shared" si="21"/>
        <v>106.52834106868578</v>
      </c>
      <c r="AE19">
        <v>43</v>
      </c>
      <c r="AF19">
        <v>9</v>
      </c>
      <c r="AG19">
        <f t="shared" si="22"/>
        <v>1</v>
      </c>
      <c r="AH19">
        <f t="shared" si="23"/>
        <v>0</v>
      </c>
      <c r="AI19">
        <f t="shared" si="24"/>
        <v>53808.895707074582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611.13788461538502</v>
      </c>
      <c r="AR19">
        <v>669.91</v>
      </c>
      <c r="AS19">
        <f t="shared" si="27"/>
        <v>8.7731360010471438E-2</v>
      </c>
      <c r="AT19">
        <v>0.5</v>
      </c>
      <c r="AU19">
        <f t="shared" si="28"/>
        <v>1180.1997463832824</v>
      </c>
      <c r="AV19">
        <f t="shared" si="29"/>
        <v>-0.3112337509098051</v>
      </c>
      <c r="AW19">
        <f t="shared" si="30"/>
        <v>51.770264417109416</v>
      </c>
      <c r="AX19">
        <f t="shared" si="31"/>
        <v>0.26554313265961099</v>
      </c>
      <c r="AY19">
        <f t="shared" si="32"/>
        <v>2.2582086610605382E-4</v>
      </c>
      <c r="AZ19">
        <f t="shared" si="33"/>
        <v>3.8694302219701155</v>
      </c>
      <c r="BA19" t="s">
        <v>301</v>
      </c>
      <c r="BB19">
        <v>492.02</v>
      </c>
      <c r="BC19">
        <f t="shared" si="34"/>
        <v>177.89</v>
      </c>
      <c r="BD19">
        <f t="shared" si="35"/>
        <v>0.33038459376364582</v>
      </c>
      <c r="BE19">
        <f t="shared" si="36"/>
        <v>0.93578117441499464</v>
      </c>
      <c r="BF19">
        <f t="shared" si="37"/>
        <v>-1.2897977615341691</v>
      </c>
      <c r="BG19">
        <f t="shared" si="38"/>
        <v>1.0178932176316928</v>
      </c>
      <c r="BH19">
        <f t="shared" si="39"/>
        <v>1400.0174193548401</v>
      </c>
      <c r="BI19">
        <f t="shared" si="40"/>
        <v>1180.1997463832824</v>
      </c>
      <c r="BJ19">
        <f t="shared" si="41"/>
        <v>0.84298933003786869</v>
      </c>
      <c r="BK19">
        <f t="shared" si="42"/>
        <v>0.19597866007573742</v>
      </c>
      <c r="BL19">
        <v>6</v>
      </c>
      <c r="BM19">
        <v>0.5</v>
      </c>
      <c r="BN19" t="s">
        <v>290</v>
      </c>
      <c r="BO19">
        <v>2</v>
      </c>
      <c r="BP19">
        <v>1607991404.0999999</v>
      </c>
      <c r="BQ19">
        <v>79.535948387096795</v>
      </c>
      <c r="BR19">
        <v>79.194838709677398</v>
      </c>
      <c r="BS19">
        <v>20.852635483871001</v>
      </c>
      <c r="BT19">
        <v>20.454290322580601</v>
      </c>
      <c r="BU19">
        <v>76.794290322580594</v>
      </c>
      <c r="BV19">
        <v>20.734480645161302</v>
      </c>
      <c r="BW19">
        <v>500.01783870967699</v>
      </c>
      <c r="BX19">
        <v>102.21961290322599</v>
      </c>
      <c r="BY19">
        <v>0.100015787096774</v>
      </c>
      <c r="BZ19">
        <v>27.955532258064501</v>
      </c>
      <c r="CA19">
        <v>28.595193548387101</v>
      </c>
      <c r="CB19">
        <v>999.9</v>
      </c>
      <c r="CC19">
        <v>0</v>
      </c>
      <c r="CD19">
        <v>0</v>
      </c>
      <c r="CE19">
        <v>9986.3925806451607</v>
      </c>
      <c r="CF19">
        <v>0</v>
      </c>
      <c r="CG19">
        <v>199.90922580645201</v>
      </c>
      <c r="CH19">
        <v>1400.0174193548401</v>
      </c>
      <c r="CI19">
        <v>0.90000109677419404</v>
      </c>
      <c r="CJ19">
        <v>9.9998903225806401E-2</v>
      </c>
      <c r="CK19">
        <v>0</v>
      </c>
      <c r="CL19">
        <v>611.28367741935494</v>
      </c>
      <c r="CM19">
        <v>4.9993800000000004</v>
      </c>
      <c r="CN19">
        <v>8573.2525806451595</v>
      </c>
      <c r="CO19">
        <v>11164.4709677419</v>
      </c>
      <c r="CP19">
        <v>48.637</v>
      </c>
      <c r="CQ19">
        <v>50.29</v>
      </c>
      <c r="CR19">
        <v>49.423000000000002</v>
      </c>
      <c r="CS19">
        <v>50.27</v>
      </c>
      <c r="CT19">
        <v>50.215451612903202</v>
      </c>
      <c r="CU19">
        <v>1255.5148387096799</v>
      </c>
      <c r="CV19">
        <v>139.50387096774199</v>
      </c>
      <c r="CW19">
        <v>0</v>
      </c>
      <c r="CX19">
        <v>74.100000143051105</v>
      </c>
      <c r="CY19">
        <v>0</v>
      </c>
      <c r="CZ19">
        <v>611.13788461538502</v>
      </c>
      <c r="DA19">
        <v>-14.0635555603103</v>
      </c>
      <c r="DB19">
        <v>-201.93162401103399</v>
      </c>
      <c r="DC19">
        <v>8571.1007692307703</v>
      </c>
      <c r="DD19">
        <v>15</v>
      </c>
      <c r="DE19">
        <v>1607991216.5999999</v>
      </c>
      <c r="DF19" t="s">
        <v>291</v>
      </c>
      <c r="DG19">
        <v>1607991216.0999999</v>
      </c>
      <c r="DH19">
        <v>1607991216.5999999</v>
      </c>
      <c r="DI19">
        <v>25</v>
      </c>
      <c r="DJ19">
        <v>-2.101</v>
      </c>
      <c r="DK19">
        <v>2.1999999999999999E-2</v>
      </c>
      <c r="DL19">
        <v>2.742</v>
      </c>
      <c r="DM19">
        <v>0.11799999999999999</v>
      </c>
      <c r="DN19">
        <v>401</v>
      </c>
      <c r="DO19">
        <v>20</v>
      </c>
      <c r="DP19">
        <v>0.2</v>
      </c>
      <c r="DQ19">
        <v>0.05</v>
      </c>
      <c r="DR19">
        <v>-0.30647256748444401</v>
      </c>
      <c r="DS19">
        <v>-0.174674695921852</v>
      </c>
      <c r="DT19">
        <v>2.4438480646764401E-2</v>
      </c>
      <c r="DU19">
        <v>1</v>
      </c>
      <c r="DV19">
        <v>0.34112989999999999</v>
      </c>
      <c r="DW19">
        <v>6.4933882091212702E-2</v>
      </c>
      <c r="DX19">
        <v>1.8156422107801599E-2</v>
      </c>
      <c r="DY19">
        <v>1</v>
      </c>
      <c r="DZ19">
        <v>0.39793996666666698</v>
      </c>
      <c r="EA19">
        <v>0.15361486985539599</v>
      </c>
      <c r="EB19">
        <v>1.14776548605928E-2</v>
      </c>
      <c r="EC19">
        <v>1</v>
      </c>
      <c r="ED19">
        <v>3</v>
      </c>
      <c r="EE19">
        <v>3</v>
      </c>
      <c r="EF19" t="s">
        <v>302</v>
      </c>
      <c r="EG19">
        <v>100</v>
      </c>
      <c r="EH19">
        <v>100</v>
      </c>
      <c r="EI19">
        <v>2.742</v>
      </c>
      <c r="EJ19">
        <v>0.1181</v>
      </c>
      <c r="EK19">
        <v>2.7416666666667302</v>
      </c>
      <c r="EL19">
        <v>0</v>
      </c>
      <c r="EM19">
        <v>0</v>
      </c>
      <c r="EN19">
        <v>0</v>
      </c>
      <c r="EO19">
        <v>0.118154999999994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3.3</v>
      </c>
      <c r="EX19">
        <v>3.3</v>
      </c>
      <c r="EY19">
        <v>2</v>
      </c>
      <c r="EZ19">
        <v>439.06900000000002</v>
      </c>
      <c r="FA19">
        <v>514.74699999999996</v>
      </c>
      <c r="FB19">
        <v>24.687000000000001</v>
      </c>
      <c r="FC19">
        <v>31.6645</v>
      </c>
      <c r="FD19">
        <v>29.999300000000002</v>
      </c>
      <c r="FE19">
        <v>31.510100000000001</v>
      </c>
      <c r="FF19">
        <v>31.539899999999999</v>
      </c>
      <c r="FG19">
        <v>6.6380299999999997</v>
      </c>
      <c r="FH19">
        <v>56.355200000000004</v>
      </c>
      <c r="FI19">
        <v>59.786999999999999</v>
      </c>
      <c r="FJ19">
        <v>24.714500000000001</v>
      </c>
      <c r="FK19">
        <v>79.374200000000002</v>
      </c>
      <c r="FL19">
        <v>20.318200000000001</v>
      </c>
      <c r="FM19">
        <v>101.178</v>
      </c>
      <c r="FN19">
        <v>100.60299999999999</v>
      </c>
    </row>
    <row r="20" spans="1:170" x14ac:dyDescent="0.25">
      <c r="A20">
        <v>4</v>
      </c>
      <c r="B20">
        <v>1607991522.0999999</v>
      </c>
      <c r="C20">
        <v>322.5</v>
      </c>
      <c r="D20" t="s">
        <v>303</v>
      </c>
      <c r="E20" t="s">
        <v>304</v>
      </c>
      <c r="F20" t="s">
        <v>285</v>
      </c>
      <c r="G20" t="s">
        <v>286</v>
      </c>
      <c r="H20">
        <v>1607991514.3499999</v>
      </c>
      <c r="I20">
        <f t="shared" si="0"/>
        <v>2.7235456959952129E-4</v>
      </c>
      <c r="J20">
        <f t="shared" si="1"/>
        <v>-0.17373469102602512</v>
      </c>
      <c r="K20">
        <f t="shared" si="2"/>
        <v>99.946780000000004</v>
      </c>
      <c r="L20">
        <f t="shared" si="3"/>
        <v>115.21450375814364</v>
      </c>
      <c r="M20">
        <f t="shared" si="4"/>
        <v>11.788546773214806</v>
      </c>
      <c r="N20">
        <f t="shared" si="5"/>
        <v>10.226379947228912</v>
      </c>
      <c r="O20">
        <f t="shared" si="6"/>
        <v>1.5173047678409482E-2</v>
      </c>
      <c r="P20">
        <f t="shared" si="7"/>
        <v>2.9646147120688866</v>
      </c>
      <c r="Q20">
        <f t="shared" si="8"/>
        <v>1.5130037278511374E-2</v>
      </c>
      <c r="R20">
        <f t="shared" si="9"/>
        <v>9.4601273836101701E-3</v>
      </c>
      <c r="S20">
        <f t="shared" si="10"/>
        <v>231.28959172347717</v>
      </c>
      <c r="T20">
        <f t="shared" si="11"/>
        <v>29.281528281799293</v>
      </c>
      <c r="U20">
        <f t="shared" si="12"/>
        <v>28.6354966666667</v>
      </c>
      <c r="V20">
        <f t="shared" si="13"/>
        <v>3.9377209329911569</v>
      </c>
      <c r="W20">
        <f t="shared" si="14"/>
        <v>56.662577903021692</v>
      </c>
      <c r="X20">
        <f t="shared" si="15"/>
        <v>2.1506969414039014</v>
      </c>
      <c r="Y20">
        <f t="shared" si="16"/>
        <v>3.7956214153984145</v>
      </c>
      <c r="Z20">
        <f t="shared" si="17"/>
        <v>1.7870239915872554</v>
      </c>
      <c r="AA20">
        <f t="shared" si="18"/>
        <v>-12.01083651933889</v>
      </c>
      <c r="AB20">
        <f t="shared" si="19"/>
        <v>-101.00563051036461</v>
      </c>
      <c r="AC20">
        <f t="shared" si="20"/>
        <v>-7.4502490211136241</v>
      </c>
      <c r="AD20">
        <f t="shared" si="21"/>
        <v>110.82287567266006</v>
      </c>
      <c r="AE20">
        <v>43</v>
      </c>
      <c r="AF20">
        <v>9</v>
      </c>
      <c r="AG20">
        <f t="shared" si="22"/>
        <v>1</v>
      </c>
      <c r="AH20">
        <f t="shared" si="23"/>
        <v>0</v>
      </c>
      <c r="AI20">
        <f t="shared" si="24"/>
        <v>53765.973958936847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591.96699999999998</v>
      </c>
      <c r="AR20">
        <v>648.72</v>
      </c>
      <c r="AS20">
        <f t="shared" si="27"/>
        <v>8.7484585028980155E-2</v>
      </c>
      <c r="AT20">
        <v>0.5</v>
      </c>
      <c r="AU20">
        <f t="shared" si="28"/>
        <v>1180.1820018531496</v>
      </c>
      <c r="AV20">
        <f t="shared" si="29"/>
        <v>-0.17373469102602512</v>
      </c>
      <c r="AW20">
        <f t="shared" si="30"/>
        <v>51.623866345396941</v>
      </c>
      <c r="AX20">
        <f t="shared" si="31"/>
        <v>0.26034344555432243</v>
      </c>
      <c r="AY20">
        <f t="shared" si="32"/>
        <v>3.4233091858358074E-4</v>
      </c>
      <c r="AZ20">
        <f t="shared" si="33"/>
        <v>4.0284868664446902</v>
      </c>
      <c r="BA20" t="s">
        <v>306</v>
      </c>
      <c r="BB20">
        <v>479.83</v>
      </c>
      <c r="BC20">
        <f t="shared" si="34"/>
        <v>168.89000000000004</v>
      </c>
      <c r="BD20">
        <f t="shared" si="35"/>
        <v>0.33603528924151832</v>
      </c>
      <c r="BE20">
        <f t="shared" si="36"/>
        <v>0.9392973312966123</v>
      </c>
      <c r="BF20">
        <f t="shared" si="37"/>
        <v>-0.85014403576696418</v>
      </c>
      <c r="BG20">
        <f t="shared" si="38"/>
        <v>1.0262141060308392</v>
      </c>
      <c r="BH20">
        <f t="shared" si="39"/>
        <v>1399.9970000000001</v>
      </c>
      <c r="BI20">
        <f t="shared" si="40"/>
        <v>1180.1820018531496</v>
      </c>
      <c r="BJ20">
        <f t="shared" si="41"/>
        <v>0.84298895058571521</v>
      </c>
      <c r="BK20">
        <f t="shared" si="42"/>
        <v>0.19597790117143019</v>
      </c>
      <c r="BL20">
        <v>6</v>
      </c>
      <c r="BM20">
        <v>0.5</v>
      </c>
      <c r="BN20" t="s">
        <v>290</v>
      </c>
      <c r="BO20">
        <v>2</v>
      </c>
      <c r="BP20">
        <v>1607991514.3499999</v>
      </c>
      <c r="BQ20">
        <v>99.946780000000004</v>
      </c>
      <c r="BR20">
        <v>99.770966666666695</v>
      </c>
      <c r="BS20">
        <v>21.019680000000001</v>
      </c>
      <c r="BT20">
        <v>20.699729999999999</v>
      </c>
      <c r="BU20">
        <v>97.205116666666697</v>
      </c>
      <c r="BV20">
        <v>20.901533333333301</v>
      </c>
      <c r="BW20">
        <v>500.008933333333</v>
      </c>
      <c r="BX20">
        <v>102.218166666667</v>
      </c>
      <c r="BY20">
        <v>0.10008657999999999</v>
      </c>
      <c r="BZ20">
        <v>28.003533333333301</v>
      </c>
      <c r="CA20">
        <v>28.6354966666667</v>
      </c>
      <c r="CB20">
        <v>999.9</v>
      </c>
      <c r="CC20">
        <v>0</v>
      </c>
      <c r="CD20">
        <v>0</v>
      </c>
      <c r="CE20">
        <v>9979.8966666666693</v>
      </c>
      <c r="CF20">
        <v>0</v>
      </c>
      <c r="CG20">
        <v>196.92670000000001</v>
      </c>
      <c r="CH20">
        <v>1399.9970000000001</v>
      </c>
      <c r="CI20">
        <v>0.90001260000000005</v>
      </c>
      <c r="CJ20">
        <v>9.9987720000000002E-2</v>
      </c>
      <c r="CK20">
        <v>0</v>
      </c>
      <c r="CL20">
        <v>591.94773333333296</v>
      </c>
      <c r="CM20">
        <v>4.9993800000000004</v>
      </c>
      <c r="CN20">
        <v>8302.2953333333298</v>
      </c>
      <c r="CO20">
        <v>11164.3433333333</v>
      </c>
      <c r="CP20">
        <v>48.3414</v>
      </c>
      <c r="CQ20">
        <v>49.941200000000002</v>
      </c>
      <c r="CR20">
        <v>49.125</v>
      </c>
      <c r="CS20">
        <v>49.936999999999998</v>
      </c>
      <c r="CT20">
        <v>49.932866666666598</v>
      </c>
      <c r="CU20">
        <v>1255.5129999999999</v>
      </c>
      <c r="CV20">
        <v>139.48400000000001</v>
      </c>
      <c r="CW20">
        <v>0</v>
      </c>
      <c r="CX20">
        <v>109.200000047684</v>
      </c>
      <c r="CY20">
        <v>0</v>
      </c>
      <c r="CZ20">
        <v>591.96699999999998</v>
      </c>
      <c r="DA20">
        <v>-7.1990427430194996</v>
      </c>
      <c r="DB20">
        <v>-102.080683846608</v>
      </c>
      <c r="DC20">
        <v>8302.1938461538393</v>
      </c>
      <c r="DD20">
        <v>15</v>
      </c>
      <c r="DE20">
        <v>1607991216.5999999</v>
      </c>
      <c r="DF20" t="s">
        <v>291</v>
      </c>
      <c r="DG20">
        <v>1607991216.0999999</v>
      </c>
      <c r="DH20">
        <v>1607991216.5999999</v>
      </c>
      <c r="DI20">
        <v>25</v>
      </c>
      <c r="DJ20">
        <v>-2.101</v>
      </c>
      <c r="DK20">
        <v>2.1999999999999999E-2</v>
      </c>
      <c r="DL20">
        <v>2.742</v>
      </c>
      <c r="DM20">
        <v>0.11799999999999999</v>
      </c>
      <c r="DN20">
        <v>401</v>
      </c>
      <c r="DO20">
        <v>20</v>
      </c>
      <c r="DP20">
        <v>0.2</v>
      </c>
      <c r="DQ20">
        <v>0.05</v>
      </c>
      <c r="DR20">
        <v>-0.171332393882906</v>
      </c>
      <c r="DS20">
        <v>7.8727661986050801E-2</v>
      </c>
      <c r="DT20">
        <v>1.82111178501565E-2</v>
      </c>
      <c r="DU20">
        <v>1</v>
      </c>
      <c r="DV20">
        <v>0.17488166666666699</v>
      </c>
      <c r="DW20">
        <v>-0.14365577753059</v>
      </c>
      <c r="DX20">
        <v>2.08594595045563E-2</v>
      </c>
      <c r="DY20">
        <v>1</v>
      </c>
      <c r="DZ20">
        <v>0.31878546666666702</v>
      </c>
      <c r="EA20">
        <v>0.173082607341491</v>
      </c>
      <c r="EB20">
        <v>1.39684346217542E-2</v>
      </c>
      <c r="EC20">
        <v>1</v>
      </c>
      <c r="ED20">
        <v>3</v>
      </c>
      <c r="EE20">
        <v>3</v>
      </c>
      <c r="EF20" t="s">
        <v>302</v>
      </c>
      <c r="EG20">
        <v>100</v>
      </c>
      <c r="EH20">
        <v>100</v>
      </c>
      <c r="EI20">
        <v>2.742</v>
      </c>
      <c r="EJ20">
        <v>0.1181</v>
      </c>
      <c r="EK20">
        <v>2.7416666666667302</v>
      </c>
      <c r="EL20">
        <v>0</v>
      </c>
      <c r="EM20">
        <v>0</v>
      </c>
      <c r="EN20">
        <v>0</v>
      </c>
      <c r="EO20">
        <v>0.118154999999994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5.0999999999999996</v>
      </c>
      <c r="EX20">
        <v>5.0999999999999996</v>
      </c>
      <c r="EY20">
        <v>2</v>
      </c>
      <c r="EZ20">
        <v>439.851</v>
      </c>
      <c r="FA20">
        <v>515.44500000000005</v>
      </c>
      <c r="FB20">
        <v>24.6831</v>
      </c>
      <c r="FC20">
        <v>31.444500000000001</v>
      </c>
      <c r="FD20">
        <v>29.999600000000001</v>
      </c>
      <c r="FE20">
        <v>31.313500000000001</v>
      </c>
      <c r="FF20">
        <v>31.345800000000001</v>
      </c>
      <c r="FG20">
        <v>7.5731999999999999</v>
      </c>
      <c r="FH20">
        <v>49.401499999999999</v>
      </c>
      <c r="FI20">
        <v>62.138300000000001</v>
      </c>
      <c r="FJ20">
        <v>24.693300000000001</v>
      </c>
      <c r="FK20">
        <v>99.804599999999994</v>
      </c>
      <c r="FL20">
        <v>20.526399999999999</v>
      </c>
      <c r="FM20">
        <v>101.208</v>
      </c>
      <c r="FN20">
        <v>100.629</v>
      </c>
    </row>
    <row r="21" spans="1:170" x14ac:dyDescent="0.25">
      <c r="A21">
        <v>5</v>
      </c>
      <c r="B21">
        <v>1607991596.0999999</v>
      </c>
      <c r="C21">
        <v>396.5</v>
      </c>
      <c r="D21" t="s">
        <v>307</v>
      </c>
      <c r="E21" t="s">
        <v>308</v>
      </c>
      <c r="F21" t="s">
        <v>285</v>
      </c>
      <c r="G21" t="s">
        <v>286</v>
      </c>
      <c r="H21">
        <v>1607991588.3499999</v>
      </c>
      <c r="I21">
        <f t="shared" si="0"/>
        <v>3.1437814928060776E-4</v>
      </c>
      <c r="J21">
        <f t="shared" si="1"/>
        <v>0.42112828583522877</v>
      </c>
      <c r="K21">
        <f t="shared" si="2"/>
        <v>149.27520000000001</v>
      </c>
      <c r="L21">
        <f t="shared" si="3"/>
        <v>106.54083768983321</v>
      </c>
      <c r="M21">
        <f t="shared" si="4"/>
        <v>10.900939166561672</v>
      </c>
      <c r="N21">
        <f t="shared" si="5"/>
        <v>15.273391026017888</v>
      </c>
      <c r="O21">
        <f t="shared" si="6"/>
        <v>1.7320796093956658E-2</v>
      </c>
      <c r="P21">
        <f t="shared" si="7"/>
        <v>2.9667709996264668</v>
      </c>
      <c r="Q21">
        <f t="shared" si="8"/>
        <v>1.7264812500409083E-2</v>
      </c>
      <c r="R21">
        <f t="shared" si="9"/>
        <v>1.0795522552306508E-2</v>
      </c>
      <c r="S21">
        <f t="shared" si="10"/>
        <v>231.29726120040442</v>
      </c>
      <c r="T21">
        <f t="shared" si="11"/>
        <v>29.23271613124982</v>
      </c>
      <c r="U21">
        <f t="shared" si="12"/>
        <v>28.58436</v>
      </c>
      <c r="V21">
        <f t="shared" si="13"/>
        <v>3.9260526043413955</v>
      </c>
      <c r="W21">
        <f t="shared" si="14"/>
        <v>55.921650948811333</v>
      </c>
      <c r="X21">
        <f t="shared" si="15"/>
        <v>2.1179718443945807</v>
      </c>
      <c r="Y21">
        <f t="shared" si="16"/>
        <v>3.7873914815807135</v>
      </c>
      <c r="Z21">
        <f t="shared" si="17"/>
        <v>1.8080807599468147</v>
      </c>
      <c r="AA21">
        <f t="shared" si="18"/>
        <v>-13.864076383274803</v>
      </c>
      <c r="AB21">
        <f t="shared" si="19"/>
        <v>-98.854800450456878</v>
      </c>
      <c r="AC21">
        <f t="shared" si="20"/>
        <v>-7.283097485426576</v>
      </c>
      <c r="AD21">
        <f t="shared" si="21"/>
        <v>111.29528688124617</v>
      </c>
      <c r="AE21">
        <v>42</v>
      </c>
      <c r="AF21">
        <v>8</v>
      </c>
      <c r="AG21">
        <f t="shared" si="22"/>
        <v>1</v>
      </c>
      <c r="AH21">
        <f t="shared" si="23"/>
        <v>0</v>
      </c>
      <c r="AI21">
        <f t="shared" si="24"/>
        <v>53835.656541674056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584.65556000000004</v>
      </c>
      <c r="AR21">
        <v>641.86</v>
      </c>
      <c r="AS21">
        <f t="shared" si="27"/>
        <v>8.9122924002118853E-2</v>
      </c>
      <c r="AT21">
        <v>0.5</v>
      </c>
      <c r="AU21">
        <f t="shared" si="28"/>
        <v>1180.2147748780267</v>
      </c>
      <c r="AV21">
        <f t="shared" si="29"/>
        <v>0.42112828583522877</v>
      </c>
      <c r="AW21">
        <f t="shared" si="30"/>
        <v>52.592095843816089</v>
      </c>
      <c r="AX21">
        <f t="shared" si="31"/>
        <v>0.25756395475648891</v>
      </c>
      <c r="AY21">
        <f t="shared" si="32"/>
        <v>8.463508396212748E-4</v>
      </c>
      <c r="AZ21">
        <f t="shared" si="33"/>
        <v>4.0822297697317165</v>
      </c>
      <c r="BA21" t="s">
        <v>310</v>
      </c>
      <c r="BB21">
        <v>476.54</v>
      </c>
      <c r="BC21">
        <f t="shared" si="34"/>
        <v>165.32</v>
      </c>
      <c r="BD21">
        <f t="shared" si="35"/>
        <v>0.34602250181466232</v>
      </c>
      <c r="BE21">
        <f t="shared" si="36"/>
        <v>0.9406506458352778</v>
      </c>
      <c r="BF21">
        <f t="shared" si="37"/>
        <v>-0.77705556832668188</v>
      </c>
      <c r="BG21">
        <f t="shared" si="38"/>
        <v>1.0289078905715727</v>
      </c>
      <c r="BH21">
        <f t="shared" si="39"/>
        <v>1400.0350000000001</v>
      </c>
      <c r="BI21">
        <f t="shared" si="40"/>
        <v>1180.2147748780267</v>
      </c>
      <c r="BJ21">
        <f t="shared" si="41"/>
        <v>0.84298947874733599</v>
      </c>
      <c r="BK21">
        <f t="shared" si="42"/>
        <v>0.19597895749467178</v>
      </c>
      <c r="BL21">
        <v>6</v>
      </c>
      <c r="BM21">
        <v>0.5</v>
      </c>
      <c r="BN21" t="s">
        <v>290</v>
      </c>
      <c r="BO21">
        <v>2</v>
      </c>
      <c r="BP21">
        <v>1607991588.3499999</v>
      </c>
      <c r="BQ21">
        <v>149.27520000000001</v>
      </c>
      <c r="BR21">
        <v>149.83686666666699</v>
      </c>
      <c r="BS21">
        <v>20.700096666666699</v>
      </c>
      <c r="BT21">
        <v>20.330653333333299</v>
      </c>
      <c r="BU21">
        <v>146.53370000000001</v>
      </c>
      <c r="BV21">
        <v>20.581939999999999</v>
      </c>
      <c r="BW21">
        <v>500.00170000000003</v>
      </c>
      <c r="BX21">
        <v>102.21703333333301</v>
      </c>
      <c r="BY21">
        <v>9.9969263333333294E-2</v>
      </c>
      <c r="BZ21">
        <v>27.9663033333333</v>
      </c>
      <c r="CA21">
        <v>28.58436</v>
      </c>
      <c r="CB21">
        <v>999.9</v>
      </c>
      <c r="CC21">
        <v>0</v>
      </c>
      <c r="CD21">
        <v>0</v>
      </c>
      <c r="CE21">
        <v>9992.2049999999999</v>
      </c>
      <c r="CF21">
        <v>0</v>
      </c>
      <c r="CG21">
        <v>196.025366666667</v>
      </c>
      <c r="CH21">
        <v>1400.0350000000001</v>
      </c>
      <c r="CI21">
        <v>0.89999526666666696</v>
      </c>
      <c r="CJ21">
        <v>0.10000484</v>
      </c>
      <c r="CK21">
        <v>0</v>
      </c>
      <c r="CL21">
        <v>584.74170000000004</v>
      </c>
      <c r="CM21">
        <v>4.9993800000000004</v>
      </c>
      <c r="CN21">
        <v>8200.1550000000007</v>
      </c>
      <c r="CO21">
        <v>11164.596666666699</v>
      </c>
      <c r="CP21">
        <v>48.184933333333298</v>
      </c>
      <c r="CQ21">
        <v>49.735300000000002</v>
      </c>
      <c r="CR21">
        <v>48.943300000000001</v>
      </c>
      <c r="CS21">
        <v>49.7059</v>
      </c>
      <c r="CT21">
        <v>49.780999999999999</v>
      </c>
      <c r="CU21">
        <v>1255.5246666666701</v>
      </c>
      <c r="CV21">
        <v>139.512666666667</v>
      </c>
      <c r="CW21">
        <v>0</v>
      </c>
      <c r="CX21">
        <v>73.5</v>
      </c>
      <c r="CY21">
        <v>0</v>
      </c>
      <c r="CZ21">
        <v>584.65556000000004</v>
      </c>
      <c r="DA21">
        <v>-7.4795384820402502</v>
      </c>
      <c r="DB21">
        <v>-94.504615518303297</v>
      </c>
      <c r="DC21">
        <v>8199.0972000000002</v>
      </c>
      <c r="DD21">
        <v>15</v>
      </c>
      <c r="DE21">
        <v>1607991216.5999999</v>
      </c>
      <c r="DF21" t="s">
        <v>291</v>
      </c>
      <c r="DG21">
        <v>1607991216.0999999</v>
      </c>
      <c r="DH21">
        <v>1607991216.5999999</v>
      </c>
      <c r="DI21">
        <v>25</v>
      </c>
      <c r="DJ21">
        <v>-2.101</v>
      </c>
      <c r="DK21">
        <v>2.1999999999999999E-2</v>
      </c>
      <c r="DL21">
        <v>2.742</v>
      </c>
      <c r="DM21">
        <v>0.11799999999999999</v>
      </c>
      <c r="DN21">
        <v>401</v>
      </c>
      <c r="DO21">
        <v>20</v>
      </c>
      <c r="DP21">
        <v>0.2</v>
      </c>
      <c r="DQ21">
        <v>0.05</v>
      </c>
      <c r="DR21">
        <v>0.42621982838627198</v>
      </c>
      <c r="DS21">
        <v>-0.19532768452464599</v>
      </c>
      <c r="DT21">
        <v>5.7731427631283597E-2</v>
      </c>
      <c r="DU21">
        <v>1</v>
      </c>
      <c r="DV21">
        <v>-0.56455580000000005</v>
      </c>
      <c r="DW21">
        <v>0.103534878754171</v>
      </c>
      <c r="DX21">
        <v>6.5357132792782005E-2</v>
      </c>
      <c r="DY21">
        <v>1</v>
      </c>
      <c r="DZ21">
        <v>0.37069029999999997</v>
      </c>
      <c r="EA21">
        <v>-9.5507586206896894E-2</v>
      </c>
      <c r="EB21">
        <v>7.4815939440291204E-3</v>
      </c>
      <c r="EC21">
        <v>1</v>
      </c>
      <c r="ED21">
        <v>3</v>
      </c>
      <c r="EE21">
        <v>3</v>
      </c>
      <c r="EF21" t="s">
        <v>302</v>
      </c>
      <c r="EG21">
        <v>100</v>
      </c>
      <c r="EH21">
        <v>100</v>
      </c>
      <c r="EI21">
        <v>2.7410000000000001</v>
      </c>
      <c r="EJ21">
        <v>0.1182</v>
      </c>
      <c r="EK21">
        <v>2.7416666666667302</v>
      </c>
      <c r="EL21">
        <v>0</v>
      </c>
      <c r="EM21">
        <v>0</v>
      </c>
      <c r="EN21">
        <v>0</v>
      </c>
      <c r="EO21">
        <v>0.118154999999994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6.3</v>
      </c>
      <c r="EX21">
        <v>6.3</v>
      </c>
      <c r="EY21">
        <v>2</v>
      </c>
      <c r="EZ21">
        <v>440.13200000000001</v>
      </c>
      <c r="FA21">
        <v>515.774</v>
      </c>
      <c r="FB21">
        <v>24.819700000000001</v>
      </c>
      <c r="FC21">
        <v>31.298200000000001</v>
      </c>
      <c r="FD21">
        <v>29.999400000000001</v>
      </c>
      <c r="FE21">
        <v>31.177600000000002</v>
      </c>
      <c r="FF21">
        <v>31.212499999999999</v>
      </c>
      <c r="FG21">
        <v>9.8816500000000005</v>
      </c>
      <c r="FH21">
        <v>51.394100000000002</v>
      </c>
      <c r="FI21">
        <v>62.906300000000002</v>
      </c>
      <c r="FJ21">
        <v>24.845500000000001</v>
      </c>
      <c r="FK21">
        <v>150.18100000000001</v>
      </c>
      <c r="FL21">
        <v>20.529199999999999</v>
      </c>
      <c r="FM21">
        <v>101.23099999999999</v>
      </c>
      <c r="FN21">
        <v>100.649</v>
      </c>
    </row>
    <row r="22" spans="1:170" x14ac:dyDescent="0.25">
      <c r="A22">
        <v>6</v>
      </c>
      <c r="B22">
        <v>1607991670.0999999</v>
      </c>
      <c r="C22">
        <v>470.5</v>
      </c>
      <c r="D22" t="s">
        <v>311</v>
      </c>
      <c r="E22" t="s">
        <v>312</v>
      </c>
      <c r="F22" t="s">
        <v>285</v>
      </c>
      <c r="G22" t="s">
        <v>286</v>
      </c>
      <c r="H22">
        <v>1607991662.3499999</v>
      </c>
      <c r="I22">
        <f t="shared" si="0"/>
        <v>2.672023602248253E-4</v>
      </c>
      <c r="J22">
        <f t="shared" si="1"/>
        <v>0.86265674253074087</v>
      </c>
      <c r="K22">
        <f t="shared" si="2"/>
        <v>199.254633333333</v>
      </c>
      <c r="L22">
        <f t="shared" si="3"/>
        <v>100.5253488332866</v>
      </c>
      <c r="M22">
        <f t="shared" si="4"/>
        <v>10.285047557335307</v>
      </c>
      <c r="N22">
        <f t="shared" si="5"/>
        <v>20.38633442845758</v>
      </c>
      <c r="O22">
        <f t="shared" si="6"/>
        <v>1.4663585447196216E-2</v>
      </c>
      <c r="P22">
        <f t="shared" si="7"/>
        <v>2.96874616444798</v>
      </c>
      <c r="Q22">
        <f t="shared" si="8"/>
        <v>1.4623466475138028E-2</v>
      </c>
      <c r="R22">
        <f t="shared" si="9"/>
        <v>9.1432618649419581E-3</v>
      </c>
      <c r="S22">
        <f t="shared" si="10"/>
        <v>231.29265400197221</v>
      </c>
      <c r="T22">
        <f t="shared" si="11"/>
        <v>29.251321151238677</v>
      </c>
      <c r="U22">
        <f t="shared" si="12"/>
        <v>28.5872666666667</v>
      </c>
      <c r="V22">
        <f t="shared" si="13"/>
        <v>3.9267150362335359</v>
      </c>
      <c r="W22">
        <f t="shared" si="14"/>
        <v>55.751010055413289</v>
      </c>
      <c r="X22">
        <f t="shared" si="15"/>
        <v>2.112409624298611</v>
      </c>
      <c r="Y22">
        <f t="shared" si="16"/>
        <v>3.7890069116218665</v>
      </c>
      <c r="Z22">
        <f t="shared" si="17"/>
        <v>1.8143054119349249</v>
      </c>
      <c r="AA22">
        <f t="shared" si="18"/>
        <v>-11.783624085914797</v>
      </c>
      <c r="AB22">
        <f t="shared" si="19"/>
        <v>-98.215322670553533</v>
      </c>
      <c r="AC22">
        <f t="shared" si="20"/>
        <v>-7.2315377585059109</v>
      </c>
      <c r="AD22">
        <f t="shared" si="21"/>
        <v>114.06216948699797</v>
      </c>
      <c r="AE22">
        <v>42</v>
      </c>
      <c r="AF22">
        <v>8</v>
      </c>
      <c r="AG22">
        <f t="shared" si="22"/>
        <v>1</v>
      </c>
      <c r="AH22">
        <f t="shared" si="23"/>
        <v>0</v>
      </c>
      <c r="AI22">
        <f t="shared" si="24"/>
        <v>53892.046362619498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580.06079999999997</v>
      </c>
      <c r="AR22">
        <v>638.34</v>
      </c>
      <c r="AS22">
        <f t="shared" si="27"/>
        <v>9.1298054328414424E-2</v>
      </c>
      <c r="AT22">
        <v>0.5</v>
      </c>
      <c r="AU22">
        <f t="shared" si="28"/>
        <v>1180.1942018892089</v>
      </c>
      <c r="AV22">
        <f t="shared" si="29"/>
        <v>0.86265674253074087</v>
      </c>
      <c r="AW22">
        <f t="shared" si="30"/>
        <v>53.874717181080349</v>
      </c>
      <c r="AX22">
        <f t="shared" si="31"/>
        <v>0.26407557101231327</v>
      </c>
      <c r="AY22">
        <f t="shared" si="32"/>
        <v>1.220480680248404E-3</v>
      </c>
      <c r="AZ22">
        <f t="shared" si="33"/>
        <v>4.1102547231882687</v>
      </c>
      <c r="BA22" t="s">
        <v>314</v>
      </c>
      <c r="BB22">
        <v>469.77</v>
      </c>
      <c r="BC22">
        <f t="shared" si="34"/>
        <v>168.57000000000005</v>
      </c>
      <c r="BD22">
        <f t="shared" si="35"/>
        <v>0.34572699768642134</v>
      </c>
      <c r="BE22">
        <f t="shared" si="36"/>
        <v>0.93963062840443923</v>
      </c>
      <c r="BF22">
        <f t="shared" si="37"/>
        <v>-0.75552922874409367</v>
      </c>
      <c r="BG22">
        <f t="shared" si="38"/>
        <v>1.030290124038538</v>
      </c>
      <c r="BH22">
        <f t="shared" si="39"/>
        <v>1400.011</v>
      </c>
      <c r="BI22">
        <f t="shared" si="40"/>
        <v>1180.1942018892089</v>
      </c>
      <c r="BJ22">
        <f t="shared" si="41"/>
        <v>0.84298923500544565</v>
      </c>
      <c r="BK22">
        <f t="shared" si="42"/>
        <v>0.19597847001089139</v>
      </c>
      <c r="BL22">
        <v>6</v>
      </c>
      <c r="BM22">
        <v>0.5</v>
      </c>
      <c r="BN22" t="s">
        <v>290</v>
      </c>
      <c r="BO22">
        <v>2</v>
      </c>
      <c r="BP22">
        <v>1607991662.3499999</v>
      </c>
      <c r="BQ22">
        <v>199.254633333333</v>
      </c>
      <c r="BR22">
        <v>200.35366666666701</v>
      </c>
      <c r="BS22">
        <v>20.646546666666701</v>
      </c>
      <c r="BT22">
        <v>20.332536666666702</v>
      </c>
      <c r="BU22">
        <v>196.5129</v>
      </c>
      <c r="BV22">
        <v>20.528386666666702</v>
      </c>
      <c r="BW22">
        <v>500.02016666666702</v>
      </c>
      <c r="BX22">
        <v>102.212966666667</v>
      </c>
      <c r="BY22">
        <v>0.10000888333333301</v>
      </c>
      <c r="BZ22">
        <v>27.9736166666667</v>
      </c>
      <c r="CA22">
        <v>28.5872666666667</v>
      </c>
      <c r="CB22">
        <v>999.9</v>
      </c>
      <c r="CC22">
        <v>0</v>
      </c>
      <c r="CD22">
        <v>0</v>
      </c>
      <c r="CE22">
        <v>10003.785333333301</v>
      </c>
      <c r="CF22">
        <v>0</v>
      </c>
      <c r="CG22">
        <v>195.1628</v>
      </c>
      <c r="CH22">
        <v>1400.011</v>
      </c>
      <c r="CI22">
        <v>0.90000159999999996</v>
      </c>
      <c r="CJ22">
        <v>9.9998519999999994E-2</v>
      </c>
      <c r="CK22">
        <v>0</v>
      </c>
      <c r="CL22">
        <v>580.10186666666698</v>
      </c>
      <c r="CM22">
        <v>4.9993800000000004</v>
      </c>
      <c r="CN22">
        <v>8131.5519999999997</v>
      </c>
      <c r="CO22">
        <v>11164.44</v>
      </c>
      <c r="CP22">
        <v>48.024799999999999</v>
      </c>
      <c r="CQ22">
        <v>49.533066666666699</v>
      </c>
      <c r="CR22">
        <v>48.774799999999999</v>
      </c>
      <c r="CS22">
        <v>49.5124</v>
      </c>
      <c r="CT22">
        <v>49.620800000000003</v>
      </c>
      <c r="CU22">
        <v>1255.5153333333301</v>
      </c>
      <c r="CV22">
        <v>139.499</v>
      </c>
      <c r="CW22">
        <v>0</v>
      </c>
      <c r="CX22">
        <v>73.400000095367403</v>
      </c>
      <c r="CY22">
        <v>0</v>
      </c>
      <c r="CZ22">
        <v>580.06079999999997</v>
      </c>
      <c r="DA22">
        <v>-5.9778461407780101</v>
      </c>
      <c r="DB22">
        <v>-78.062307624128294</v>
      </c>
      <c r="DC22">
        <v>8130.7695999999996</v>
      </c>
      <c r="DD22">
        <v>15</v>
      </c>
      <c r="DE22">
        <v>1607991216.5999999</v>
      </c>
      <c r="DF22" t="s">
        <v>291</v>
      </c>
      <c r="DG22">
        <v>1607991216.0999999</v>
      </c>
      <c r="DH22">
        <v>1607991216.5999999</v>
      </c>
      <c r="DI22">
        <v>25</v>
      </c>
      <c r="DJ22">
        <v>-2.101</v>
      </c>
      <c r="DK22">
        <v>2.1999999999999999E-2</v>
      </c>
      <c r="DL22">
        <v>2.742</v>
      </c>
      <c r="DM22">
        <v>0.11799999999999999</v>
      </c>
      <c r="DN22">
        <v>401</v>
      </c>
      <c r="DO22">
        <v>20</v>
      </c>
      <c r="DP22">
        <v>0.2</v>
      </c>
      <c r="DQ22">
        <v>0.05</v>
      </c>
      <c r="DR22">
        <v>0.86409933156861296</v>
      </c>
      <c r="DS22">
        <v>-0.16731430416972101</v>
      </c>
      <c r="DT22">
        <v>3.0535227764819699E-2</v>
      </c>
      <c r="DU22">
        <v>1</v>
      </c>
      <c r="DV22">
        <v>-1.09958766666667</v>
      </c>
      <c r="DW22">
        <v>0.124759154616241</v>
      </c>
      <c r="DX22">
        <v>3.4340591693925303E-2</v>
      </c>
      <c r="DY22">
        <v>1</v>
      </c>
      <c r="DZ22">
        <v>0.31423166666666702</v>
      </c>
      <c r="EA22">
        <v>6.6423670745274204E-3</v>
      </c>
      <c r="EB22">
        <v>6.18596598402833E-3</v>
      </c>
      <c r="EC22">
        <v>1</v>
      </c>
      <c r="ED22">
        <v>3</v>
      </c>
      <c r="EE22">
        <v>3</v>
      </c>
      <c r="EF22" t="s">
        <v>302</v>
      </c>
      <c r="EG22">
        <v>100</v>
      </c>
      <c r="EH22">
        <v>100</v>
      </c>
      <c r="EI22">
        <v>2.7410000000000001</v>
      </c>
      <c r="EJ22">
        <v>0.1182</v>
      </c>
      <c r="EK22">
        <v>2.7416666666667302</v>
      </c>
      <c r="EL22">
        <v>0</v>
      </c>
      <c r="EM22">
        <v>0</v>
      </c>
      <c r="EN22">
        <v>0</v>
      </c>
      <c r="EO22">
        <v>0.118154999999994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7.6</v>
      </c>
      <c r="EX22">
        <v>7.6</v>
      </c>
      <c r="EY22">
        <v>2</v>
      </c>
      <c r="EZ22">
        <v>440.19099999999997</v>
      </c>
      <c r="FA22">
        <v>516.32000000000005</v>
      </c>
      <c r="FB22">
        <v>24.918299999999999</v>
      </c>
      <c r="FC22">
        <v>31.157800000000002</v>
      </c>
      <c r="FD22">
        <v>29.999500000000001</v>
      </c>
      <c r="FE22">
        <v>31.046099999999999</v>
      </c>
      <c r="FF22">
        <v>31.082799999999999</v>
      </c>
      <c r="FG22">
        <v>12.1714</v>
      </c>
      <c r="FH22">
        <v>49.746600000000001</v>
      </c>
      <c r="FI22">
        <v>64.041700000000006</v>
      </c>
      <c r="FJ22">
        <v>24.9224</v>
      </c>
      <c r="FK22">
        <v>200.67</v>
      </c>
      <c r="FL22">
        <v>20.437100000000001</v>
      </c>
      <c r="FM22">
        <v>101.252</v>
      </c>
      <c r="FN22">
        <v>100.664</v>
      </c>
    </row>
    <row r="23" spans="1:170" x14ac:dyDescent="0.25">
      <c r="A23">
        <v>7</v>
      </c>
      <c r="B23">
        <v>1607991755.0999999</v>
      </c>
      <c r="C23">
        <v>555.5</v>
      </c>
      <c r="D23" t="s">
        <v>315</v>
      </c>
      <c r="E23" t="s">
        <v>316</v>
      </c>
      <c r="F23" t="s">
        <v>285</v>
      </c>
      <c r="G23" t="s">
        <v>286</v>
      </c>
      <c r="H23">
        <v>1607991747.3499999</v>
      </c>
      <c r="I23">
        <f t="shared" si="0"/>
        <v>8.7562221760873417E-5</v>
      </c>
      <c r="J23">
        <f t="shared" si="1"/>
        <v>1.2485107549835479</v>
      </c>
      <c r="K23">
        <f t="shared" si="2"/>
        <v>249.5264</v>
      </c>
      <c r="L23">
        <f t="shared" si="3"/>
        <v>-167.81320836749887</v>
      </c>
      <c r="M23">
        <f t="shared" si="4"/>
        <v>-17.169256507244025</v>
      </c>
      <c r="N23">
        <f t="shared" si="5"/>
        <v>25.529472969416823</v>
      </c>
      <c r="O23">
        <f t="shared" si="6"/>
        <v>4.8039608293850766E-3</v>
      </c>
      <c r="P23">
        <f t="shared" si="7"/>
        <v>2.9688648568240223</v>
      </c>
      <c r="Q23">
        <f t="shared" si="8"/>
        <v>4.7996464874413532E-3</v>
      </c>
      <c r="R23">
        <f t="shared" si="9"/>
        <v>3.0001663493780997E-3</v>
      </c>
      <c r="S23">
        <f t="shared" si="10"/>
        <v>231.28957041828093</v>
      </c>
      <c r="T23">
        <f t="shared" si="11"/>
        <v>29.305715665114366</v>
      </c>
      <c r="U23">
        <f t="shared" si="12"/>
        <v>28.754719999999999</v>
      </c>
      <c r="V23">
        <f t="shared" si="13"/>
        <v>3.9650427572650631</v>
      </c>
      <c r="W23">
        <f t="shared" si="14"/>
        <v>56.829977464997903</v>
      </c>
      <c r="X23">
        <f t="shared" si="15"/>
        <v>2.154341211210451</v>
      </c>
      <c r="Y23">
        <f t="shared" si="16"/>
        <v>3.7908535377078572</v>
      </c>
      <c r="Z23">
        <f t="shared" si="17"/>
        <v>1.8107015460546121</v>
      </c>
      <c r="AA23">
        <f t="shared" si="18"/>
        <v>-3.8614939796545178</v>
      </c>
      <c r="AB23">
        <f t="shared" si="19"/>
        <v>-123.68385490518536</v>
      </c>
      <c r="AC23">
        <f t="shared" si="20"/>
        <v>-9.1143858888969387</v>
      </c>
      <c r="AD23">
        <f t="shared" si="21"/>
        <v>94.629835644544116</v>
      </c>
      <c r="AE23">
        <v>43</v>
      </c>
      <c r="AF23">
        <v>9</v>
      </c>
      <c r="AG23">
        <f t="shared" si="22"/>
        <v>1</v>
      </c>
      <c r="AH23">
        <f t="shared" si="23"/>
        <v>0</v>
      </c>
      <c r="AI23">
        <f t="shared" si="24"/>
        <v>53893.996620525708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577.19507999999996</v>
      </c>
      <c r="AR23">
        <v>636.45000000000005</v>
      </c>
      <c r="AS23">
        <f t="shared" si="27"/>
        <v>9.3102238981852548E-2</v>
      </c>
      <c r="AT23">
        <v>0.5</v>
      </c>
      <c r="AU23">
        <f t="shared" si="28"/>
        <v>1180.1759488991972</v>
      </c>
      <c r="AV23">
        <f t="shared" si="29"/>
        <v>1.2485107549835479</v>
      </c>
      <c r="AW23">
        <f t="shared" si="30"/>
        <v>54.938511617523829</v>
      </c>
      <c r="AX23">
        <f t="shared" si="31"/>
        <v>0.26698090973367911</v>
      </c>
      <c r="AY23">
        <f t="shared" si="32"/>
        <v>1.5474457317175489E-3</v>
      </c>
      <c r="AZ23">
        <f t="shared" si="33"/>
        <v>4.1254301201979731</v>
      </c>
      <c r="BA23" t="s">
        <v>318</v>
      </c>
      <c r="BB23">
        <v>466.53</v>
      </c>
      <c r="BC23">
        <f t="shared" si="34"/>
        <v>169.92000000000007</v>
      </c>
      <c r="BD23">
        <f t="shared" si="35"/>
        <v>0.34872245762711901</v>
      </c>
      <c r="BE23">
        <f t="shared" si="36"/>
        <v>0.93921768524977189</v>
      </c>
      <c r="BF23">
        <f t="shared" si="37"/>
        <v>-0.74980674551029614</v>
      </c>
      <c r="BG23">
        <f t="shared" si="38"/>
        <v>1.0310322891671078</v>
      </c>
      <c r="BH23">
        <f t="shared" si="39"/>
        <v>1399.989</v>
      </c>
      <c r="BI23">
        <f t="shared" si="40"/>
        <v>1180.1759488991972</v>
      </c>
      <c r="BJ23">
        <f t="shared" si="41"/>
        <v>0.84298944413077337</v>
      </c>
      <c r="BK23">
        <f t="shared" si="42"/>
        <v>0.19597888826154697</v>
      </c>
      <c r="BL23">
        <v>6</v>
      </c>
      <c r="BM23">
        <v>0.5</v>
      </c>
      <c r="BN23" t="s">
        <v>290</v>
      </c>
      <c r="BO23">
        <v>2</v>
      </c>
      <c r="BP23">
        <v>1607991747.3499999</v>
      </c>
      <c r="BQ23">
        <v>249.5264</v>
      </c>
      <c r="BR23">
        <v>251.05080000000001</v>
      </c>
      <c r="BS23">
        <v>21.056643333333302</v>
      </c>
      <c r="BT23">
        <v>20.953783333333298</v>
      </c>
      <c r="BU23">
        <v>246.784766666667</v>
      </c>
      <c r="BV23">
        <v>20.938479999999998</v>
      </c>
      <c r="BW23">
        <v>500.01043333333303</v>
      </c>
      <c r="BX23">
        <v>102.211733333333</v>
      </c>
      <c r="BY23">
        <v>9.9977849999999993E-2</v>
      </c>
      <c r="BZ23">
        <v>27.981973333333301</v>
      </c>
      <c r="CA23">
        <v>28.754719999999999</v>
      </c>
      <c r="CB23">
        <v>999.9</v>
      </c>
      <c r="CC23">
        <v>0</v>
      </c>
      <c r="CD23">
        <v>0</v>
      </c>
      <c r="CE23">
        <v>10004.5783333333</v>
      </c>
      <c r="CF23">
        <v>0</v>
      </c>
      <c r="CG23">
        <v>194.1908</v>
      </c>
      <c r="CH23">
        <v>1399.989</v>
      </c>
      <c r="CI23">
        <v>0.89999573333333305</v>
      </c>
      <c r="CJ23">
        <v>0.10000428</v>
      </c>
      <c r="CK23">
        <v>0</v>
      </c>
      <c r="CL23">
        <v>577.29039999999998</v>
      </c>
      <c r="CM23">
        <v>4.9993800000000004</v>
      </c>
      <c r="CN23">
        <v>8087.1806666666698</v>
      </c>
      <c r="CO23">
        <v>11164.2266666667</v>
      </c>
      <c r="CP23">
        <v>47.824599999999997</v>
      </c>
      <c r="CQ23">
        <v>49.324599999999997</v>
      </c>
      <c r="CR23">
        <v>48.582999999999998</v>
      </c>
      <c r="CS23">
        <v>49.311999999999998</v>
      </c>
      <c r="CT23">
        <v>49.441200000000002</v>
      </c>
      <c r="CU23">
        <v>1255.4866666666701</v>
      </c>
      <c r="CV23">
        <v>139.506666666667</v>
      </c>
      <c r="CW23">
        <v>0</v>
      </c>
      <c r="CX23">
        <v>84.5</v>
      </c>
      <c r="CY23">
        <v>0</v>
      </c>
      <c r="CZ23">
        <v>577.19507999999996</v>
      </c>
      <c r="DA23">
        <v>-3.7706153777937002</v>
      </c>
      <c r="DB23">
        <v>-71.240769238078002</v>
      </c>
      <c r="DC23">
        <v>8086.4188000000004</v>
      </c>
      <c r="DD23">
        <v>15</v>
      </c>
      <c r="DE23">
        <v>1607991216.5999999</v>
      </c>
      <c r="DF23" t="s">
        <v>291</v>
      </c>
      <c r="DG23">
        <v>1607991216.0999999</v>
      </c>
      <c r="DH23">
        <v>1607991216.5999999</v>
      </c>
      <c r="DI23">
        <v>25</v>
      </c>
      <c r="DJ23">
        <v>-2.101</v>
      </c>
      <c r="DK23">
        <v>2.1999999999999999E-2</v>
      </c>
      <c r="DL23">
        <v>2.742</v>
      </c>
      <c r="DM23">
        <v>0.11799999999999999</v>
      </c>
      <c r="DN23">
        <v>401</v>
      </c>
      <c r="DO23">
        <v>20</v>
      </c>
      <c r="DP23">
        <v>0.2</v>
      </c>
      <c r="DQ23">
        <v>0.05</v>
      </c>
      <c r="DR23">
        <v>1.2478767906089701</v>
      </c>
      <c r="DS23">
        <v>0.15877367424088501</v>
      </c>
      <c r="DT23">
        <v>2.5393766706803E-2</v>
      </c>
      <c r="DU23">
        <v>1</v>
      </c>
      <c r="DV23">
        <v>-1.52428566666667</v>
      </c>
      <c r="DW23">
        <v>-0.122004093437154</v>
      </c>
      <c r="DX23">
        <v>2.9807581326829501E-2</v>
      </c>
      <c r="DY23">
        <v>1</v>
      </c>
      <c r="DZ23">
        <v>0.10249202</v>
      </c>
      <c r="EA23">
        <v>-6.4305370411567196E-3</v>
      </c>
      <c r="EB23">
        <v>5.2477482170546303E-3</v>
      </c>
      <c r="EC23">
        <v>1</v>
      </c>
      <c r="ED23">
        <v>3</v>
      </c>
      <c r="EE23">
        <v>3</v>
      </c>
      <c r="EF23" t="s">
        <v>302</v>
      </c>
      <c r="EG23">
        <v>100</v>
      </c>
      <c r="EH23">
        <v>100</v>
      </c>
      <c r="EI23">
        <v>2.7410000000000001</v>
      </c>
      <c r="EJ23">
        <v>0.1181</v>
      </c>
      <c r="EK23">
        <v>2.7416666666667302</v>
      </c>
      <c r="EL23">
        <v>0</v>
      </c>
      <c r="EM23">
        <v>0</v>
      </c>
      <c r="EN23">
        <v>0</v>
      </c>
      <c r="EO23">
        <v>0.118154999999994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9</v>
      </c>
      <c r="EX23">
        <v>9</v>
      </c>
      <c r="EY23">
        <v>2</v>
      </c>
      <c r="EZ23">
        <v>439.904</v>
      </c>
      <c r="FA23">
        <v>517.91800000000001</v>
      </c>
      <c r="FB23">
        <v>24.954799999999999</v>
      </c>
      <c r="FC23">
        <v>31.007899999999999</v>
      </c>
      <c r="FD23">
        <v>29.999400000000001</v>
      </c>
      <c r="FE23">
        <v>30.9009</v>
      </c>
      <c r="FF23">
        <v>30.938099999999999</v>
      </c>
      <c r="FG23">
        <v>14.4381</v>
      </c>
      <c r="FH23">
        <v>41.217500000000001</v>
      </c>
      <c r="FI23">
        <v>67.754400000000004</v>
      </c>
      <c r="FJ23">
        <v>24.959299999999999</v>
      </c>
      <c r="FK23">
        <v>251.23599999999999</v>
      </c>
      <c r="FL23">
        <v>20.9924</v>
      </c>
      <c r="FM23">
        <v>101.268</v>
      </c>
      <c r="FN23">
        <v>100.68300000000001</v>
      </c>
    </row>
    <row r="24" spans="1:170" x14ac:dyDescent="0.25">
      <c r="A24">
        <v>8</v>
      </c>
      <c r="B24">
        <v>1607991829.0999999</v>
      </c>
      <c r="C24">
        <v>629.5</v>
      </c>
      <c r="D24" t="s">
        <v>319</v>
      </c>
      <c r="E24" t="s">
        <v>320</v>
      </c>
      <c r="F24" t="s">
        <v>285</v>
      </c>
      <c r="G24" t="s">
        <v>286</v>
      </c>
      <c r="H24">
        <v>1607991821.3499999</v>
      </c>
      <c r="I24">
        <f t="shared" si="0"/>
        <v>2.5922425021021784E-4</v>
      </c>
      <c r="J24">
        <f t="shared" si="1"/>
        <v>3.1834609392380528</v>
      </c>
      <c r="K24">
        <f t="shared" si="2"/>
        <v>397.719766666667</v>
      </c>
      <c r="L24">
        <f t="shared" si="3"/>
        <v>38.165653345516738</v>
      </c>
      <c r="M24">
        <f t="shared" si="4"/>
        <v>3.9047246311313324</v>
      </c>
      <c r="N24">
        <f t="shared" si="5"/>
        <v>40.690674285903924</v>
      </c>
      <c r="O24">
        <f t="shared" si="6"/>
        <v>1.4451030989969006E-2</v>
      </c>
      <c r="P24">
        <f t="shared" si="7"/>
        <v>2.9699711323193649</v>
      </c>
      <c r="Q24">
        <f t="shared" si="8"/>
        <v>1.4412081025222529E-2</v>
      </c>
      <c r="R24">
        <f t="shared" si="9"/>
        <v>9.0110413281081474E-3</v>
      </c>
      <c r="S24">
        <f t="shared" si="10"/>
        <v>231.28753021445047</v>
      </c>
      <c r="T24">
        <f t="shared" si="11"/>
        <v>29.259811447058741</v>
      </c>
      <c r="U24">
        <f t="shared" si="12"/>
        <v>28.59619</v>
      </c>
      <c r="V24">
        <f t="shared" si="13"/>
        <v>3.9287492807973146</v>
      </c>
      <c r="W24">
        <f t="shared" si="14"/>
        <v>56.539301057251066</v>
      </c>
      <c r="X24">
        <f t="shared" si="15"/>
        <v>2.143148815541998</v>
      </c>
      <c r="Y24">
        <f t="shared" si="16"/>
        <v>3.7905470627800466</v>
      </c>
      <c r="Z24">
        <f t="shared" si="17"/>
        <v>1.7856004652553166</v>
      </c>
      <c r="AA24">
        <f t="shared" si="18"/>
        <v>-11.431789434270607</v>
      </c>
      <c r="AB24">
        <f t="shared" si="19"/>
        <v>-98.568610440463402</v>
      </c>
      <c r="AC24">
        <f t="shared" si="20"/>
        <v>-7.2551308574472637</v>
      </c>
      <c r="AD24">
        <f t="shared" si="21"/>
        <v>114.03199948226921</v>
      </c>
      <c r="AE24">
        <v>42</v>
      </c>
      <c r="AF24">
        <v>8</v>
      </c>
      <c r="AG24">
        <f t="shared" si="22"/>
        <v>1</v>
      </c>
      <c r="AH24">
        <f t="shared" si="23"/>
        <v>0</v>
      </c>
      <c r="AI24">
        <f t="shared" si="24"/>
        <v>53926.583362411511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579.80230769230798</v>
      </c>
      <c r="AR24">
        <v>644.29</v>
      </c>
      <c r="AS24">
        <f t="shared" si="27"/>
        <v>0.10009109610220857</v>
      </c>
      <c r="AT24">
        <v>0.5</v>
      </c>
      <c r="AU24">
        <f t="shared" si="28"/>
        <v>1180.170081853224</v>
      </c>
      <c r="AV24">
        <f t="shared" si="29"/>
        <v>3.1834609392380528</v>
      </c>
      <c r="AW24">
        <f t="shared" si="30"/>
        <v>59.062258539861197</v>
      </c>
      <c r="AX24">
        <f t="shared" si="31"/>
        <v>0.2721600521504291</v>
      </c>
      <c r="AY24">
        <f t="shared" si="32"/>
        <v>3.1870053959917716E-3</v>
      </c>
      <c r="AZ24">
        <f t="shared" si="33"/>
        <v>4.0630616647782833</v>
      </c>
      <c r="BA24" t="s">
        <v>322</v>
      </c>
      <c r="BB24">
        <v>468.94</v>
      </c>
      <c r="BC24">
        <f t="shared" si="34"/>
        <v>175.34999999999997</v>
      </c>
      <c r="BD24">
        <f t="shared" si="35"/>
        <v>0.36776556776556601</v>
      </c>
      <c r="BE24">
        <f t="shared" si="36"/>
        <v>0.93722119192020448</v>
      </c>
      <c r="BF24">
        <f t="shared" si="37"/>
        <v>-0.90589239596727666</v>
      </c>
      <c r="BG24">
        <f t="shared" si="38"/>
        <v>1.027953678263412</v>
      </c>
      <c r="BH24">
        <f t="shared" si="39"/>
        <v>1399.98266666667</v>
      </c>
      <c r="BI24">
        <f t="shared" si="40"/>
        <v>1180.170081853224</v>
      </c>
      <c r="BJ24">
        <f t="shared" si="41"/>
        <v>0.84298906690265307</v>
      </c>
      <c r="BK24">
        <f t="shared" si="42"/>
        <v>0.19597813380530635</v>
      </c>
      <c r="BL24">
        <v>6</v>
      </c>
      <c r="BM24">
        <v>0.5</v>
      </c>
      <c r="BN24" t="s">
        <v>290</v>
      </c>
      <c r="BO24">
        <v>2</v>
      </c>
      <c r="BP24">
        <v>1607991821.3499999</v>
      </c>
      <c r="BQ24">
        <v>397.719766666667</v>
      </c>
      <c r="BR24">
        <v>401.66359999999997</v>
      </c>
      <c r="BS24">
        <v>20.947616666666701</v>
      </c>
      <c r="BT24">
        <v>20.643066666666702</v>
      </c>
      <c r="BU24">
        <v>394.89976666666701</v>
      </c>
      <c r="BV24">
        <v>20.802616666666701</v>
      </c>
      <c r="BW24">
        <v>500.00483333333301</v>
      </c>
      <c r="BX24">
        <v>102.209966666667</v>
      </c>
      <c r="BY24">
        <v>9.9945226666666706E-2</v>
      </c>
      <c r="BZ24">
        <v>27.980586666666699</v>
      </c>
      <c r="CA24">
        <v>28.59619</v>
      </c>
      <c r="CB24">
        <v>999.9</v>
      </c>
      <c r="CC24">
        <v>0</v>
      </c>
      <c r="CD24">
        <v>0</v>
      </c>
      <c r="CE24">
        <v>10011.019</v>
      </c>
      <c r="CF24">
        <v>0</v>
      </c>
      <c r="CG24">
        <v>193.420166666667</v>
      </c>
      <c r="CH24">
        <v>1399.98266666667</v>
      </c>
      <c r="CI24">
        <v>0.90000693333333304</v>
      </c>
      <c r="CJ24">
        <v>9.9992883333333393E-2</v>
      </c>
      <c r="CK24">
        <v>0</v>
      </c>
      <c r="CL24">
        <v>579.81553333333295</v>
      </c>
      <c r="CM24">
        <v>4.9993800000000004</v>
      </c>
      <c r="CN24">
        <v>8116.9380000000001</v>
      </c>
      <c r="CO24">
        <v>11164.22</v>
      </c>
      <c r="CP24">
        <v>47.6871333333333</v>
      </c>
      <c r="CQ24">
        <v>49.151866666666699</v>
      </c>
      <c r="CR24">
        <v>48.426666666666598</v>
      </c>
      <c r="CS24">
        <v>49.1291333333333</v>
      </c>
      <c r="CT24">
        <v>49.305799999999998</v>
      </c>
      <c r="CU24">
        <v>1255.4946666666699</v>
      </c>
      <c r="CV24">
        <v>139.488</v>
      </c>
      <c r="CW24">
        <v>0</v>
      </c>
      <c r="CX24">
        <v>73.300000190734906</v>
      </c>
      <c r="CY24">
        <v>0</v>
      </c>
      <c r="CZ24">
        <v>579.80230769230798</v>
      </c>
      <c r="DA24">
        <v>-2.97374357859153</v>
      </c>
      <c r="DB24">
        <v>-37.475213687929902</v>
      </c>
      <c r="DC24">
        <v>8116.8811538461496</v>
      </c>
      <c r="DD24">
        <v>15</v>
      </c>
      <c r="DE24">
        <v>1607991851.5999999</v>
      </c>
      <c r="DF24" t="s">
        <v>323</v>
      </c>
      <c r="DG24">
        <v>1607991847.0999999</v>
      </c>
      <c r="DH24">
        <v>1607991851.5999999</v>
      </c>
      <c r="DI24">
        <v>26</v>
      </c>
      <c r="DJ24">
        <v>7.9000000000000001E-2</v>
      </c>
      <c r="DK24">
        <v>2.7E-2</v>
      </c>
      <c r="DL24">
        <v>2.82</v>
      </c>
      <c r="DM24">
        <v>0.14499999999999999</v>
      </c>
      <c r="DN24">
        <v>403</v>
      </c>
      <c r="DO24">
        <v>21</v>
      </c>
      <c r="DP24">
        <v>0.36</v>
      </c>
      <c r="DQ24">
        <v>0.15</v>
      </c>
      <c r="DR24">
        <v>3.2702026312782602</v>
      </c>
      <c r="DS24">
        <v>-8.6321975240487694E-2</v>
      </c>
      <c r="DT24">
        <v>8.9954411158924399E-2</v>
      </c>
      <c r="DU24">
        <v>1</v>
      </c>
      <c r="DV24">
        <v>-4.0286343333333301</v>
      </c>
      <c r="DW24">
        <v>-3.7812947719682598E-2</v>
      </c>
      <c r="DX24">
        <v>0.10148877201225499</v>
      </c>
      <c r="DY24">
        <v>1</v>
      </c>
      <c r="DZ24">
        <v>0.27814233333333299</v>
      </c>
      <c r="EA24">
        <v>-1.6623537263626201E-2</v>
      </c>
      <c r="EB24">
        <v>6.4463459485889297E-3</v>
      </c>
      <c r="EC24">
        <v>1</v>
      </c>
      <c r="ED24">
        <v>3</v>
      </c>
      <c r="EE24">
        <v>3</v>
      </c>
      <c r="EF24" t="s">
        <v>302</v>
      </c>
      <c r="EG24">
        <v>100</v>
      </c>
      <c r="EH24">
        <v>100</v>
      </c>
      <c r="EI24">
        <v>2.82</v>
      </c>
      <c r="EJ24">
        <v>0.14499999999999999</v>
      </c>
      <c r="EK24">
        <v>2.7416666666667302</v>
      </c>
      <c r="EL24">
        <v>0</v>
      </c>
      <c r="EM24">
        <v>0</v>
      </c>
      <c r="EN24">
        <v>0</v>
      </c>
      <c r="EO24">
        <v>0.118154999999994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10.199999999999999</v>
      </c>
      <c r="EX24">
        <v>10.199999999999999</v>
      </c>
      <c r="EY24">
        <v>2</v>
      </c>
      <c r="EZ24">
        <v>440.15100000000001</v>
      </c>
      <c r="FA24">
        <v>518.08699999999999</v>
      </c>
      <c r="FB24">
        <v>24.943100000000001</v>
      </c>
      <c r="FC24">
        <v>30.881</v>
      </c>
      <c r="FD24">
        <v>29.999500000000001</v>
      </c>
      <c r="FE24">
        <v>30.7742</v>
      </c>
      <c r="FF24">
        <v>30.811399999999999</v>
      </c>
      <c r="FG24">
        <v>20.897400000000001</v>
      </c>
      <c r="FH24">
        <v>46.118000000000002</v>
      </c>
      <c r="FI24">
        <v>68.899799999999999</v>
      </c>
      <c r="FJ24">
        <v>24.9483</v>
      </c>
      <c r="FK24">
        <v>402.73</v>
      </c>
      <c r="FL24">
        <v>20.7105</v>
      </c>
      <c r="FM24">
        <v>101.289</v>
      </c>
      <c r="FN24">
        <v>100.7</v>
      </c>
    </row>
    <row r="25" spans="1:170" x14ac:dyDescent="0.25">
      <c r="A25">
        <v>9</v>
      </c>
      <c r="B25">
        <v>1607991972.5999999</v>
      </c>
      <c r="C25">
        <v>773</v>
      </c>
      <c r="D25" t="s">
        <v>324</v>
      </c>
      <c r="E25" t="s">
        <v>325</v>
      </c>
      <c r="F25" t="s">
        <v>285</v>
      </c>
      <c r="G25" t="s">
        <v>286</v>
      </c>
      <c r="H25">
        <v>1607991964.5999999</v>
      </c>
      <c r="I25">
        <f t="shared" si="0"/>
        <v>2.9319220185992093E-4</v>
      </c>
      <c r="J25">
        <f t="shared" si="1"/>
        <v>3.7948748320560877</v>
      </c>
      <c r="K25">
        <f t="shared" si="2"/>
        <v>499.83087096774199</v>
      </c>
      <c r="L25">
        <f t="shared" si="3"/>
        <v>110.15465212198689</v>
      </c>
      <c r="M25">
        <f t="shared" si="4"/>
        <v>11.269132847312422</v>
      </c>
      <c r="N25">
        <f t="shared" si="5"/>
        <v>51.134113517835516</v>
      </c>
      <c r="O25">
        <f t="shared" si="6"/>
        <v>1.5989719201284509E-2</v>
      </c>
      <c r="P25">
        <f t="shared" si="7"/>
        <v>2.9651460786097665</v>
      </c>
      <c r="Q25">
        <f t="shared" si="8"/>
        <v>1.5941970628799557E-2</v>
      </c>
      <c r="R25">
        <f t="shared" si="9"/>
        <v>9.9680097052632279E-3</v>
      </c>
      <c r="S25">
        <f t="shared" si="10"/>
        <v>231.29273038371372</v>
      </c>
      <c r="T25">
        <f t="shared" si="11"/>
        <v>29.267023804345072</v>
      </c>
      <c r="U25">
        <f t="shared" si="12"/>
        <v>28.602</v>
      </c>
      <c r="V25">
        <f t="shared" si="13"/>
        <v>3.9300742754537854</v>
      </c>
      <c r="W25">
        <f t="shared" si="14"/>
        <v>55.463602421664085</v>
      </c>
      <c r="X25">
        <f t="shared" si="15"/>
        <v>2.1040887422286847</v>
      </c>
      <c r="Y25">
        <f t="shared" si="16"/>
        <v>3.7936388015914879</v>
      </c>
      <c r="Z25">
        <f t="shared" si="17"/>
        <v>1.8259855332251007</v>
      </c>
      <c r="AA25">
        <f t="shared" si="18"/>
        <v>-12.929776102022513</v>
      </c>
      <c r="AB25">
        <f t="shared" si="19"/>
        <v>-97.101755712279882</v>
      </c>
      <c r="AC25">
        <f t="shared" si="20"/>
        <v>-7.1594987707477244</v>
      </c>
      <c r="AD25">
        <f t="shared" si="21"/>
        <v>114.1016997986636</v>
      </c>
      <c r="AE25">
        <v>42</v>
      </c>
      <c r="AF25">
        <v>8</v>
      </c>
      <c r="AG25">
        <f t="shared" si="22"/>
        <v>1</v>
      </c>
      <c r="AH25">
        <f t="shared" si="23"/>
        <v>0</v>
      </c>
      <c r="AI25">
        <f t="shared" si="24"/>
        <v>53782.779895241285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326</v>
      </c>
      <c r="AQ25">
        <v>585.12243999999998</v>
      </c>
      <c r="AR25">
        <v>659.48</v>
      </c>
      <c r="AS25">
        <f t="shared" si="27"/>
        <v>0.11275180445199251</v>
      </c>
      <c r="AT25">
        <v>0.5</v>
      </c>
      <c r="AU25">
        <f t="shared" si="28"/>
        <v>1180.193730885632</v>
      </c>
      <c r="AV25">
        <f t="shared" si="29"/>
        <v>3.7948748320560877</v>
      </c>
      <c r="AW25">
        <f t="shared" si="30"/>
        <v>66.534486380142127</v>
      </c>
      <c r="AX25">
        <f t="shared" si="31"/>
        <v>0.28361739552374599</v>
      </c>
      <c r="AY25">
        <f t="shared" si="32"/>
        <v>3.7050038459287872E-3</v>
      </c>
      <c r="AZ25">
        <f t="shared" si="33"/>
        <v>3.9464426517862554</v>
      </c>
      <c r="BA25" t="s">
        <v>327</v>
      </c>
      <c r="BB25">
        <v>472.44</v>
      </c>
      <c r="BC25">
        <f t="shared" si="34"/>
        <v>187.04000000000002</v>
      </c>
      <c r="BD25">
        <f t="shared" si="35"/>
        <v>0.39754897348160834</v>
      </c>
      <c r="BE25">
        <f t="shared" si="36"/>
        <v>0.93295192211181377</v>
      </c>
      <c r="BF25">
        <f t="shared" si="37"/>
        <v>-1.3278865322270492</v>
      </c>
      <c r="BG25">
        <f t="shared" si="38"/>
        <v>1.0219888696375019</v>
      </c>
      <c r="BH25">
        <f t="shared" si="39"/>
        <v>1400.0103225806499</v>
      </c>
      <c r="BI25">
        <f t="shared" si="40"/>
        <v>1180.193730885632</v>
      </c>
      <c r="BJ25">
        <f t="shared" si="41"/>
        <v>0.84298930647180637</v>
      </c>
      <c r="BK25">
        <f t="shared" si="42"/>
        <v>0.19597861294361291</v>
      </c>
      <c r="BL25">
        <v>6</v>
      </c>
      <c r="BM25">
        <v>0.5</v>
      </c>
      <c r="BN25" t="s">
        <v>290</v>
      </c>
      <c r="BO25">
        <v>2</v>
      </c>
      <c r="BP25">
        <v>1607991964.5999999</v>
      </c>
      <c r="BQ25">
        <v>499.83087096774199</v>
      </c>
      <c r="BR25">
        <v>504.56038709677398</v>
      </c>
      <c r="BS25">
        <v>20.5672580645161</v>
      </c>
      <c r="BT25">
        <v>20.222677419354799</v>
      </c>
      <c r="BU25">
        <v>497.01061290322599</v>
      </c>
      <c r="BV25">
        <v>20.4224903225806</v>
      </c>
      <c r="BW25">
        <v>500.02003225806499</v>
      </c>
      <c r="BX25">
        <v>102.20270967741899</v>
      </c>
      <c r="BY25">
        <v>0.100122116129032</v>
      </c>
      <c r="BZ25">
        <v>27.9945709677419</v>
      </c>
      <c r="CA25">
        <v>28.602</v>
      </c>
      <c r="CB25">
        <v>999.9</v>
      </c>
      <c r="CC25">
        <v>0</v>
      </c>
      <c r="CD25">
        <v>0</v>
      </c>
      <c r="CE25">
        <v>9984.4112903225796</v>
      </c>
      <c r="CF25">
        <v>0</v>
      </c>
      <c r="CG25">
        <v>191.876225806452</v>
      </c>
      <c r="CH25">
        <v>1400.0103225806499</v>
      </c>
      <c r="CI25">
        <v>0.89999735483871002</v>
      </c>
      <c r="CJ25">
        <v>0.100002625806452</v>
      </c>
      <c r="CK25">
        <v>0</v>
      </c>
      <c r="CL25">
        <v>585.05377419354795</v>
      </c>
      <c r="CM25">
        <v>4.9993800000000004</v>
      </c>
      <c r="CN25">
        <v>8177.5748387096801</v>
      </c>
      <c r="CO25">
        <v>11164.4064516129</v>
      </c>
      <c r="CP25">
        <v>47.3</v>
      </c>
      <c r="CQ25">
        <v>48.811999999999998</v>
      </c>
      <c r="CR25">
        <v>48.058</v>
      </c>
      <c r="CS25">
        <v>48.811999999999998</v>
      </c>
      <c r="CT25">
        <v>48.951225806451603</v>
      </c>
      <c r="CU25">
        <v>1255.5083870967701</v>
      </c>
      <c r="CV25">
        <v>139.50193548387099</v>
      </c>
      <c r="CW25">
        <v>0</v>
      </c>
      <c r="CX25">
        <v>143.10000014305101</v>
      </c>
      <c r="CY25">
        <v>0</v>
      </c>
      <c r="CZ25">
        <v>585.12243999999998</v>
      </c>
      <c r="DA25">
        <v>3.8553846343070499</v>
      </c>
      <c r="DB25">
        <v>38.4269230390451</v>
      </c>
      <c r="DC25">
        <v>8178.2420000000002</v>
      </c>
      <c r="DD25">
        <v>15</v>
      </c>
      <c r="DE25">
        <v>1607991851.5999999</v>
      </c>
      <c r="DF25" t="s">
        <v>323</v>
      </c>
      <c r="DG25">
        <v>1607991847.0999999</v>
      </c>
      <c r="DH25">
        <v>1607991851.5999999</v>
      </c>
      <c r="DI25">
        <v>26</v>
      </c>
      <c r="DJ25">
        <v>7.9000000000000001E-2</v>
      </c>
      <c r="DK25">
        <v>2.7E-2</v>
      </c>
      <c r="DL25">
        <v>2.82</v>
      </c>
      <c r="DM25">
        <v>0.14499999999999999</v>
      </c>
      <c r="DN25">
        <v>403</v>
      </c>
      <c r="DO25">
        <v>21</v>
      </c>
      <c r="DP25">
        <v>0.36</v>
      </c>
      <c r="DQ25">
        <v>0.15</v>
      </c>
      <c r="DR25">
        <v>3.7924401491890798</v>
      </c>
      <c r="DS25">
        <v>0.284155140518078</v>
      </c>
      <c r="DT25">
        <v>3.87029031267314E-2</v>
      </c>
      <c r="DU25">
        <v>1</v>
      </c>
      <c r="DV25">
        <v>-4.7293553333333298</v>
      </c>
      <c r="DW25">
        <v>-0.18449085650723099</v>
      </c>
      <c r="DX25">
        <v>4.2167157420069101E-2</v>
      </c>
      <c r="DY25">
        <v>1</v>
      </c>
      <c r="DZ25">
        <v>0.34286743333333303</v>
      </c>
      <c r="EA25">
        <v>-0.41110812013348202</v>
      </c>
      <c r="EB25">
        <v>2.9837378583116501E-2</v>
      </c>
      <c r="EC25">
        <v>0</v>
      </c>
      <c r="ED25">
        <v>2</v>
      </c>
      <c r="EE25">
        <v>3</v>
      </c>
      <c r="EF25" t="s">
        <v>297</v>
      </c>
      <c r="EG25">
        <v>100</v>
      </c>
      <c r="EH25">
        <v>100</v>
      </c>
      <c r="EI25">
        <v>2.82</v>
      </c>
      <c r="EJ25">
        <v>0.1447</v>
      </c>
      <c r="EK25">
        <v>2.8202499999999899</v>
      </c>
      <c r="EL25">
        <v>0</v>
      </c>
      <c r="EM25">
        <v>0</v>
      </c>
      <c r="EN25">
        <v>0</v>
      </c>
      <c r="EO25">
        <v>0.14477619047618601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2.1</v>
      </c>
      <c r="EX25">
        <v>2</v>
      </c>
      <c r="EY25">
        <v>2</v>
      </c>
      <c r="EZ25">
        <v>441.04399999999998</v>
      </c>
      <c r="FA25">
        <v>518.34299999999996</v>
      </c>
      <c r="FB25">
        <v>24.994700000000002</v>
      </c>
      <c r="FC25">
        <v>30.6401</v>
      </c>
      <c r="FD25">
        <v>29.999199999999998</v>
      </c>
      <c r="FE25">
        <v>30.5352</v>
      </c>
      <c r="FF25">
        <v>30.573499999999999</v>
      </c>
      <c r="FG25">
        <v>25.033899999999999</v>
      </c>
      <c r="FH25">
        <v>47.013100000000001</v>
      </c>
      <c r="FI25">
        <v>70.158199999999994</v>
      </c>
      <c r="FJ25">
        <v>25.010100000000001</v>
      </c>
      <c r="FK25">
        <v>504.51600000000002</v>
      </c>
      <c r="FL25">
        <v>20.4849</v>
      </c>
      <c r="FM25">
        <v>101.325</v>
      </c>
      <c r="FN25">
        <v>100.73099999999999</v>
      </c>
    </row>
    <row r="26" spans="1:170" x14ac:dyDescent="0.25">
      <c r="A26">
        <v>10</v>
      </c>
      <c r="B26">
        <v>1607992093.0999999</v>
      </c>
      <c r="C26">
        <v>893.5</v>
      </c>
      <c r="D26" t="s">
        <v>328</v>
      </c>
      <c r="E26" t="s">
        <v>329</v>
      </c>
      <c r="F26" t="s">
        <v>285</v>
      </c>
      <c r="G26" t="s">
        <v>286</v>
      </c>
      <c r="H26">
        <v>1607992085.0999999</v>
      </c>
      <c r="I26">
        <f t="shared" si="0"/>
        <v>2.8170708697614983E-4</v>
      </c>
      <c r="J26">
        <f t="shared" si="1"/>
        <v>5.0043604360909519</v>
      </c>
      <c r="K26">
        <f t="shared" si="2"/>
        <v>599.81651612903204</v>
      </c>
      <c r="L26">
        <f t="shared" si="3"/>
        <v>80.03699035576966</v>
      </c>
      <c r="M26">
        <f t="shared" si="4"/>
        <v>8.1883629166402372</v>
      </c>
      <c r="N26">
        <f t="shared" si="5"/>
        <v>61.365567291164986</v>
      </c>
      <c r="O26">
        <f t="shared" si="6"/>
        <v>1.5738921904262154E-2</v>
      </c>
      <c r="P26">
        <f t="shared" si="7"/>
        <v>2.9684750748432092</v>
      </c>
      <c r="Q26">
        <f t="shared" si="8"/>
        <v>1.5692708828502783E-2</v>
      </c>
      <c r="R26">
        <f t="shared" si="9"/>
        <v>9.81208369826575E-3</v>
      </c>
      <c r="S26">
        <f t="shared" si="10"/>
        <v>231.28668727539309</v>
      </c>
      <c r="T26">
        <f t="shared" si="11"/>
        <v>29.269929053013403</v>
      </c>
      <c r="U26">
        <f t="shared" si="12"/>
        <v>28.764209677419402</v>
      </c>
      <c r="V26">
        <f t="shared" si="13"/>
        <v>3.9672245458226625</v>
      </c>
      <c r="W26">
        <f t="shared" si="14"/>
        <v>57.615400425252403</v>
      </c>
      <c r="X26">
        <f t="shared" si="15"/>
        <v>2.1858887218967382</v>
      </c>
      <c r="Y26">
        <f t="shared" si="16"/>
        <v>3.7939313200341469</v>
      </c>
      <c r="Z26">
        <f t="shared" si="17"/>
        <v>1.7813358239259243</v>
      </c>
      <c r="AA26">
        <f t="shared" si="18"/>
        <v>-12.423282535648207</v>
      </c>
      <c r="AB26">
        <f t="shared" si="19"/>
        <v>-122.95856904563003</v>
      </c>
      <c r="AC26">
        <f t="shared" si="20"/>
        <v>-9.0631843915321291</v>
      </c>
      <c r="AD26">
        <f t="shared" si="21"/>
        <v>86.841651302582719</v>
      </c>
      <c r="AE26">
        <v>42</v>
      </c>
      <c r="AF26">
        <v>8</v>
      </c>
      <c r="AG26">
        <f t="shared" si="22"/>
        <v>1</v>
      </c>
      <c r="AH26">
        <f t="shared" si="23"/>
        <v>0</v>
      </c>
      <c r="AI26">
        <f t="shared" si="24"/>
        <v>53880.003339931049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594.15707692307706</v>
      </c>
      <c r="AR26">
        <v>675.81</v>
      </c>
      <c r="AS26">
        <f t="shared" si="27"/>
        <v>0.12082230667927807</v>
      </c>
      <c r="AT26">
        <v>0.5</v>
      </c>
      <c r="AU26">
        <f t="shared" si="28"/>
        <v>1180.164696698984</v>
      </c>
      <c r="AV26">
        <f t="shared" si="29"/>
        <v>5.0043604360909519</v>
      </c>
      <c r="AW26">
        <f t="shared" si="30"/>
        <v>71.295110458310916</v>
      </c>
      <c r="AX26">
        <f t="shared" si="31"/>
        <v>0.30009914029091012</v>
      </c>
      <c r="AY26">
        <f t="shared" si="32"/>
        <v>4.729939754612879E-3</v>
      </c>
      <c r="AZ26">
        <f t="shared" si="33"/>
        <v>3.8269188085408623</v>
      </c>
      <c r="BA26" t="s">
        <v>331</v>
      </c>
      <c r="BB26">
        <v>473</v>
      </c>
      <c r="BC26">
        <f t="shared" si="34"/>
        <v>202.80999999999995</v>
      </c>
      <c r="BD26">
        <f t="shared" si="35"/>
        <v>0.40260797335892168</v>
      </c>
      <c r="BE26">
        <f t="shared" si="36"/>
        <v>0.92728426577939682</v>
      </c>
      <c r="BF26">
        <f t="shared" si="37"/>
        <v>-2.0584637461942701</v>
      </c>
      <c r="BG26">
        <f t="shared" si="38"/>
        <v>1.015576405854677</v>
      </c>
      <c r="BH26">
        <f t="shared" si="39"/>
        <v>1399.9761290322599</v>
      </c>
      <c r="BI26">
        <f t="shared" si="40"/>
        <v>1180.164696698984</v>
      </c>
      <c r="BJ26">
        <f t="shared" si="41"/>
        <v>0.84298915690425269</v>
      </c>
      <c r="BK26">
        <f t="shared" si="42"/>
        <v>0.19597831380850542</v>
      </c>
      <c r="BL26">
        <v>6</v>
      </c>
      <c r="BM26">
        <v>0.5</v>
      </c>
      <c r="BN26" t="s">
        <v>290</v>
      </c>
      <c r="BO26">
        <v>2</v>
      </c>
      <c r="BP26">
        <v>1607992085.0999999</v>
      </c>
      <c r="BQ26">
        <v>599.81651612903204</v>
      </c>
      <c r="BR26">
        <v>606.02451612903201</v>
      </c>
      <c r="BS26">
        <v>21.3659258064516</v>
      </c>
      <c r="BT26">
        <v>21.0351</v>
      </c>
      <c r="BU26">
        <v>596.99612903225795</v>
      </c>
      <c r="BV26">
        <v>21.221154838709701</v>
      </c>
      <c r="BW26">
        <v>499.999967741935</v>
      </c>
      <c r="BX26">
        <v>102.207290322581</v>
      </c>
      <c r="BY26">
        <v>9.9941374193548399E-2</v>
      </c>
      <c r="BZ26">
        <v>27.995893548387102</v>
      </c>
      <c r="CA26">
        <v>28.764209677419402</v>
      </c>
      <c r="CB26">
        <v>999.9</v>
      </c>
      <c r="CC26">
        <v>0</v>
      </c>
      <c r="CD26">
        <v>0</v>
      </c>
      <c r="CE26">
        <v>10002.805483871</v>
      </c>
      <c r="CF26">
        <v>0</v>
      </c>
      <c r="CG26">
        <v>190.84148387096801</v>
      </c>
      <c r="CH26">
        <v>1399.9761290322599</v>
      </c>
      <c r="CI26">
        <v>0.90000351612903196</v>
      </c>
      <c r="CJ26">
        <v>9.9996474193548401E-2</v>
      </c>
      <c r="CK26">
        <v>0</v>
      </c>
      <c r="CL26">
        <v>594.12648387096795</v>
      </c>
      <c r="CM26">
        <v>4.9993800000000004</v>
      </c>
      <c r="CN26">
        <v>8290.7638709677394</v>
      </c>
      <c r="CO26">
        <v>11164.151612903201</v>
      </c>
      <c r="CP26">
        <v>47.042000000000002</v>
      </c>
      <c r="CQ26">
        <v>48.561999999999998</v>
      </c>
      <c r="CR26">
        <v>47.795999999999999</v>
      </c>
      <c r="CS26">
        <v>48.561999999999998</v>
      </c>
      <c r="CT26">
        <v>48.705290322580602</v>
      </c>
      <c r="CU26">
        <v>1255.4851612903201</v>
      </c>
      <c r="CV26">
        <v>139.49161290322601</v>
      </c>
      <c r="CW26">
        <v>0</v>
      </c>
      <c r="CX26">
        <v>119.700000047684</v>
      </c>
      <c r="CY26">
        <v>0</v>
      </c>
      <c r="CZ26">
        <v>594.15707692307706</v>
      </c>
      <c r="DA26">
        <v>3.4185299173289199</v>
      </c>
      <c r="DB26">
        <v>37.242051357266902</v>
      </c>
      <c r="DC26">
        <v>8291.0173076923093</v>
      </c>
      <c r="DD26">
        <v>15</v>
      </c>
      <c r="DE26">
        <v>1607991851.5999999</v>
      </c>
      <c r="DF26" t="s">
        <v>323</v>
      </c>
      <c r="DG26">
        <v>1607991847.0999999</v>
      </c>
      <c r="DH26">
        <v>1607991851.5999999</v>
      </c>
      <c r="DI26">
        <v>26</v>
      </c>
      <c r="DJ26">
        <v>7.9000000000000001E-2</v>
      </c>
      <c r="DK26">
        <v>2.7E-2</v>
      </c>
      <c r="DL26">
        <v>2.82</v>
      </c>
      <c r="DM26">
        <v>0.14499999999999999</v>
      </c>
      <c r="DN26">
        <v>403</v>
      </c>
      <c r="DO26">
        <v>21</v>
      </c>
      <c r="DP26">
        <v>0.36</v>
      </c>
      <c r="DQ26">
        <v>0.15</v>
      </c>
      <c r="DR26">
        <v>5.0078220778683704</v>
      </c>
      <c r="DS26">
        <v>-3.02935289760537E-2</v>
      </c>
      <c r="DT26">
        <v>6.0169358451474302E-2</v>
      </c>
      <c r="DU26">
        <v>1</v>
      </c>
      <c r="DV26">
        <v>-6.2123883333333296</v>
      </c>
      <c r="DW26">
        <v>-1.90609121245859E-2</v>
      </c>
      <c r="DX26">
        <v>7.7661767688841393E-2</v>
      </c>
      <c r="DY26">
        <v>1</v>
      </c>
      <c r="DZ26">
        <v>0.32952643333333298</v>
      </c>
      <c r="EA26">
        <v>0.48665365962180201</v>
      </c>
      <c r="EB26">
        <v>3.7342047140529903E-2</v>
      </c>
      <c r="EC26">
        <v>0</v>
      </c>
      <c r="ED26">
        <v>2</v>
      </c>
      <c r="EE26">
        <v>3</v>
      </c>
      <c r="EF26" t="s">
        <v>297</v>
      </c>
      <c r="EG26">
        <v>100</v>
      </c>
      <c r="EH26">
        <v>100</v>
      </c>
      <c r="EI26">
        <v>2.82</v>
      </c>
      <c r="EJ26">
        <v>0.14480000000000001</v>
      </c>
      <c r="EK26">
        <v>2.8202499999999899</v>
      </c>
      <c r="EL26">
        <v>0</v>
      </c>
      <c r="EM26">
        <v>0</v>
      </c>
      <c r="EN26">
        <v>0</v>
      </c>
      <c r="EO26">
        <v>0.14477619047618601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4.0999999999999996</v>
      </c>
      <c r="EX26">
        <v>4</v>
      </c>
      <c r="EY26">
        <v>2</v>
      </c>
      <c r="EZ26">
        <v>440.61200000000002</v>
      </c>
      <c r="FA26">
        <v>520.01900000000001</v>
      </c>
      <c r="FB26">
        <v>25.1952</v>
      </c>
      <c r="FC26">
        <v>30.449300000000001</v>
      </c>
      <c r="FD26">
        <v>29.999600000000001</v>
      </c>
      <c r="FE26">
        <v>30.344799999999999</v>
      </c>
      <c r="FF26">
        <v>30.382000000000001</v>
      </c>
      <c r="FG26">
        <v>29.033300000000001</v>
      </c>
      <c r="FH26">
        <v>39.960999999999999</v>
      </c>
      <c r="FI26">
        <v>75.995500000000007</v>
      </c>
      <c r="FJ26">
        <v>25.1936</v>
      </c>
      <c r="FK26">
        <v>606.03300000000002</v>
      </c>
      <c r="FL26">
        <v>20.714500000000001</v>
      </c>
      <c r="FM26">
        <v>101.351</v>
      </c>
      <c r="FN26">
        <v>100.756</v>
      </c>
    </row>
    <row r="27" spans="1:170" x14ac:dyDescent="0.25">
      <c r="A27">
        <v>11</v>
      </c>
      <c r="B27">
        <v>1607992200.0999999</v>
      </c>
      <c r="C27">
        <v>1000.5</v>
      </c>
      <c r="D27" t="s">
        <v>332</v>
      </c>
      <c r="E27" t="s">
        <v>333</v>
      </c>
      <c r="F27" t="s">
        <v>285</v>
      </c>
      <c r="G27" t="s">
        <v>286</v>
      </c>
      <c r="H27">
        <v>1607992192.3499999</v>
      </c>
      <c r="I27">
        <f t="shared" si="0"/>
        <v>3.175321595956688E-4</v>
      </c>
      <c r="J27">
        <f t="shared" si="1"/>
        <v>5.9778276239166308</v>
      </c>
      <c r="K27">
        <f t="shared" si="2"/>
        <v>699.72490000000005</v>
      </c>
      <c r="L27">
        <f t="shared" si="3"/>
        <v>136.86897926732368</v>
      </c>
      <c r="M27">
        <f t="shared" si="4"/>
        <v>14.003295059537868</v>
      </c>
      <c r="N27">
        <f t="shared" si="5"/>
        <v>71.590029294131867</v>
      </c>
      <c r="O27">
        <f t="shared" si="6"/>
        <v>1.7418922953291602E-2</v>
      </c>
      <c r="P27">
        <f t="shared" si="7"/>
        <v>2.9664977297467776</v>
      </c>
      <c r="Q27">
        <f t="shared" si="8"/>
        <v>1.7362299161386846E-2</v>
      </c>
      <c r="R27">
        <f t="shared" si="9"/>
        <v>1.0856508974013206E-2</v>
      </c>
      <c r="S27">
        <f t="shared" si="10"/>
        <v>231.28814049482446</v>
      </c>
      <c r="T27">
        <f t="shared" si="11"/>
        <v>29.243591439762092</v>
      </c>
      <c r="U27">
        <f t="shared" si="12"/>
        <v>28.748463333333302</v>
      </c>
      <c r="V27">
        <f t="shared" si="13"/>
        <v>3.9636048483950117</v>
      </c>
      <c r="W27">
        <f t="shared" si="14"/>
        <v>56.685436178910997</v>
      </c>
      <c r="X27">
        <f t="shared" si="15"/>
        <v>2.1483570036208053</v>
      </c>
      <c r="Y27">
        <f t="shared" si="16"/>
        <v>3.7899629048282257</v>
      </c>
      <c r="Z27">
        <f t="shared" si="17"/>
        <v>1.8152478447742064</v>
      </c>
      <c r="AA27">
        <f t="shared" si="18"/>
        <v>-14.003168238168994</v>
      </c>
      <c r="AB27">
        <f t="shared" si="19"/>
        <v>-123.22912922601876</v>
      </c>
      <c r="AC27">
        <f t="shared" si="20"/>
        <v>-9.087657432002203</v>
      </c>
      <c r="AD27">
        <f t="shared" si="21"/>
        <v>84.968185598634506</v>
      </c>
      <c r="AE27">
        <v>42</v>
      </c>
      <c r="AF27">
        <v>8</v>
      </c>
      <c r="AG27">
        <f t="shared" si="22"/>
        <v>1</v>
      </c>
      <c r="AH27">
        <f t="shared" si="23"/>
        <v>0</v>
      </c>
      <c r="AI27">
        <f t="shared" si="24"/>
        <v>53825.465576781928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334</v>
      </c>
      <c r="AQ27">
        <v>603.80399999999997</v>
      </c>
      <c r="AR27">
        <v>693.19</v>
      </c>
      <c r="AS27">
        <f t="shared" si="27"/>
        <v>0.12894877306366226</v>
      </c>
      <c r="AT27">
        <v>0.5</v>
      </c>
      <c r="AU27">
        <f t="shared" si="28"/>
        <v>1180.1706578676485</v>
      </c>
      <c r="AV27">
        <f t="shared" si="29"/>
        <v>5.9778276239166308</v>
      </c>
      <c r="AW27">
        <f t="shared" si="30"/>
        <v>76.090779168884197</v>
      </c>
      <c r="AX27">
        <f t="shared" si="31"/>
        <v>0.31161730550065642</v>
      </c>
      <c r="AY27">
        <f t="shared" si="32"/>
        <v>5.5547687616446699E-3</v>
      </c>
      <c r="AZ27">
        <f t="shared" si="33"/>
        <v>3.7058959304086896</v>
      </c>
      <c r="BA27" t="s">
        <v>335</v>
      </c>
      <c r="BB27">
        <v>477.18</v>
      </c>
      <c r="BC27">
        <f t="shared" si="34"/>
        <v>216.01000000000005</v>
      </c>
      <c r="BD27">
        <f t="shared" si="35"/>
        <v>0.41380491643905404</v>
      </c>
      <c r="BE27">
        <f t="shared" si="36"/>
        <v>0.92243527595245778</v>
      </c>
      <c r="BF27">
        <f t="shared" si="37"/>
        <v>-4.0106927139060851</v>
      </c>
      <c r="BG27">
        <f t="shared" si="38"/>
        <v>1.0087516281115356</v>
      </c>
      <c r="BH27">
        <f t="shared" si="39"/>
        <v>1399.9829999999999</v>
      </c>
      <c r="BI27">
        <f t="shared" si="40"/>
        <v>1180.1706578676485</v>
      </c>
      <c r="BJ27">
        <f t="shared" si="41"/>
        <v>0.84298927763240594</v>
      </c>
      <c r="BK27">
        <f t="shared" si="42"/>
        <v>0.19597855526481198</v>
      </c>
      <c r="BL27">
        <v>6</v>
      </c>
      <c r="BM27">
        <v>0.5</v>
      </c>
      <c r="BN27" t="s">
        <v>290</v>
      </c>
      <c r="BO27">
        <v>2</v>
      </c>
      <c r="BP27">
        <v>1607992192.3499999</v>
      </c>
      <c r="BQ27">
        <v>699.72490000000005</v>
      </c>
      <c r="BR27">
        <v>707.16456666666602</v>
      </c>
      <c r="BS27">
        <v>20.998159999999999</v>
      </c>
      <c r="BT27">
        <v>20.625139999999998</v>
      </c>
      <c r="BU27">
        <v>696.90463333333298</v>
      </c>
      <c r="BV27">
        <v>20.853390000000001</v>
      </c>
      <c r="BW27">
        <v>500.023433333333</v>
      </c>
      <c r="BX27">
        <v>102.2116</v>
      </c>
      <c r="BY27">
        <v>0.10007890999999999</v>
      </c>
      <c r="BZ27">
        <v>27.9779433333333</v>
      </c>
      <c r="CA27">
        <v>28.748463333333302</v>
      </c>
      <c r="CB27">
        <v>999.9</v>
      </c>
      <c r="CC27">
        <v>0</v>
      </c>
      <c r="CD27">
        <v>0</v>
      </c>
      <c r="CE27">
        <v>9991.1896666666707</v>
      </c>
      <c r="CF27">
        <v>0</v>
      </c>
      <c r="CG27">
        <v>189.71983333333301</v>
      </c>
      <c r="CH27">
        <v>1399.9829999999999</v>
      </c>
      <c r="CI27">
        <v>0.90000119999999995</v>
      </c>
      <c r="CJ27">
        <v>9.9998799999999999E-2</v>
      </c>
      <c r="CK27">
        <v>0</v>
      </c>
      <c r="CL27">
        <v>603.80889999999999</v>
      </c>
      <c r="CM27">
        <v>4.9993800000000004</v>
      </c>
      <c r="CN27">
        <v>8412.2189999999991</v>
      </c>
      <c r="CO27">
        <v>11164.196666666699</v>
      </c>
      <c r="CP27">
        <v>46.839300000000001</v>
      </c>
      <c r="CQ27">
        <v>48.343499999999999</v>
      </c>
      <c r="CR27">
        <v>47.5809</v>
      </c>
      <c r="CS27">
        <v>48.360300000000002</v>
      </c>
      <c r="CT27">
        <v>48.535133333333299</v>
      </c>
      <c r="CU27">
        <v>1255.4863333333301</v>
      </c>
      <c r="CV27">
        <v>139.49799999999999</v>
      </c>
      <c r="CW27">
        <v>0</v>
      </c>
      <c r="CX27">
        <v>106.5</v>
      </c>
      <c r="CY27">
        <v>0</v>
      </c>
      <c r="CZ27">
        <v>603.80399999999997</v>
      </c>
      <c r="DA27">
        <v>4.2081367577153603</v>
      </c>
      <c r="DB27">
        <v>41.898803454453301</v>
      </c>
      <c r="DC27">
        <v>8412.58</v>
      </c>
      <c r="DD27">
        <v>15</v>
      </c>
      <c r="DE27">
        <v>1607991851.5999999</v>
      </c>
      <c r="DF27" t="s">
        <v>323</v>
      </c>
      <c r="DG27">
        <v>1607991847.0999999</v>
      </c>
      <c r="DH27">
        <v>1607991851.5999999</v>
      </c>
      <c r="DI27">
        <v>26</v>
      </c>
      <c r="DJ27">
        <v>7.9000000000000001E-2</v>
      </c>
      <c r="DK27">
        <v>2.7E-2</v>
      </c>
      <c r="DL27">
        <v>2.82</v>
      </c>
      <c r="DM27">
        <v>0.14499999999999999</v>
      </c>
      <c r="DN27">
        <v>403</v>
      </c>
      <c r="DO27">
        <v>21</v>
      </c>
      <c r="DP27">
        <v>0.36</v>
      </c>
      <c r="DQ27">
        <v>0.15</v>
      </c>
      <c r="DR27">
        <v>5.9823232961749699</v>
      </c>
      <c r="DS27">
        <v>-0.154187058819648</v>
      </c>
      <c r="DT27">
        <v>8.7950993067598696E-2</v>
      </c>
      <c r="DU27">
        <v>1</v>
      </c>
      <c r="DV27">
        <v>-7.4420266666666697</v>
      </c>
      <c r="DW27">
        <v>8.8429988876540203E-2</v>
      </c>
      <c r="DX27">
        <v>0.10066240388325499</v>
      </c>
      <c r="DY27">
        <v>1</v>
      </c>
      <c r="DZ27">
        <v>0.37303346666666698</v>
      </c>
      <c r="EA27">
        <v>5.2587497219139202E-3</v>
      </c>
      <c r="EB27">
        <v>4.6461653201562104E-3</v>
      </c>
      <c r="EC27">
        <v>1</v>
      </c>
      <c r="ED27">
        <v>3</v>
      </c>
      <c r="EE27">
        <v>3</v>
      </c>
      <c r="EF27" t="s">
        <v>302</v>
      </c>
      <c r="EG27">
        <v>100</v>
      </c>
      <c r="EH27">
        <v>100</v>
      </c>
      <c r="EI27">
        <v>2.8210000000000002</v>
      </c>
      <c r="EJ27">
        <v>0.1447</v>
      </c>
      <c r="EK27">
        <v>2.8202499999999899</v>
      </c>
      <c r="EL27">
        <v>0</v>
      </c>
      <c r="EM27">
        <v>0</v>
      </c>
      <c r="EN27">
        <v>0</v>
      </c>
      <c r="EO27">
        <v>0.14477619047618601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5.9</v>
      </c>
      <c r="EX27">
        <v>5.8</v>
      </c>
      <c r="EY27">
        <v>2</v>
      </c>
      <c r="EZ27">
        <v>440.74599999999998</v>
      </c>
      <c r="FA27">
        <v>520.48699999999997</v>
      </c>
      <c r="FB27">
        <v>25.2896</v>
      </c>
      <c r="FC27">
        <v>30.287400000000002</v>
      </c>
      <c r="FD27">
        <v>29.999500000000001</v>
      </c>
      <c r="FE27">
        <v>30.179500000000001</v>
      </c>
      <c r="FF27">
        <v>30.2165</v>
      </c>
      <c r="FG27">
        <v>32.896000000000001</v>
      </c>
      <c r="FH27">
        <v>42.192999999999998</v>
      </c>
      <c r="FI27">
        <v>79.1113</v>
      </c>
      <c r="FJ27">
        <v>25.2913</v>
      </c>
      <c r="FK27">
        <v>707.25199999999995</v>
      </c>
      <c r="FL27">
        <v>20.691299999999998</v>
      </c>
      <c r="FM27">
        <v>101.374</v>
      </c>
      <c r="FN27">
        <v>100.77800000000001</v>
      </c>
    </row>
    <row r="28" spans="1:170" x14ac:dyDescent="0.25">
      <c r="A28">
        <v>12</v>
      </c>
      <c r="B28">
        <v>1607992310.0999999</v>
      </c>
      <c r="C28">
        <v>1110.5</v>
      </c>
      <c r="D28" t="s">
        <v>336</v>
      </c>
      <c r="E28" t="s">
        <v>337</v>
      </c>
      <c r="F28" t="s">
        <v>285</v>
      </c>
      <c r="G28" t="s">
        <v>286</v>
      </c>
      <c r="H28">
        <v>1607992302.3499999</v>
      </c>
      <c r="I28">
        <f t="shared" si="0"/>
        <v>1.7835327154813068E-4</v>
      </c>
      <c r="J28">
        <f t="shared" si="1"/>
        <v>6.8998565685113542</v>
      </c>
      <c r="K28">
        <f t="shared" si="2"/>
        <v>799.72853333333296</v>
      </c>
      <c r="L28">
        <f t="shared" si="3"/>
        <v>-325.31381688241964</v>
      </c>
      <c r="M28">
        <f t="shared" si="4"/>
        <v>-33.286324292208924</v>
      </c>
      <c r="N28">
        <f t="shared" si="5"/>
        <v>81.828750962297406</v>
      </c>
      <c r="O28">
        <f t="shared" si="6"/>
        <v>9.8885662842458193E-3</v>
      </c>
      <c r="P28">
        <f t="shared" si="7"/>
        <v>2.9692147030286091</v>
      </c>
      <c r="Q28">
        <f t="shared" si="8"/>
        <v>9.8703069185602042E-3</v>
      </c>
      <c r="R28">
        <f t="shared" si="9"/>
        <v>6.1705795124555405E-3</v>
      </c>
      <c r="S28">
        <f t="shared" si="10"/>
        <v>231.29169212544195</v>
      </c>
      <c r="T28">
        <f t="shared" si="11"/>
        <v>29.28861508292939</v>
      </c>
      <c r="U28">
        <f t="shared" si="12"/>
        <v>28.758659999999999</v>
      </c>
      <c r="V28">
        <f t="shared" si="13"/>
        <v>3.9659484825788467</v>
      </c>
      <c r="W28">
        <f t="shared" si="14"/>
        <v>57.287998884892488</v>
      </c>
      <c r="X28">
        <f t="shared" si="15"/>
        <v>2.1725070318113278</v>
      </c>
      <c r="Y28">
        <f t="shared" si="16"/>
        <v>3.7922550518416571</v>
      </c>
      <c r="Z28">
        <f t="shared" si="17"/>
        <v>1.7934414507675189</v>
      </c>
      <c r="AA28">
        <f t="shared" si="18"/>
        <v>-7.8653792752725629</v>
      </c>
      <c r="AB28">
        <f t="shared" si="19"/>
        <v>-123.31424648205525</v>
      </c>
      <c r="AC28">
        <f t="shared" si="20"/>
        <v>-9.0865432077936408</v>
      </c>
      <c r="AD28">
        <f t="shared" si="21"/>
        <v>91.025523160320475</v>
      </c>
      <c r="AE28">
        <v>42</v>
      </c>
      <c r="AF28">
        <v>8</v>
      </c>
      <c r="AG28">
        <f t="shared" si="22"/>
        <v>1</v>
      </c>
      <c r="AH28">
        <f t="shared" si="23"/>
        <v>0</v>
      </c>
      <c r="AI28">
        <f t="shared" si="24"/>
        <v>53903.292957008343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338</v>
      </c>
      <c r="AQ28">
        <v>614.16696153846203</v>
      </c>
      <c r="AR28">
        <v>712.08</v>
      </c>
      <c r="AS28">
        <f t="shared" si="27"/>
        <v>0.13750286268612799</v>
      </c>
      <c r="AT28">
        <v>0.5</v>
      </c>
      <c r="AU28">
        <f t="shared" si="28"/>
        <v>1180.1926838457898</v>
      </c>
      <c r="AV28">
        <f t="shared" si="29"/>
        <v>6.8998565685113542</v>
      </c>
      <c r="AW28">
        <f t="shared" si="30"/>
        <v>81.139936275010257</v>
      </c>
      <c r="AX28">
        <f t="shared" si="31"/>
        <v>0.32150881923379404</v>
      </c>
      <c r="AY28">
        <f t="shared" si="32"/>
        <v>6.3359179824441616E-3</v>
      </c>
      <c r="AZ28">
        <f t="shared" si="33"/>
        <v>3.5810583080552747</v>
      </c>
      <c r="BA28" t="s">
        <v>339</v>
      </c>
      <c r="BB28">
        <v>483.14</v>
      </c>
      <c r="BC28">
        <f t="shared" si="34"/>
        <v>228.94000000000005</v>
      </c>
      <c r="BD28">
        <f t="shared" si="35"/>
        <v>0.42767990941529654</v>
      </c>
      <c r="BE28">
        <f t="shared" si="36"/>
        <v>0.91761606943654772</v>
      </c>
      <c r="BF28">
        <f t="shared" si="37"/>
        <v>-28.824037590580932</v>
      </c>
      <c r="BG28">
        <f t="shared" si="38"/>
        <v>1.0013339036254632</v>
      </c>
      <c r="BH28">
        <f t="shared" si="39"/>
        <v>1400.00966666667</v>
      </c>
      <c r="BI28">
        <f t="shared" si="40"/>
        <v>1180.1926838457898</v>
      </c>
      <c r="BJ28">
        <f t="shared" si="41"/>
        <v>0.84298895353754955</v>
      </c>
      <c r="BK28">
        <f t="shared" si="42"/>
        <v>0.19597790707509904</v>
      </c>
      <c r="BL28">
        <v>6</v>
      </c>
      <c r="BM28">
        <v>0.5</v>
      </c>
      <c r="BN28" t="s">
        <v>290</v>
      </c>
      <c r="BO28">
        <v>2</v>
      </c>
      <c r="BP28">
        <v>1607992302.3499999</v>
      </c>
      <c r="BQ28">
        <v>799.72853333333296</v>
      </c>
      <c r="BR28">
        <v>808.17939999999999</v>
      </c>
      <c r="BS28">
        <v>21.232340000000001</v>
      </c>
      <c r="BT28">
        <v>21.022863333333301</v>
      </c>
      <c r="BU28">
        <v>796.90826666666703</v>
      </c>
      <c r="BV28">
        <v>21.0875566666667</v>
      </c>
      <c r="BW28">
        <v>500.00723333333298</v>
      </c>
      <c r="BX28">
        <v>102.22069999999999</v>
      </c>
      <c r="BY28">
        <v>9.9959513333333305E-2</v>
      </c>
      <c r="BZ28">
        <v>27.988313333333299</v>
      </c>
      <c r="CA28">
        <v>28.758659999999999</v>
      </c>
      <c r="CB28">
        <v>999.9</v>
      </c>
      <c r="CC28">
        <v>0</v>
      </c>
      <c r="CD28">
        <v>0</v>
      </c>
      <c r="CE28">
        <v>10005.6823333333</v>
      </c>
      <c r="CF28">
        <v>0</v>
      </c>
      <c r="CG28">
        <v>188.61193333333301</v>
      </c>
      <c r="CH28">
        <v>1400.00966666667</v>
      </c>
      <c r="CI28">
        <v>0.900010166666667</v>
      </c>
      <c r="CJ28">
        <v>9.9989926666666701E-2</v>
      </c>
      <c r="CK28">
        <v>0</v>
      </c>
      <c r="CL28">
        <v>614.15753333333305</v>
      </c>
      <c r="CM28">
        <v>4.9993800000000004</v>
      </c>
      <c r="CN28">
        <v>8544.4040000000005</v>
      </c>
      <c r="CO28">
        <v>11164.43</v>
      </c>
      <c r="CP28">
        <v>46.639466666666699</v>
      </c>
      <c r="CQ28">
        <v>48.1353333333333</v>
      </c>
      <c r="CR28">
        <v>47.370800000000003</v>
      </c>
      <c r="CS28">
        <v>48.153933333333299</v>
      </c>
      <c r="CT28">
        <v>48.372900000000001</v>
      </c>
      <c r="CU28">
        <v>1255.5236666666699</v>
      </c>
      <c r="CV28">
        <v>139.48533333333299</v>
      </c>
      <c r="CW28">
        <v>0</v>
      </c>
      <c r="CX28">
        <v>109.30000019073501</v>
      </c>
      <c r="CY28">
        <v>0</v>
      </c>
      <c r="CZ28">
        <v>614.16696153846203</v>
      </c>
      <c r="DA28">
        <v>3.7313162280802699</v>
      </c>
      <c r="DB28">
        <v>45.234188019099001</v>
      </c>
      <c r="DC28">
        <v>8544.4784615384597</v>
      </c>
      <c r="DD28">
        <v>15</v>
      </c>
      <c r="DE28">
        <v>1607991851.5999999</v>
      </c>
      <c r="DF28" t="s">
        <v>323</v>
      </c>
      <c r="DG28">
        <v>1607991847.0999999</v>
      </c>
      <c r="DH28">
        <v>1607991851.5999999</v>
      </c>
      <c r="DI28">
        <v>26</v>
      </c>
      <c r="DJ28">
        <v>7.9000000000000001E-2</v>
      </c>
      <c r="DK28">
        <v>2.7E-2</v>
      </c>
      <c r="DL28">
        <v>2.82</v>
      </c>
      <c r="DM28">
        <v>0.14499999999999999</v>
      </c>
      <c r="DN28">
        <v>403</v>
      </c>
      <c r="DO28">
        <v>21</v>
      </c>
      <c r="DP28">
        <v>0.36</v>
      </c>
      <c r="DQ28">
        <v>0.15</v>
      </c>
      <c r="DR28">
        <v>6.9014271175622603</v>
      </c>
      <c r="DS28">
        <v>-0.23630611507333399</v>
      </c>
      <c r="DT28">
        <v>5.03226884281711E-2</v>
      </c>
      <c r="DU28">
        <v>1</v>
      </c>
      <c r="DV28">
        <v>-8.4520383333333307</v>
      </c>
      <c r="DW28">
        <v>0.150590522803075</v>
      </c>
      <c r="DX28">
        <v>6.5092491788394699E-2</v>
      </c>
      <c r="DY28">
        <v>1</v>
      </c>
      <c r="DZ28">
        <v>0.20866056666666699</v>
      </c>
      <c r="EA28">
        <v>9.0989713014460002E-2</v>
      </c>
      <c r="EB28">
        <v>1.0849203794698E-2</v>
      </c>
      <c r="EC28">
        <v>1</v>
      </c>
      <c r="ED28">
        <v>3</v>
      </c>
      <c r="EE28">
        <v>3</v>
      </c>
      <c r="EF28" t="s">
        <v>302</v>
      </c>
      <c r="EG28">
        <v>100</v>
      </c>
      <c r="EH28">
        <v>100</v>
      </c>
      <c r="EI28">
        <v>2.82</v>
      </c>
      <c r="EJ28">
        <v>0.14480000000000001</v>
      </c>
      <c r="EK28">
        <v>2.8202499999999899</v>
      </c>
      <c r="EL28">
        <v>0</v>
      </c>
      <c r="EM28">
        <v>0</v>
      </c>
      <c r="EN28">
        <v>0</v>
      </c>
      <c r="EO28">
        <v>0.14477619047618601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7.7</v>
      </c>
      <c r="EX28">
        <v>7.6</v>
      </c>
      <c r="EY28">
        <v>2</v>
      </c>
      <c r="EZ28">
        <v>440.77699999999999</v>
      </c>
      <c r="FA28">
        <v>522.08299999999997</v>
      </c>
      <c r="FB28">
        <v>25.264199999999999</v>
      </c>
      <c r="FC28">
        <v>30.122199999999999</v>
      </c>
      <c r="FD28">
        <v>29.999600000000001</v>
      </c>
      <c r="FE28">
        <v>30.012599999999999</v>
      </c>
      <c r="FF28">
        <v>30.050699999999999</v>
      </c>
      <c r="FG28">
        <v>36.691800000000001</v>
      </c>
      <c r="FH28">
        <v>35.137599999999999</v>
      </c>
      <c r="FI28">
        <v>84.569299999999998</v>
      </c>
      <c r="FJ28">
        <v>25.266200000000001</v>
      </c>
      <c r="FK28">
        <v>808.30799999999999</v>
      </c>
      <c r="FL28">
        <v>20.9666</v>
      </c>
      <c r="FM28">
        <v>101.398</v>
      </c>
      <c r="FN28">
        <v>100.798</v>
      </c>
    </row>
    <row r="29" spans="1:170" x14ac:dyDescent="0.25">
      <c r="A29">
        <v>13</v>
      </c>
      <c r="B29">
        <v>1607992425.0999999</v>
      </c>
      <c r="C29">
        <v>1225.5</v>
      </c>
      <c r="D29" t="s">
        <v>340</v>
      </c>
      <c r="E29" t="s">
        <v>341</v>
      </c>
      <c r="F29" t="s">
        <v>285</v>
      </c>
      <c r="G29" t="s">
        <v>286</v>
      </c>
      <c r="H29">
        <v>1607992417.3499999</v>
      </c>
      <c r="I29">
        <f t="shared" si="0"/>
        <v>4.2225456266303537E-5</v>
      </c>
      <c r="J29">
        <f t="shared" si="1"/>
        <v>7.7272440206769728</v>
      </c>
      <c r="K29">
        <f t="shared" si="2"/>
        <v>899.85693333333302</v>
      </c>
      <c r="L29">
        <f t="shared" si="3"/>
        <v>-4429.2907476903993</v>
      </c>
      <c r="M29">
        <f t="shared" si="4"/>
        <v>-453.21415133939217</v>
      </c>
      <c r="N29">
        <f t="shared" si="5"/>
        <v>92.075214656023988</v>
      </c>
      <c r="O29">
        <f t="shared" si="6"/>
        <v>2.2984679131405204E-3</v>
      </c>
      <c r="P29">
        <f t="shared" si="7"/>
        <v>2.96828689909053</v>
      </c>
      <c r="Q29">
        <f t="shared" si="8"/>
        <v>2.297479594955566E-3</v>
      </c>
      <c r="R29">
        <f t="shared" si="9"/>
        <v>1.4360135057507742E-3</v>
      </c>
      <c r="S29">
        <f t="shared" si="10"/>
        <v>231.29276185983827</v>
      </c>
      <c r="T29">
        <f t="shared" si="11"/>
        <v>29.321883114336053</v>
      </c>
      <c r="U29">
        <f t="shared" si="12"/>
        <v>28.7731733333333</v>
      </c>
      <c r="V29">
        <f t="shared" si="13"/>
        <v>3.9692863573017765</v>
      </c>
      <c r="W29">
        <f t="shared" si="14"/>
        <v>56.566620410736093</v>
      </c>
      <c r="X29">
        <f t="shared" si="15"/>
        <v>2.1448920644963505</v>
      </c>
      <c r="Y29">
        <f t="shared" si="16"/>
        <v>3.7917981468966451</v>
      </c>
      <c r="Z29">
        <f t="shared" si="17"/>
        <v>1.824394292805426</v>
      </c>
      <c r="AA29">
        <f t="shared" si="18"/>
        <v>-1.862142621343986</v>
      </c>
      <c r="AB29">
        <f t="shared" si="19"/>
        <v>-125.92894969928001</v>
      </c>
      <c r="AC29">
        <f t="shared" si="20"/>
        <v>-9.2826865516258774</v>
      </c>
      <c r="AD29">
        <f t="shared" si="21"/>
        <v>94.218982987588376</v>
      </c>
      <c r="AE29">
        <v>42</v>
      </c>
      <c r="AF29">
        <v>8</v>
      </c>
      <c r="AG29">
        <f t="shared" si="22"/>
        <v>1</v>
      </c>
      <c r="AH29">
        <f t="shared" si="23"/>
        <v>0</v>
      </c>
      <c r="AI29">
        <f t="shared" si="24"/>
        <v>53876.543044203398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342</v>
      </c>
      <c r="AQ29">
        <v>625.49580000000003</v>
      </c>
      <c r="AR29">
        <v>732.79</v>
      </c>
      <c r="AS29">
        <f t="shared" si="27"/>
        <v>0.14641875571446106</v>
      </c>
      <c r="AT29">
        <v>0.5</v>
      </c>
      <c r="AU29">
        <f t="shared" si="28"/>
        <v>1180.1917418534836</v>
      </c>
      <c r="AV29">
        <f t="shared" si="29"/>
        <v>7.7272440206769728</v>
      </c>
      <c r="AW29">
        <f t="shared" si="30"/>
        <v>86.401103173334747</v>
      </c>
      <c r="AX29">
        <f t="shared" si="31"/>
        <v>0.33308314796872229</v>
      </c>
      <c r="AY29">
        <f t="shared" si="32"/>
        <v>7.0369849287796752E-3</v>
      </c>
      <c r="AZ29">
        <f t="shared" si="33"/>
        <v>3.4515891319477614</v>
      </c>
      <c r="BA29" t="s">
        <v>343</v>
      </c>
      <c r="BB29">
        <v>488.71</v>
      </c>
      <c r="BC29">
        <f t="shared" si="34"/>
        <v>244.07999999999998</v>
      </c>
      <c r="BD29">
        <f t="shared" si="35"/>
        <v>0.43958620124549302</v>
      </c>
      <c r="BE29">
        <f t="shared" si="36"/>
        <v>0.91199154818866579</v>
      </c>
      <c r="BF29">
        <f t="shared" si="37"/>
        <v>6.1972923979206138</v>
      </c>
      <c r="BG29">
        <f t="shared" si="38"/>
        <v>0.99320150160817544</v>
      </c>
      <c r="BH29">
        <f t="shared" si="39"/>
        <v>1400.00766666667</v>
      </c>
      <c r="BI29">
        <f t="shared" si="40"/>
        <v>1180.1917418534836</v>
      </c>
      <c r="BJ29">
        <f t="shared" si="41"/>
        <v>0.84298948495292569</v>
      </c>
      <c r="BK29">
        <f t="shared" si="42"/>
        <v>0.19597896990585145</v>
      </c>
      <c r="BL29">
        <v>6</v>
      </c>
      <c r="BM29">
        <v>0.5</v>
      </c>
      <c r="BN29" t="s">
        <v>290</v>
      </c>
      <c r="BO29">
        <v>2</v>
      </c>
      <c r="BP29">
        <v>1607992417.3499999</v>
      </c>
      <c r="BQ29">
        <v>899.85693333333302</v>
      </c>
      <c r="BR29">
        <v>909.17489999999998</v>
      </c>
      <c r="BS29">
        <v>20.9621666666667</v>
      </c>
      <c r="BT29">
        <v>20.912559999999999</v>
      </c>
      <c r="BU29">
        <v>897.03676666666695</v>
      </c>
      <c r="BV29">
        <v>20.81739</v>
      </c>
      <c r="BW29">
        <v>500.01729999999998</v>
      </c>
      <c r="BX29">
        <v>102.222066666667</v>
      </c>
      <c r="BY29">
        <v>9.9992813333333305E-2</v>
      </c>
      <c r="BZ29">
        <v>27.986246666666698</v>
      </c>
      <c r="CA29">
        <v>28.7731733333333</v>
      </c>
      <c r="CB29">
        <v>999.9</v>
      </c>
      <c r="CC29">
        <v>0</v>
      </c>
      <c r="CD29">
        <v>0</v>
      </c>
      <c r="CE29">
        <v>10000.294</v>
      </c>
      <c r="CF29">
        <v>0</v>
      </c>
      <c r="CG29">
        <v>187.27246666666699</v>
      </c>
      <c r="CH29">
        <v>1400.00766666667</v>
      </c>
      <c r="CI29">
        <v>0.89999419999999997</v>
      </c>
      <c r="CJ29">
        <v>0.10000580000000001</v>
      </c>
      <c r="CK29">
        <v>0</v>
      </c>
      <c r="CL29">
        <v>625.46236666666698</v>
      </c>
      <c r="CM29">
        <v>4.9993800000000004</v>
      </c>
      <c r="CN29">
        <v>8686.0993333333299</v>
      </c>
      <c r="CO29">
        <v>11164.3633333333</v>
      </c>
      <c r="CP29">
        <v>46.445399999999999</v>
      </c>
      <c r="CQ29">
        <v>47.936999999999998</v>
      </c>
      <c r="CR29">
        <v>47.174599999999998</v>
      </c>
      <c r="CS29">
        <v>47.962200000000003</v>
      </c>
      <c r="CT29">
        <v>48.178733333333298</v>
      </c>
      <c r="CU29">
        <v>1255.4976666666701</v>
      </c>
      <c r="CV29">
        <v>139.51</v>
      </c>
      <c r="CW29">
        <v>0</v>
      </c>
      <c r="CX29">
        <v>114.30000019073501</v>
      </c>
      <c r="CY29">
        <v>0</v>
      </c>
      <c r="CZ29">
        <v>625.49580000000003</v>
      </c>
      <c r="DA29">
        <v>3.7114615421998001</v>
      </c>
      <c r="DB29">
        <v>47.576153757177202</v>
      </c>
      <c r="DC29">
        <v>8686.3544000000002</v>
      </c>
      <c r="DD29">
        <v>15</v>
      </c>
      <c r="DE29">
        <v>1607991851.5999999</v>
      </c>
      <c r="DF29" t="s">
        <v>323</v>
      </c>
      <c r="DG29">
        <v>1607991847.0999999</v>
      </c>
      <c r="DH29">
        <v>1607991851.5999999</v>
      </c>
      <c r="DI29">
        <v>26</v>
      </c>
      <c r="DJ29">
        <v>7.9000000000000001E-2</v>
      </c>
      <c r="DK29">
        <v>2.7E-2</v>
      </c>
      <c r="DL29">
        <v>2.82</v>
      </c>
      <c r="DM29">
        <v>0.14499999999999999</v>
      </c>
      <c r="DN29">
        <v>403</v>
      </c>
      <c r="DO29">
        <v>21</v>
      </c>
      <c r="DP29">
        <v>0.36</v>
      </c>
      <c r="DQ29">
        <v>0.15</v>
      </c>
      <c r="DR29">
        <v>7.7373604824624502</v>
      </c>
      <c r="DS29">
        <v>-0.28897496260344602</v>
      </c>
      <c r="DT29">
        <v>0.124147780955147</v>
      </c>
      <c r="DU29">
        <v>1</v>
      </c>
      <c r="DV29">
        <v>-9.3249436666666696</v>
      </c>
      <c r="DW29">
        <v>0.142786117908759</v>
      </c>
      <c r="DX29">
        <v>0.144166825367542</v>
      </c>
      <c r="DY29">
        <v>1</v>
      </c>
      <c r="DZ29">
        <v>5.0754486666666702E-2</v>
      </c>
      <c r="EA29">
        <v>-0.14393953815350399</v>
      </c>
      <c r="EB29">
        <v>1.1799404352698901E-2</v>
      </c>
      <c r="EC29">
        <v>1</v>
      </c>
      <c r="ED29">
        <v>3</v>
      </c>
      <c r="EE29">
        <v>3</v>
      </c>
      <c r="EF29" t="s">
        <v>302</v>
      </c>
      <c r="EG29">
        <v>100</v>
      </c>
      <c r="EH29">
        <v>100</v>
      </c>
      <c r="EI29">
        <v>2.8210000000000002</v>
      </c>
      <c r="EJ29">
        <v>0.14480000000000001</v>
      </c>
      <c r="EK29">
        <v>2.8202499999999899</v>
      </c>
      <c r="EL29">
        <v>0</v>
      </c>
      <c r="EM29">
        <v>0</v>
      </c>
      <c r="EN29">
        <v>0</v>
      </c>
      <c r="EO29">
        <v>0.14477619047618601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9.6</v>
      </c>
      <c r="EX29">
        <v>9.6</v>
      </c>
      <c r="EY29">
        <v>2</v>
      </c>
      <c r="EZ29">
        <v>440.08300000000003</v>
      </c>
      <c r="FA29">
        <v>523.08100000000002</v>
      </c>
      <c r="FB29">
        <v>25.347000000000001</v>
      </c>
      <c r="FC29">
        <v>29.955400000000001</v>
      </c>
      <c r="FD29">
        <v>29.999600000000001</v>
      </c>
      <c r="FE29">
        <v>29.8443</v>
      </c>
      <c r="FF29">
        <v>29.882100000000001</v>
      </c>
      <c r="FG29">
        <v>40.399299999999997</v>
      </c>
      <c r="FH29">
        <v>32.852400000000003</v>
      </c>
      <c r="FI29">
        <v>89.224400000000003</v>
      </c>
      <c r="FJ29">
        <v>25.348400000000002</v>
      </c>
      <c r="FK29">
        <v>909.37300000000005</v>
      </c>
      <c r="FL29">
        <v>21.206099999999999</v>
      </c>
      <c r="FM29">
        <v>101.423</v>
      </c>
      <c r="FN29">
        <v>100.819</v>
      </c>
    </row>
    <row r="30" spans="1:170" x14ac:dyDescent="0.25">
      <c r="A30">
        <v>14</v>
      </c>
      <c r="B30">
        <v>1607992545.5999999</v>
      </c>
      <c r="C30">
        <v>1346</v>
      </c>
      <c r="D30" t="s">
        <v>344</v>
      </c>
      <c r="E30" t="s">
        <v>345</v>
      </c>
      <c r="F30" t="s">
        <v>285</v>
      </c>
      <c r="G30" t="s">
        <v>286</v>
      </c>
      <c r="H30">
        <v>1607992537.5999999</v>
      </c>
      <c r="I30">
        <f t="shared" si="0"/>
        <v>3.401838933730031E-4</v>
      </c>
      <c r="J30">
        <f t="shared" si="1"/>
        <v>8.6170750564789902</v>
      </c>
      <c r="K30">
        <f t="shared" si="2"/>
        <v>1201.47480645161</v>
      </c>
      <c r="L30">
        <f t="shared" si="3"/>
        <v>443.74483321877847</v>
      </c>
      <c r="M30">
        <f t="shared" si="4"/>
        <v>45.403082141871181</v>
      </c>
      <c r="N30">
        <f t="shared" si="5"/>
        <v>122.93249463440229</v>
      </c>
      <c r="O30">
        <f t="shared" si="6"/>
        <v>1.8843200944907074E-2</v>
      </c>
      <c r="P30">
        <f t="shared" si="7"/>
        <v>2.9669246510089806</v>
      </c>
      <c r="Q30">
        <f t="shared" si="8"/>
        <v>1.8776967270932952E-2</v>
      </c>
      <c r="R30">
        <f t="shared" si="9"/>
        <v>1.1741535879541602E-2</v>
      </c>
      <c r="S30">
        <f t="shared" si="10"/>
        <v>231.29097696875564</v>
      </c>
      <c r="T30">
        <f t="shared" si="11"/>
        <v>29.242111932222564</v>
      </c>
      <c r="U30">
        <f t="shared" si="12"/>
        <v>28.564419354838702</v>
      </c>
      <c r="V30">
        <f t="shared" si="13"/>
        <v>3.9215107410769168</v>
      </c>
      <c r="W30">
        <f t="shared" si="14"/>
        <v>55.990025533784305</v>
      </c>
      <c r="X30">
        <f t="shared" si="15"/>
        <v>2.1225574551993174</v>
      </c>
      <c r="Y30">
        <f t="shared" si="16"/>
        <v>3.7909563979722942</v>
      </c>
      <c r="Z30">
        <f t="shared" si="17"/>
        <v>1.7989532858775994</v>
      </c>
      <c r="AA30">
        <f t="shared" si="18"/>
        <v>-15.002109697749438</v>
      </c>
      <c r="AB30">
        <f t="shared" si="19"/>
        <v>-93.089458057532113</v>
      </c>
      <c r="AC30">
        <f t="shared" si="20"/>
        <v>-6.8578517035573707</v>
      </c>
      <c r="AD30">
        <f t="shared" si="21"/>
        <v>116.34155750991673</v>
      </c>
      <c r="AE30">
        <v>43</v>
      </c>
      <c r="AF30">
        <v>9</v>
      </c>
      <c r="AG30">
        <f t="shared" si="22"/>
        <v>1</v>
      </c>
      <c r="AH30">
        <f t="shared" si="23"/>
        <v>0</v>
      </c>
      <c r="AI30">
        <f t="shared" si="24"/>
        <v>53837.284657948192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647.73626923076904</v>
      </c>
      <c r="AR30">
        <v>772.37</v>
      </c>
      <c r="AS30">
        <f t="shared" si="27"/>
        <v>0.16136531813668442</v>
      </c>
      <c r="AT30">
        <v>0.5</v>
      </c>
      <c r="AU30">
        <f t="shared" si="28"/>
        <v>1180.1847599178918</v>
      </c>
      <c r="AV30">
        <f t="shared" si="29"/>
        <v>8.6170750564789902</v>
      </c>
      <c r="AW30">
        <f t="shared" si="30"/>
        <v>95.220444622108573</v>
      </c>
      <c r="AX30">
        <f t="shared" si="31"/>
        <v>0.35565855742713981</v>
      </c>
      <c r="AY30">
        <f t="shared" si="32"/>
        <v>7.7910026027915476E-3</v>
      </c>
      <c r="AZ30">
        <f t="shared" si="33"/>
        <v>3.2234680269818869</v>
      </c>
      <c r="BA30" t="s">
        <v>347</v>
      </c>
      <c r="BB30">
        <v>497.67</v>
      </c>
      <c r="BC30">
        <f t="shared" si="34"/>
        <v>274.7</v>
      </c>
      <c r="BD30">
        <f t="shared" si="35"/>
        <v>0.45370852118394966</v>
      </c>
      <c r="BE30">
        <f t="shared" si="36"/>
        <v>0.90062979080527139</v>
      </c>
      <c r="BF30">
        <f t="shared" si="37"/>
        <v>2.1906660266897404</v>
      </c>
      <c r="BG30">
        <f t="shared" si="38"/>
        <v>0.97765922870405941</v>
      </c>
      <c r="BH30">
        <f t="shared" si="39"/>
        <v>1399.9996774193601</v>
      </c>
      <c r="BI30">
        <f t="shared" si="40"/>
        <v>1180.1847599178918</v>
      </c>
      <c r="BJ30">
        <f t="shared" si="41"/>
        <v>0.84298930846423026</v>
      </c>
      <c r="BK30">
        <f t="shared" si="42"/>
        <v>0.1959786169284605</v>
      </c>
      <c r="BL30">
        <v>6</v>
      </c>
      <c r="BM30">
        <v>0.5</v>
      </c>
      <c r="BN30" t="s">
        <v>290</v>
      </c>
      <c r="BO30">
        <v>2</v>
      </c>
      <c r="BP30">
        <v>1607992537.5999999</v>
      </c>
      <c r="BQ30">
        <v>1201.47480645161</v>
      </c>
      <c r="BR30">
        <v>1212.30548387097</v>
      </c>
      <c r="BS30">
        <v>20.7447129032258</v>
      </c>
      <c r="BT30">
        <v>20.344970967741901</v>
      </c>
      <c r="BU30">
        <v>1196.70580645161</v>
      </c>
      <c r="BV30">
        <v>20.5907129032258</v>
      </c>
      <c r="BW30">
        <v>500.01290322580599</v>
      </c>
      <c r="BX30">
        <v>102.217967741935</v>
      </c>
      <c r="BY30">
        <v>0.100028419354839</v>
      </c>
      <c r="BZ30">
        <v>27.9824387096774</v>
      </c>
      <c r="CA30">
        <v>28.564419354838702</v>
      </c>
      <c r="CB30">
        <v>999.9</v>
      </c>
      <c r="CC30">
        <v>0</v>
      </c>
      <c r="CD30">
        <v>0</v>
      </c>
      <c r="CE30">
        <v>9992.9832258064507</v>
      </c>
      <c r="CF30">
        <v>0</v>
      </c>
      <c r="CG30">
        <v>185.919193548387</v>
      </c>
      <c r="CH30">
        <v>1399.9996774193601</v>
      </c>
      <c r="CI30">
        <v>0.89999841935483804</v>
      </c>
      <c r="CJ30">
        <v>0.1000016</v>
      </c>
      <c r="CK30">
        <v>0</v>
      </c>
      <c r="CL30">
        <v>647.70354838709704</v>
      </c>
      <c r="CM30">
        <v>4.9993800000000004</v>
      </c>
      <c r="CN30">
        <v>8975.5403225806403</v>
      </c>
      <c r="CO30">
        <v>11164.322580645199</v>
      </c>
      <c r="CP30">
        <v>46.25</v>
      </c>
      <c r="CQ30">
        <v>47.735774193548401</v>
      </c>
      <c r="CR30">
        <v>46.953258064516099</v>
      </c>
      <c r="CS30">
        <v>47.75</v>
      </c>
      <c r="CT30">
        <v>47.981709677419303</v>
      </c>
      <c r="CU30">
        <v>1255.49870967742</v>
      </c>
      <c r="CV30">
        <v>139.500967741935</v>
      </c>
      <c r="CW30">
        <v>0</v>
      </c>
      <c r="CX30">
        <v>120</v>
      </c>
      <c r="CY30">
        <v>0</v>
      </c>
      <c r="CZ30">
        <v>647.73626923076904</v>
      </c>
      <c r="DA30">
        <v>3.3675555565890098</v>
      </c>
      <c r="DB30">
        <v>48.092991438470499</v>
      </c>
      <c r="DC30">
        <v>8976.01</v>
      </c>
      <c r="DD30">
        <v>15</v>
      </c>
      <c r="DE30">
        <v>1607992578</v>
      </c>
      <c r="DF30" t="s">
        <v>348</v>
      </c>
      <c r="DG30">
        <v>1607992578</v>
      </c>
      <c r="DH30">
        <v>1607992562.5999999</v>
      </c>
      <c r="DI30">
        <v>27</v>
      </c>
      <c r="DJ30">
        <v>1.9490000000000001</v>
      </c>
      <c r="DK30">
        <v>8.9999999999999993E-3</v>
      </c>
      <c r="DL30">
        <v>4.7690000000000001</v>
      </c>
      <c r="DM30">
        <v>0.154</v>
      </c>
      <c r="DN30">
        <v>1213</v>
      </c>
      <c r="DO30">
        <v>20</v>
      </c>
      <c r="DP30">
        <v>0.1</v>
      </c>
      <c r="DQ30">
        <v>0.17</v>
      </c>
      <c r="DR30">
        <v>10.2511833297155</v>
      </c>
      <c r="DS30">
        <v>0.69458219082705797</v>
      </c>
      <c r="DT30">
        <v>8.9991983378937102E-2</v>
      </c>
      <c r="DU30">
        <v>0</v>
      </c>
      <c r="DV30">
        <v>-12.778086666666701</v>
      </c>
      <c r="DW30">
        <v>-0.57517241379306405</v>
      </c>
      <c r="DX30">
        <v>9.7741433497888802E-2</v>
      </c>
      <c r="DY30">
        <v>0</v>
      </c>
      <c r="DZ30">
        <v>0.38980939999999997</v>
      </c>
      <c r="EA30">
        <v>-0.23509812680756401</v>
      </c>
      <c r="EB30">
        <v>1.7330688100592E-2</v>
      </c>
      <c r="EC30">
        <v>0</v>
      </c>
      <c r="ED30">
        <v>0</v>
      </c>
      <c r="EE30">
        <v>3</v>
      </c>
      <c r="EF30" t="s">
        <v>292</v>
      </c>
      <c r="EG30">
        <v>100</v>
      </c>
      <c r="EH30">
        <v>100</v>
      </c>
      <c r="EI30">
        <v>4.7690000000000001</v>
      </c>
      <c r="EJ30">
        <v>0.154</v>
      </c>
      <c r="EK30">
        <v>2.8202499999999899</v>
      </c>
      <c r="EL30">
        <v>0</v>
      </c>
      <c r="EM30">
        <v>0</v>
      </c>
      <c r="EN30">
        <v>0</v>
      </c>
      <c r="EO30">
        <v>0.14477619047618601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11.6</v>
      </c>
      <c r="EX30">
        <v>11.6</v>
      </c>
      <c r="EY30">
        <v>2</v>
      </c>
      <c r="EZ30">
        <v>439.274</v>
      </c>
      <c r="FA30">
        <v>523.86199999999997</v>
      </c>
      <c r="FB30">
        <v>25.364100000000001</v>
      </c>
      <c r="FC30">
        <v>29.776800000000001</v>
      </c>
      <c r="FD30">
        <v>29.999600000000001</v>
      </c>
      <c r="FE30">
        <v>29.664400000000001</v>
      </c>
      <c r="FF30">
        <v>29.7014</v>
      </c>
      <c r="FG30">
        <v>51.044400000000003</v>
      </c>
      <c r="FH30">
        <v>38.4315</v>
      </c>
      <c r="FI30">
        <v>93.071799999999996</v>
      </c>
      <c r="FJ30">
        <v>25.366800000000001</v>
      </c>
      <c r="FK30">
        <v>1212.48</v>
      </c>
      <c r="FL30">
        <v>20.5611</v>
      </c>
      <c r="FM30">
        <v>101.45</v>
      </c>
      <c r="FN30">
        <v>100.84399999999999</v>
      </c>
    </row>
    <row r="31" spans="1:170" x14ac:dyDescent="0.25">
      <c r="A31">
        <v>15</v>
      </c>
      <c r="B31">
        <v>1607992699</v>
      </c>
      <c r="C31">
        <v>1499.4000000953699</v>
      </c>
      <c r="D31" t="s">
        <v>349</v>
      </c>
      <c r="E31" t="s">
        <v>350</v>
      </c>
      <c r="F31" t="s">
        <v>285</v>
      </c>
      <c r="G31" t="s">
        <v>286</v>
      </c>
      <c r="H31">
        <v>1607992691</v>
      </c>
      <c r="I31">
        <f t="shared" si="0"/>
        <v>1.4712536389535776E-4</v>
      </c>
      <c r="J31">
        <f t="shared" si="1"/>
        <v>9.6491477006894453</v>
      </c>
      <c r="K31">
        <f t="shared" si="2"/>
        <v>1399.6090322580601</v>
      </c>
      <c r="L31">
        <f t="shared" si="3"/>
        <v>-512.6467911085183</v>
      </c>
      <c r="M31">
        <f t="shared" si="4"/>
        <v>-52.451191172281206</v>
      </c>
      <c r="N31">
        <f t="shared" si="5"/>
        <v>143.20027393262109</v>
      </c>
      <c r="O31">
        <f t="shared" si="6"/>
        <v>8.1387137926978055E-3</v>
      </c>
      <c r="P31">
        <f t="shared" si="7"/>
        <v>2.9682688171105682</v>
      </c>
      <c r="Q31">
        <f t="shared" si="8"/>
        <v>8.1263366047435275E-3</v>
      </c>
      <c r="R31">
        <f t="shared" si="9"/>
        <v>5.0800708269421154E-3</v>
      </c>
      <c r="S31">
        <f t="shared" si="10"/>
        <v>231.29061978140825</v>
      </c>
      <c r="T31">
        <f t="shared" si="11"/>
        <v>29.297772192891795</v>
      </c>
      <c r="U31">
        <f t="shared" si="12"/>
        <v>28.558738709677399</v>
      </c>
      <c r="V31">
        <f t="shared" si="13"/>
        <v>3.9202177045082975</v>
      </c>
      <c r="W31">
        <f t="shared" si="14"/>
        <v>55.967909154667517</v>
      </c>
      <c r="X31">
        <f t="shared" si="15"/>
        <v>2.1225400145585227</v>
      </c>
      <c r="Y31">
        <f t="shared" si="16"/>
        <v>3.792423277226376</v>
      </c>
      <c r="Z31">
        <f t="shared" si="17"/>
        <v>1.7976776899497748</v>
      </c>
      <c r="AA31">
        <f t="shared" si="18"/>
        <v>-6.488228547785277</v>
      </c>
      <c r="AB31">
        <f t="shared" si="19"/>
        <v>-91.16073991685397</v>
      </c>
      <c r="AC31">
        <f t="shared" si="20"/>
        <v>-6.7127544956244867</v>
      </c>
      <c r="AD31">
        <f t="shared" si="21"/>
        <v>126.92889682114452</v>
      </c>
      <c r="AE31">
        <v>42</v>
      </c>
      <c r="AF31">
        <v>8</v>
      </c>
      <c r="AG31">
        <f t="shared" si="22"/>
        <v>1</v>
      </c>
      <c r="AH31">
        <f t="shared" si="23"/>
        <v>0</v>
      </c>
      <c r="AI31">
        <f t="shared" si="24"/>
        <v>53875.345155863411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351</v>
      </c>
      <c r="AQ31">
        <v>664.96655999999996</v>
      </c>
      <c r="AR31">
        <v>800.22</v>
      </c>
      <c r="AS31">
        <f t="shared" si="27"/>
        <v>0.16902031941216178</v>
      </c>
      <c r="AT31">
        <v>0.5</v>
      </c>
      <c r="AU31">
        <f t="shared" si="28"/>
        <v>1180.1826212082233</v>
      </c>
      <c r="AV31">
        <f t="shared" si="29"/>
        <v>9.6491477006894453</v>
      </c>
      <c r="AW31">
        <f t="shared" si="30"/>
        <v>99.737421800648121</v>
      </c>
      <c r="AX31">
        <f t="shared" si="31"/>
        <v>0.36878608382694761</v>
      </c>
      <c r="AY31">
        <f t="shared" si="32"/>
        <v>8.6655192143363247E-3</v>
      </c>
      <c r="AZ31">
        <f t="shared" si="33"/>
        <v>3.0764789682837215</v>
      </c>
      <c r="BA31" t="s">
        <v>352</v>
      </c>
      <c r="BB31">
        <v>505.11</v>
      </c>
      <c r="BC31">
        <f t="shared" si="34"/>
        <v>295.11</v>
      </c>
      <c r="BD31">
        <f t="shared" si="35"/>
        <v>0.45831534004269614</v>
      </c>
      <c r="BE31">
        <f t="shared" si="36"/>
        <v>0.89295857408676915</v>
      </c>
      <c r="BF31">
        <f t="shared" si="37"/>
        <v>1.5960411742279812</v>
      </c>
      <c r="BG31">
        <f t="shared" si="38"/>
        <v>0.96672309175662041</v>
      </c>
      <c r="BH31">
        <f t="shared" si="39"/>
        <v>1399.9970967741899</v>
      </c>
      <c r="BI31">
        <f t="shared" si="40"/>
        <v>1180.1826212082233</v>
      </c>
      <c r="BJ31">
        <f t="shared" si="41"/>
        <v>0.84298933471186954</v>
      </c>
      <c r="BK31">
        <f t="shared" si="42"/>
        <v>0.19597866942373907</v>
      </c>
      <c r="BL31">
        <v>6</v>
      </c>
      <c r="BM31">
        <v>0.5</v>
      </c>
      <c r="BN31" t="s">
        <v>290</v>
      </c>
      <c r="BO31">
        <v>2</v>
      </c>
      <c r="BP31">
        <v>1607992691</v>
      </c>
      <c r="BQ31">
        <v>1399.6090322580601</v>
      </c>
      <c r="BR31">
        <v>1411.43483870968</v>
      </c>
      <c r="BS31">
        <v>20.745254838709702</v>
      </c>
      <c r="BT31">
        <v>20.5723709677419</v>
      </c>
      <c r="BU31">
        <v>1394.8409677419399</v>
      </c>
      <c r="BV31">
        <v>20.591258064516101</v>
      </c>
      <c r="BW31">
        <v>500.01151612903197</v>
      </c>
      <c r="BX31">
        <v>102.21451612903201</v>
      </c>
      <c r="BY31">
        <v>9.9966438709677405E-2</v>
      </c>
      <c r="BZ31">
        <v>27.989074193548401</v>
      </c>
      <c r="CA31">
        <v>28.558738709677399</v>
      </c>
      <c r="CB31">
        <v>999.9</v>
      </c>
      <c r="CC31">
        <v>0</v>
      </c>
      <c r="CD31">
        <v>0</v>
      </c>
      <c r="CE31">
        <v>10000.9303225806</v>
      </c>
      <c r="CF31">
        <v>0</v>
      </c>
      <c r="CG31">
        <v>183.24832258064501</v>
      </c>
      <c r="CH31">
        <v>1399.9970967741899</v>
      </c>
      <c r="CI31">
        <v>0.89999764516128999</v>
      </c>
      <c r="CJ31">
        <v>0.100002316129032</v>
      </c>
      <c r="CK31">
        <v>0</v>
      </c>
      <c r="CL31">
        <v>664.962290322581</v>
      </c>
      <c r="CM31">
        <v>4.9993800000000004</v>
      </c>
      <c r="CN31">
        <v>9196.6690322580598</v>
      </c>
      <c r="CO31">
        <v>11164.3096774194</v>
      </c>
      <c r="CP31">
        <v>45.965451612903202</v>
      </c>
      <c r="CQ31">
        <v>47.457322580645098</v>
      </c>
      <c r="CR31">
        <v>46.686999999999998</v>
      </c>
      <c r="CS31">
        <v>47.5</v>
      </c>
      <c r="CT31">
        <v>47.719516129032201</v>
      </c>
      <c r="CU31">
        <v>1255.4951612903201</v>
      </c>
      <c r="CV31">
        <v>139.50193548387099</v>
      </c>
      <c r="CW31">
        <v>0</v>
      </c>
      <c r="CX31">
        <v>152.60000014305101</v>
      </c>
      <c r="CY31">
        <v>0</v>
      </c>
      <c r="CZ31">
        <v>664.96655999999996</v>
      </c>
      <c r="DA31">
        <v>2.20438462474706</v>
      </c>
      <c r="DB31">
        <v>20.078461594150799</v>
      </c>
      <c r="DC31">
        <v>9196.9187999999995</v>
      </c>
      <c r="DD31">
        <v>15</v>
      </c>
      <c r="DE31">
        <v>1607992578</v>
      </c>
      <c r="DF31" t="s">
        <v>348</v>
      </c>
      <c r="DG31">
        <v>1607992578</v>
      </c>
      <c r="DH31">
        <v>1607992562.5999999</v>
      </c>
      <c r="DI31">
        <v>27</v>
      </c>
      <c r="DJ31">
        <v>1.9490000000000001</v>
      </c>
      <c r="DK31">
        <v>8.9999999999999993E-3</v>
      </c>
      <c r="DL31">
        <v>4.7690000000000001</v>
      </c>
      <c r="DM31">
        <v>0.154</v>
      </c>
      <c r="DN31">
        <v>1213</v>
      </c>
      <c r="DO31">
        <v>20</v>
      </c>
      <c r="DP31">
        <v>0.1</v>
      </c>
      <c r="DQ31">
        <v>0.17</v>
      </c>
      <c r="DR31">
        <v>9.6397958153723593</v>
      </c>
      <c r="DS31">
        <v>1.9141848645889501E-2</v>
      </c>
      <c r="DT31">
        <v>0.106858808710783</v>
      </c>
      <c r="DU31">
        <v>1</v>
      </c>
      <c r="DV31">
        <v>-11.8303733333333</v>
      </c>
      <c r="DW31">
        <v>0.33801824249166601</v>
      </c>
      <c r="DX31">
        <v>0.13021287169690801</v>
      </c>
      <c r="DY31">
        <v>0</v>
      </c>
      <c r="DZ31">
        <v>0.17225146666666699</v>
      </c>
      <c r="EA31">
        <v>-0.11523214238042299</v>
      </c>
      <c r="EB31">
        <v>1.27478894063118E-2</v>
      </c>
      <c r="EC31">
        <v>1</v>
      </c>
      <c r="ED31">
        <v>2</v>
      </c>
      <c r="EE31">
        <v>3</v>
      </c>
      <c r="EF31" t="s">
        <v>297</v>
      </c>
      <c r="EG31">
        <v>100</v>
      </c>
      <c r="EH31">
        <v>100</v>
      </c>
      <c r="EI31">
        <v>4.7699999999999996</v>
      </c>
      <c r="EJ31">
        <v>0.154</v>
      </c>
      <c r="EK31">
        <v>4.7685714285714802</v>
      </c>
      <c r="EL31">
        <v>0</v>
      </c>
      <c r="EM31">
        <v>0</v>
      </c>
      <c r="EN31">
        <v>0</v>
      </c>
      <c r="EO31">
        <v>0.15399000000000401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2</v>
      </c>
      <c r="EX31">
        <v>2.2999999999999998</v>
      </c>
      <c r="EY31">
        <v>2</v>
      </c>
      <c r="EZ31">
        <v>440.32600000000002</v>
      </c>
      <c r="FA31">
        <v>526.28399999999999</v>
      </c>
      <c r="FB31">
        <v>25.3703</v>
      </c>
      <c r="FC31">
        <v>29.5533</v>
      </c>
      <c r="FD31">
        <v>29.999500000000001</v>
      </c>
      <c r="FE31">
        <v>29.442699999999999</v>
      </c>
      <c r="FF31">
        <v>29.481100000000001</v>
      </c>
      <c r="FG31">
        <v>57.794400000000003</v>
      </c>
      <c r="FH31">
        <v>32.31</v>
      </c>
      <c r="FI31">
        <v>100</v>
      </c>
      <c r="FJ31">
        <v>25.3766</v>
      </c>
      <c r="FK31">
        <v>1411.67</v>
      </c>
      <c r="FL31">
        <v>20.521899999999999</v>
      </c>
      <c r="FM31">
        <v>101.482</v>
      </c>
      <c r="FN31">
        <v>100.874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2020-12-14T16:40:30Z</dcterms:created>
  <dcterms:modified xsi:type="dcterms:W3CDTF">2021-05-04T23:19:09Z</dcterms:modified>
</cp:coreProperties>
</file>