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75DEBCA7-2C86-498B-907B-EF165971E3DE}" xr6:coauthVersionLast="46" xr6:coauthVersionMax="46" xr10:uidLastSave="{00000000-0000-0000-0000-000000000000}"/>
  <bookViews>
    <workbookView xWindow="3240" yWindow="324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 s="1"/>
  <c r="Z31" i="1"/>
  <c r="Y31" i="1"/>
  <c r="X31" i="1" s="1"/>
  <c r="Q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Z30" i="1"/>
  <c r="Y30" i="1"/>
  <c r="X30" i="1" s="1"/>
  <c r="Q30" i="1"/>
  <c r="BO29" i="1"/>
  <c r="BN29" i="1"/>
  <c r="BL29" i="1"/>
  <c r="BM29" i="1" s="1"/>
  <c r="BI29" i="1"/>
  <c r="BH29" i="1"/>
  <c r="BG29" i="1"/>
  <c r="BF29" i="1"/>
  <c r="BJ29" i="1" s="1"/>
  <c r="BK29" i="1" s="1"/>
  <c r="BE29" i="1"/>
  <c r="BA29" i="1"/>
  <c r="AU29" i="1"/>
  <c r="AO29" i="1"/>
  <c r="AJ29" i="1"/>
  <c r="AH29" i="1" s="1"/>
  <c r="Z29" i="1"/>
  <c r="Y29" i="1"/>
  <c r="X29" i="1" s="1"/>
  <c r="Q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Z28" i="1"/>
  <c r="Y28" i="1"/>
  <c r="X28" i="1" s="1"/>
  <c r="Q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BA27" i="1"/>
  <c r="AU27" i="1"/>
  <c r="AO27" i="1"/>
  <c r="AJ27" i="1"/>
  <c r="AH27" i="1" s="1"/>
  <c r="Z27" i="1"/>
  <c r="Y27" i="1"/>
  <c r="X27" i="1" s="1"/>
  <c r="Q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 s="1"/>
  <c r="Z26" i="1"/>
  <c r="Y26" i="1"/>
  <c r="X26" i="1" s="1"/>
  <c r="Q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BA25" i="1"/>
  <c r="AU25" i="1"/>
  <c r="AO25" i="1"/>
  <c r="AJ25" i="1"/>
  <c r="AH25" i="1" s="1"/>
  <c r="Z25" i="1"/>
  <c r="Y25" i="1"/>
  <c r="X25" i="1" s="1"/>
  <c r="Q25" i="1"/>
  <c r="BO24" i="1"/>
  <c r="BN24" i="1"/>
  <c r="BL24" i="1"/>
  <c r="BM24" i="1" s="1"/>
  <c r="BJ24" i="1"/>
  <c r="BK24" i="1" s="1"/>
  <c r="BI24" i="1"/>
  <c r="BH24" i="1"/>
  <c r="BG24" i="1"/>
  <c r="BF24" i="1"/>
  <c r="BE24" i="1"/>
  <c r="BA24" i="1"/>
  <c r="AU24" i="1"/>
  <c r="AO24" i="1"/>
  <c r="AJ24" i="1"/>
  <c r="AH24" i="1" s="1"/>
  <c r="Z24" i="1"/>
  <c r="Y24" i="1"/>
  <c r="X24" i="1" s="1"/>
  <c r="Q24" i="1"/>
  <c r="BO23" i="1"/>
  <c r="BN23" i="1"/>
  <c r="BL23" i="1"/>
  <c r="BM23" i="1" s="1"/>
  <c r="BI23" i="1"/>
  <c r="BH23" i="1"/>
  <c r="BG23" i="1"/>
  <c r="BF23" i="1"/>
  <c r="BJ23" i="1" s="1"/>
  <c r="BK23" i="1" s="1"/>
  <c r="BE23" i="1"/>
  <c r="BA23" i="1"/>
  <c r="AU23" i="1"/>
  <c r="AO23" i="1"/>
  <c r="AJ23" i="1"/>
  <c r="AH23" i="1" s="1"/>
  <c r="Z23" i="1"/>
  <c r="Y23" i="1"/>
  <c r="X23" i="1" s="1"/>
  <c r="Q23" i="1"/>
  <c r="BO22" i="1"/>
  <c r="BN22" i="1"/>
  <c r="BL22" i="1"/>
  <c r="BM22" i="1" s="1"/>
  <c r="BJ22" i="1"/>
  <c r="BK22" i="1" s="1"/>
  <c r="BI22" i="1"/>
  <c r="BH22" i="1"/>
  <c r="BG22" i="1"/>
  <c r="BF22" i="1"/>
  <c r="BE22" i="1"/>
  <c r="BA22" i="1"/>
  <c r="AU22" i="1"/>
  <c r="AO22" i="1"/>
  <c r="AJ22" i="1"/>
  <c r="AH22" i="1" s="1"/>
  <c r="Z22" i="1"/>
  <c r="Y22" i="1"/>
  <c r="X22" i="1" s="1"/>
  <c r="Q22" i="1"/>
  <c r="BO21" i="1"/>
  <c r="BN21" i="1"/>
  <c r="BL21" i="1"/>
  <c r="BM21" i="1" s="1"/>
  <c r="BI21" i="1"/>
  <c r="BH21" i="1"/>
  <c r="BG21" i="1"/>
  <c r="BF21" i="1"/>
  <c r="BJ21" i="1" s="1"/>
  <c r="BK21" i="1" s="1"/>
  <c r="BE21" i="1"/>
  <c r="BA21" i="1"/>
  <c r="AU21" i="1"/>
  <c r="AO21" i="1"/>
  <c r="AJ21" i="1"/>
  <c r="AH21" i="1" s="1"/>
  <c r="Z21" i="1"/>
  <c r="Y21" i="1"/>
  <c r="X21" i="1" s="1"/>
  <c r="Q21" i="1"/>
  <c r="BO20" i="1"/>
  <c r="BN20" i="1"/>
  <c r="BL20" i="1"/>
  <c r="BM20" i="1" s="1"/>
  <c r="BJ20" i="1"/>
  <c r="BK20" i="1" s="1"/>
  <c r="BI20" i="1"/>
  <c r="BH20" i="1"/>
  <c r="BG20" i="1"/>
  <c r="BF20" i="1"/>
  <c r="BE20" i="1"/>
  <c r="BA20" i="1"/>
  <c r="AU20" i="1"/>
  <c r="AO20" i="1"/>
  <c r="AJ20" i="1"/>
  <c r="AI20" i="1"/>
  <c r="AH20" i="1"/>
  <c r="L20" i="1" s="1"/>
  <c r="Z20" i="1"/>
  <c r="Y20" i="1"/>
  <c r="X20" i="1" s="1"/>
  <c r="Q20" i="1"/>
  <c r="O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BA19" i="1"/>
  <c r="AU19" i="1"/>
  <c r="AO19" i="1"/>
  <c r="AJ19" i="1"/>
  <c r="AH19" i="1" s="1"/>
  <c r="Z19" i="1"/>
  <c r="Y19" i="1"/>
  <c r="X19" i="1" s="1"/>
  <c r="Q19" i="1"/>
  <c r="BO18" i="1"/>
  <c r="BN18" i="1"/>
  <c r="BL18" i="1"/>
  <c r="BM18" i="1" s="1"/>
  <c r="BJ18" i="1"/>
  <c r="BK18" i="1" s="1"/>
  <c r="BI18" i="1"/>
  <c r="BH18" i="1"/>
  <c r="BG18" i="1"/>
  <c r="BF18" i="1"/>
  <c r="BE18" i="1"/>
  <c r="BA18" i="1"/>
  <c r="AU18" i="1"/>
  <c r="AO18" i="1"/>
  <c r="AJ18" i="1"/>
  <c r="AI18" i="1"/>
  <c r="AH18" i="1"/>
  <c r="L18" i="1" s="1"/>
  <c r="Z18" i="1"/>
  <c r="Y18" i="1"/>
  <c r="X18" i="1" s="1"/>
  <c r="Q18" i="1"/>
  <c r="O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BA17" i="1"/>
  <c r="AU17" i="1"/>
  <c r="AO17" i="1"/>
  <c r="AJ17" i="1"/>
  <c r="AH17" i="1" s="1"/>
  <c r="Z17" i="1"/>
  <c r="Y17" i="1"/>
  <c r="X17" i="1" s="1"/>
  <c r="Q17" i="1"/>
  <c r="L27" i="1" l="1"/>
  <c r="K27" i="1"/>
  <c r="AX27" i="1" s="1"/>
  <c r="J27" i="1"/>
  <c r="I27" i="1" s="1"/>
  <c r="AI27" i="1"/>
  <c r="O27" i="1"/>
  <c r="T17" i="1"/>
  <c r="AW17" i="1"/>
  <c r="O26" i="1"/>
  <c r="AI26" i="1"/>
  <c r="L26" i="1"/>
  <c r="K26" i="1"/>
  <c r="AX26" i="1" s="1"/>
  <c r="J26" i="1"/>
  <c r="I26" i="1" s="1"/>
  <c r="T27" i="1"/>
  <c r="AW27" i="1"/>
  <c r="AY17" i="1"/>
  <c r="L19" i="1"/>
  <c r="K19" i="1"/>
  <c r="AX19" i="1" s="1"/>
  <c r="J19" i="1"/>
  <c r="I19" i="1" s="1"/>
  <c r="AI19" i="1"/>
  <c r="O19" i="1"/>
  <c r="AI24" i="1"/>
  <c r="O24" i="1"/>
  <c r="L24" i="1"/>
  <c r="K24" i="1"/>
  <c r="AX24" i="1" s="1"/>
  <c r="J24" i="1"/>
  <c r="I24" i="1" s="1"/>
  <c r="L25" i="1"/>
  <c r="K25" i="1"/>
  <c r="AX25" i="1" s="1"/>
  <c r="J25" i="1"/>
  <c r="I25" i="1" s="1"/>
  <c r="AI25" i="1"/>
  <c r="O25" i="1"/>
  <c r="AW26" i="1"/>
  <c r="AY26" i="1" s="1"/>
  <c r="T26" i="1"/>
  <c r="AY27" i="1"/>
  <c r="L17" i="1"/>
  <c r="K17" i="1"/>
  <c r="AX17" i="1" s="1"/>
  <c r="AZ17" i="1" s="1"/>
  <c r="J17" i="1"/>
  <c r="I17" i="1" s="1"/>
  <c r="AI17" i="1"/>
  <c r="O17" i="1"/>
  <c r="T19" i="1"/>
  <c r="AW19" i="1"/>
  <c r="AY19" i="1" s="1"/>
  <c r="O22" i="1"/>
  <c r="AI22" i="1"/>
  <c r="L22" i="1"/>
  <c r="K22" i="1"/>
  <c r="AX22" i="1" s="1"/>
  <c r="J22" i="1"/>
  <c r="I22" i="1" s="1"/>
  <c r="L23" i="1"/>
  <c r="K23" i="1"/>
  <c r="AX23" i="1" s="1"/>
  <c r="J23" i="1"/>
  <c r="I23" i="1" s="1"/>
  <c r="AI23" i="1"/>
  <c r="O23" i="1"/>
  <c r="T25" i="1"/>
  <c r="AW25" i="1"/>
  <c r="AY25" i="1" s="1"/>
  <c r="AW18" i="1"/>
  <c r="AY18" i="1" s="1"/>
  <c r="T18" i="1"/>
  <c r="L21" i="1"/>
  <c r="K21" i="1"/>
  <c r="AX21" i="1" s="1"/>
  <c r="J21" i="1"/>
  <c r="I21" i="1" s="1"/>
  <c r="AI21" i="1"/>
  <c r="O21" i="1"/>
  <c r="T23" i="1"/>
  <c r="AW23" i="1"/>
  <c r="AW24" i="1"/>
  <c r="AY24" i="1" s="1"/>
  <c r="T24" i="1"/>
  <c r="L31" i="1"/>
  <c r="K31" i="1"/>
  <c r="AX31" i="1" s="1"/>
  <c r="AZ31" i="1" s="1"/>
  <c r="J31" i="1"/>
  <c r="I31" i="1" s="1"/>
  <c r="AI31" i="1"/>
  <c r="O31" i="1"/>
  <c r="T21" i="1"/>
  <c r="AW21" i="1"/>
  <c r="AY21" i="1" s="1"/>
  <c r="AW22" i="1"/>
  <c r="AY22" i="1" s="1"/>
  <c r="T22" i="1"/>
  <c r="AY23" i="1"/>
  <c r="O30" i="1"/>
  <c r="L30" i="1"/>
  <c r="K30" i="1"/>
  <c r="AX30" i="1" s="1"/>
  <c r="AZ30" i="1" s="1"/>
  <c r="J30" i="1"/>
  <c r="I30" i="1" s="1"/>
  <c r="AI30" i="1"/>
  <c r="T31" i="1"/>
  <c r="AW31" i="1"/>
  <c r="AY31" i="1" s="1"/>
  <c r="AW20" i="1"/>
  <c r="AY20" i="1" s="1"/>
  <c r="T20" i="1"/>
  <c r="L29" i="1"/>
  <c r="K29" i="1"/>
  <c r="AX29" i="1" s="1"/>
  <c r="AZ29" i="1" s="1"/>
  <c r="J29" i="1"/>
  <c r="I29" i="1" s="1"/>
  <c r="AI29" i="1"/>
  <c r="O29" i="1"/>
  <c r="AW30" i="1"/>
  <c r="T30" i="1"/>
  <c r="AW28" i="1"/>
  <c r="AY28" i="1" s="1"/>
  <c r="T28" i="1"/>
  <c r="O28" i="1"/>
  <c r="L28" i="1"/>
  <c r="AI28" i="1"/>
  <c r="K28" i="1"/>
  <c r="AX28" i="1" s="1"/>
  <c r="J28" i="1"/>
  <c r="I28" i="1" s="1"/>
  <c r="T29" i="1"/>
  <c r="AW29" i="1"/>
  <c r="AY29" i="1" s="1"/>
  <c r="AY30" i="1"/>
  <c r="J18" i="1"/>
  <c r="I18" i="1" s="1"/>
  <c r="J20" i="1"/>
  <c r="I20" i="1" s="1"/>
  <c r="K18" i="1"/>
  <c r="AX18" i="1" s="1"/>
  <c r="AZ18" i="1" s="1"/>
  <c r="K20" i="1"/>
  <c r="AX20" i="1" s="1"/>
  <c r="AZ20" i="1" s="1"/>
  <c r="AB29" i="1" l="1"/>
  <c r="U22" i="1"/>
  <c r="V22" i="1" s="1"/>
  <c r="AB31" i="1"/>
  <c r="R31" i="1"/>
  <c r="P31" i="1" s="1"/>
  <c r="S31" i="1" s="1"/>
  <c r="M31" i="1" s="1"/>
  <c r="N31" i="1" s="1"/>
  <c r="U23" i="1"/>
  <c r="V23" i="1" s="1"/>
  <c r="R23" i="1" s="1"/>
  <c r="P23" i="1" s="1"/>
  <c r="S23" i="1" s="1"/>
  <c r="M23" i="1" s="1"/>
  <c r="N23" i="1" s="1"/>
  <c r="AB22" i="1"/>
  <c r="U18" i="1"/>
  <c r="V18" i="1" s="1"/>
  <c r="U29" i="1"/>
  <c r="V29" i="1" s="1"/>
  <c r="U28" i="1"/>
  <c r="V28" i="1" s="1"/>
  <c r="U31" i="1"/>
  <c r="V31" i="1" s="1"/>
  <c r="AZ22" i="1"/>
  <c r="AB17" i="1"/>
  <c r="U17" i="1"/>
  <c r="V17" i="1" s="1"/>
  <c r="R17" i="1" s="1"/>
  <c r="P17" i="1" s="1"/>
  <c r="S17" i="1" s="1"/>
  <c r="M17" i="1" s="1"/>
  <c r="N17" i="1" s="1"/>
  <c r="AB28" i="1"/>
  <c r="U27" i="1"/>
  <c r="V27" i="1" s="1"/>
  <c r="AZ28" i="1"/>
  <c r="AB30" i="1"/>
  <c r="R30" i="1"/>
  <c r="P30" i="1" s="1"/>
  <c r="S30" i="1" s="1"/>
  <c r="M30" i="1" s="1"/>
  <c r="N30" i="1" s="1"/>
  <c r="U21" i="1"/>
  <c r="V21" i="1" s="1"/>
  <c r="AB21" i="1"/>
  <c r="AZ25" i="1"/>
  <c r="AB26" i="1"/>
  <c r="U25" i="1"/>
  <c r="V25" i="1" s="1"/>
  <c r="R25" i="1" s="1"/>
  <c r="P25" i="1" s="1"/>
  <c r="S25" i="1" s="1"/>
  <c r="M25" i="1" s="1"/>
  <c r="N25" i="1" s="1"/>
  <c r="U30" i="1"/>
  <c r="V30" i="1" s="1"/>
  <c r="AZ21" i="1"/>
  <c r="AB19" i="1"/>
  <c r="AZ26" i="1"/>
  <c r="AB27" i="1"/>
  <c r="R27" i="1"/>
  <c r="P27" i="1" s="1"/>
  <c r="S27" i="1" s="1"/>
  <c r="M27" i="1" s="1"/>
  <c r="N27" i="1" s="1"/>
  <c r="AB20" i="1"/>
  <c r="R20" i="1"/>
  <c r="P20" i="1" s="1"/>
  <c r="S20" i="1" s="1"/>
  <c r="M20" i="1" s="1"/>
  <c r="N20" i="1" s="1"/>
  <c r="U20" i="1"/>
  <c r="V20" i="1" s="1"/>
  <c r="U24" i="1"/>
  <c r="V24" i="1" s="1"/>
  <c r="AB23" i="1"/>
  <c r="AB24" i="1"/>
  <c r="R24" i="1"/>
  <c r="P24" i="1" s="1"/>
  <c r="S24" i="1" s="1"/>
  <c r="M24" i="1" s="1"/>
  <c r="N24" i="1" s="1"/>
  <c r="AZ19" i="1"/>
  <c r="AZ27" i="1"/>
  <c r="AB25" i="1"/>
  <c r="AB18" i="1"/>
  <c r="R18" i="1"/>
  <c r="P18" i="1" s="1"/>
  <c r="S18" i="1" s="1"/>
  <c r="M18" i="1" s="1"/>
  <c r="N18" i="1" s="1"/>
  <c r="AZ23" i="1"/>
  <c r="U19" i="1"/>
  <c r="V19" i="1" s="1"/>
  <c r="R19" i="1" s="1"/>
  <c r="P19" i="1" s="1"/>
  <c r="S19" i="1" s="1"/>
  <c r="M19" i="1" s="1"/>
  <c r="N19" i="1" s="1"/>
  <c r="U26" i="1"/>
  <c r="V26" i="1" s="1"/>
  <c r="R26" i="1" s="1"/>
  <c r="P26" i="1" s="1"/>
  <c r="S26" i="1" s="1"/>
  <c r="M26" i="1" s="1"/>
  <c r="N26" i="1" s="1"/>
  <c r="AZ24" i="1"/>
  <c r="AC21" i="1" l="1"/>
  <c r="W21" i="1"/>
  <c r="AA21" i="1" s="1"/>
  <c r="AD21" i="1"/>
  <c r="AE21" i="1" s="1"/>
  <c r="AC29" i="1"/>
  <c r="W29" i="1"/>
  <c r="AA29" i="1" s="1"/>
  <c r="AD29" i="1"/>
  <c r="AE29" i="1" s="1"/>
  <c r="W24" i="1"/>
  <c r="AA24" i="1" s="1"/>
  <c r="AD24" i="1"/>
  <c r="AE24" i="1" s="1"/>
  <c r="AC24" i="1"/>
  <c r="W26" i="1"/>
  <c r="AA26" i="1" s="1"/>
  <c r="AD26" i="1"/>
  <c r="AC26" i="1"/>
  <c r="W18" i="1"/>
  <c r="AA18" i="1" s="1"/>
  <c r="AD18" i="1"/>
  <c r="AE18" i="1" s="1"/>
  <c r="AC18" i="1"/>
  <c r="W22" i="1"/>
  <c r="AA22" i="1" s="1"/>
  <c r="AD22" i="1"/>
  <c r="AC22" i="1"/>
  <c r="AC23" i="1"/>
  <c r="W23" i="1"/>
  <c r="AA23" i="1" s="1"/>
  <c r="AD23" i="1"/>
  <c r="AE23" i="1" s="1"/>
  <c r="AC25" i="1"/>
  <c r="W25" i="1"/>
  <c r="AA25" i="1" s="1"/>
  <c r="AD25" i="1"/>
  <c r="AE25" i="1" s="1"/>
  <c r="W20" i="1"/>
  <c r="AA20" i="1" s="1"/>
  <c r="AD20" i="1"/>
  <c r="AE20" i="1" s="1"/>
  <c r="AC20" i="1"/>
  <c r="W28" i="1"/>
  <c r="AA28" i="1" s="1"/>
  <c r="AD28" i="1"/>
  <c r="AC28" i="1"/>
  <c r="AC17" i="1"/>
  <c r="W17" i="1"/>
  <c r="AA17" i="1" s="1"/>
  <c r="AD17" i="1"/>
  <c r="R21" i="1"/>
  <c r="P21" i="1" s="1"/>
  <c r="S21" i="1" s="1"/>
  <c r="M21" i="1" s="1"/>
  <c r="N21" i="1" s="1"/>
  <c r="AC27" i="1"/>
  <c r="W27" i="1"/>
  <c r="AA27" i="1" s="1"/>
  <c r="AD27" i="1"/>
  <c r="AE27" i="1" s="1"/>
  <c r="R22" i="1"/>
  <c r="P22" i="1" s="1"/>
  <c r="S22" i="1" s="1"/>
  <c r="M22" i="1" s="1"/>
  <c r="N22" i="1" s="1"/>
  <c r="R29" i="1"/>
  <c r="P29" i="1" s="1"/>
  <c r="S29" i="1" s="1"/>
  <c r="M29" i="1" s="1"/>
  <c r="N29" i="1" s="1"/>
  <c r="W19" i="1"/>
  <c r="AA19" i="1" s="1"/>
  <c r="AC19" i="1"/>
  <c r="AD19" i="1"/>
  <c r="AE19" i="1" s="1"/>
  <c r="W30" i="1"/>
  <c r="AA30" i="1" s="1"/>
  <c r="AD30" i="1"/>
  <c r="AC30" i="1"/>
  <c r="R28" i="1"/>
  <c r="P28" i="1" s="1"/>
  <c r="S28" i="1" s="1"/>
  <c r="M28" i="1" s="1"/>
  <c r="N28" i="1" s="1"/>
  <c r="AC31" i="1"/>
  <c r="W31" i="1"/>
  <c r="AA31" i="1" s="1"/>
  <c r="AD31" i="1"/>
  <c r="AE28" i="1" l="1"/>
  <c r="AE30" i="1"/>
  <c r="AE26" i="1"/>
  <c r="AE31" i="1"/>
  <c r="AE17" i="1"/>
  <c r="AE22" i="1"/>
</calcChain>
</file>

<file path=xl/sharedStrings.xml><?xml version="1.0" encoding="utf-8"?>
<sst xmlns="http://schemas.openxmlformats.org/spreadsheetml/2006/main" count="702" uniqueCount="361">
  <si>
    <t>File opened</t>
  </si>
  <si>
    <t>2020-12-14 16:16:07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</si>
  <si>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</si>
  <si>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</si>
  <si>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</si>
  <si>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</si>
  <si>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</si>
  <si>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</si>
  <si>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</si>
  <si>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</si>
  <si>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</si>
  <si>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</si>
  <si>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</si>
  <si>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{"h2obspan2": "0", "co2azero": "0.892502", "co2bspanconc2": "0", "co2aspanconc2": "0", "co2bspan2a": "0.0873229", "h2obspan2a": "0.0678114", "h2oaspan2": "0", "h2oaspanconc1": "12.17", "co2aspan2a": "0.0865215", "h2obspan1": "0.998939", "co2bspan2b": "0.087286", "ssb_ref": "34919.1", "tbzero": "0.0513058", "h2oaspan1": "1.00398", "h2oaspan2a": "0.0668561", "co2bspan2": "0", "co2bzero": "0.898612", "tazero": "0.00104713", "h2obzero": "1.16501", "flowbzero": "0.26", "h2obspan2b": "0.0677395", "co2aspan2b": "0.086568", "oxygen": "21", "h2oaspan2b": "0.0671222", "h2oazero": "1.16161", "h2obspanconc1": "12.17", "flowmeterzero": "0.990581", "co2bspan1": "0.999577", "ssa_ref": "37127.4", "co2aspan1": "1.00054", "h2obspanconc2": "0", "chamberpressurezero": "2.57375", "flowazero": "0.317", "co2bspanconc1": "400", "h2oaspanconc2": "0", "co2aspan2": "0", "co2aspanconc1": "400"}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</si>
  <si>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</si>
  <si>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</si>
  <si>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</si>
  <si>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</si>
  <si>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</si>
  <si>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</si>
  <si>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</si>
  <si>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</si>
  <si>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</si>
  <si>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</si>
  <si>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16:16:07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</si>
  <si>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</si>
  <si>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</si>
  <si>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</si>
  <si>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</si>
  <si>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</si>
  <si>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</si>
  <si>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</si>
  <si>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</si>
  <si>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</si>
  <si>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</si>
  <si>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</si>
  <si>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</si>
  <si>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</si>
  <si>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</si>
  <si>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</si>
  <si>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</si>
  <si>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</si>
  <si>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</si>
  <si>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</si>
  <si>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</si>
  <si>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</si>
  <si>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</si>
  <si>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</si>
  <si>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</si>
  <si>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</si>
  <si>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</si>
  <si>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</si>
  <si>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</si>
  <si>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</si>
  <si>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</si>
  <si>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</si>
  <si>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</si>
  <si>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</si>
  <si>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</si>
  <si>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</si>
  <si>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</si>
  <si>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</si>
  <si>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</si>
  <si>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</si>
  <si>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</si>
  <si>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</si>
  <si>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</si>
  <si>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</si>
  <si>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</si>
  <si>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</si>
  <si>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</si>
  <si>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</si>
  <si>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</si>
  <si>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</si>
  <si>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</si>
  <si>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</si>
  <si>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</si>
  <si>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</si>
  <si>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5.73591 90.7561 390.591 617.401 855.206 1054.28 1243.41 1408.77</t>
  </si>
  <si>
    <t>Fs_true</t>
  </si>
  <si>
    <t>1.08594 104.158 404.453 601.335 802.067 1001.34 1203.67 1400.24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</si>
  <si>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</si>
  <si>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</si>
  <si>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</si>
  <si>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</si>
  <si>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</si>
  <si>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</si>
  <si>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</si>
  <si>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</si>
  <si>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</si>
  <si>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</si>
  <si>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</si>
  <si>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</si>
  <si>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</si>
  <si>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</si>
  <si>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</si>
  <si>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</si>
  <si>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</si>
  <si>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</si>
  <si>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</si>
  <si>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</si>
  <si>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</si>
  <si>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</si>
  <si>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</si>
  <si>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</si>
  <si>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</si>
  <si>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</si>
  <si>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</si>
  <si>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</si>
  <si>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</si>
  <si>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</si>
  <si>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</si>
  <si>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</si>
  <si>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</si>
  <si>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</si>
  <si>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</si>
  <si>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</si>
  <si>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</si>
  <si>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</si>
  <si>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</si>
  <si>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</si>
  <si>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</si>
  <si>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</si>
  <si>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</si>
  <si>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</si>
  <si>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</si>
  <si>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</si>
  <si>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</si>
  <si>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</si>
  <si>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</si>
  <si>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</si>
  <si>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</si>
  <si>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</si>
  <si>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</si>
  <si>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</si>
  <si>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</si>
  <si>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</si>
  <si>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</si>
  <si>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</si>
  <si>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</si>
  <si>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</si>
  <si>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</si>
  <si>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</si>
  <si>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</si>
  <si>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</si>
  <si>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</si>
  <si>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</si>
  <si>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</si>
  <si>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</si>
  <si>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</si>
  <si>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</si>
  <si>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</si>
  <si>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</si>
  <si>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</si>
  <si>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</si>
  <si>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</si>
  <si>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</si>
  <si>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</si>
  <si>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</si>
  <si>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</si>
  <si>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</si>
  <si>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</si>
  <si>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</si>
  <si>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</si>
  <si>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</si>
  <si>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</si>
  <si>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</si>
  <si>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</si>
  <si>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</si>
  <si>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</si>
  <si>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</si>
  <si>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</si>
  <si>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</si>
  <si>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</si>
  <si>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</si>
  <si>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</si>
  <si>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</si>
  <si>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</si>
  <si>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</si>
  <si>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</si>
  <si>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</si>
  <si>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</si>
  <si>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</si>
  <si>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</si>
  <si>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</si>
  <si>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</si>
  <si>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</si>
  <si>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</si>
  <si>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</si>
  <si>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</si>
  <si>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</si>
  <si>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</si>
  <si>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</si>
  <si>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</si>
  <si>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</si>
  <si>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</si>
  <si>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</si>
  <si>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</si>
  <si>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</si>
  <si>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</si>
  <si>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</si>
  <si>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</si>
  <si>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</si>
  <si>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</si>
  <si>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</si>
  <si>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</si>
  <si>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</si>
  <si>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</si>
  <si>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</si>
  <si>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</si>
  <si>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</si>
  <si>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</si>
  <si>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</si>
  <si>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</si>
  <si>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</si>
  <si>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</si>
  <si>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</si>
  <si>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</si>
  <si>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</si>
  <si>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</si>
  <si>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</si>
  <si>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</si>
  <si>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</si>
  <si>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</si>
  <si>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</si>
  <si>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</si>
  <si>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</si>
  <si>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</si>
  <si>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</si>
  <si>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</si>
  <si>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</si>
  <si>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</si>
  <si>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</si>
  <si>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</si>
  <si>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</si>
  <si>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</si>
  <si>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</si>
  <si>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</si>
  <si>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</si>
  <si>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</si>
  <si>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</si>
  <si>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</si>
  <si>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</si>
  <si>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</si>
  <si>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</si>
  <si>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</si>
  <si>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</si>
  <si>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</si>
  <si>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</si>
  <si>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</si>
  <si>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</si>
  <si>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</si>
  <si>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</si>
  <si>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</si>
  <si>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</si>
  <si>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</si>
  <si>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</si>
  <si>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</si>
  <si>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</si>
  <si>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</si>
  <si>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</si>
  <si>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</si>
  <si>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</si>
  <si>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</si>
  <si>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</si>
  <si>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</si>
  <si>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</si>
  <si>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</si>
  <si>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</si>
  <si>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</si>
  <si>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</si>
  <si>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</si>
  <si>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</si>
  <si>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</si>
  <si>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</si>
  <si>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</si>
  <si>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</si>
  <si>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</si>
  <si>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</si>
  <si>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</si>
  <si>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</si>
  <si>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</si>
  <si>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</si>
  <si>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</si>
  <si>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</si>
  <si>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</si>
  <si>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</si>
  <si>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</si>
  <si>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</si>
  <si>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16:18:22</t>
  </si>
  <si>
    <t>16:18:22</t>
  </si>
  <si>
    <t>1149</t>
  </si>
  <si>
    <t>_1</t>
  </si>
  <si>
    <t>RECT-4143-20200907-06_33_50</t>
  </si>
  <si>
    <t>RECT-2386-20201214-16_18_20</t>
  </si>
  <si>
    <t>DARK-2387-20201214-16_18_28</t>
  </si>
  <si>
    <t>0: Broadleaf</t>
  </si>
  <si>
    <t>16:09:40</t>
  </si>
  <si>
    <t>0/3</t>
  </si>
  <si>
    <t>20201214 16:20:22</t>
  </si>
  <si>
    <t>16:20:22</t>
  </si>
  <si>
    <t>RECT-2388-20201214-16_20_20</t>
  </si>
  <si>
    <t>DARK-2389-20201214-16_20_28</t>
  </si>
  <si>
    <t>16:20:41</t>
  </si>
  <si>
    <t>2/3</t>
  </si>
  <si>
    <t>20201214 16:21:57</t>
  </si>
  <si>
    <t>16:21:57</t>
  </si>
  <si>
    <t>RECT-2390-20201214-16_21_55</t>
  </si>
  <si>
    <t>DARK-2391-20201214-16_22_03</t>
  </si>
  <si>
    <t>3/3</t>
  </si>
  <si>
    <t>20201214 16:23:06</t>
  </si>
  <si>
    <t>16:23:06</t>
  </si>
  <si>
    <t>RECT-2392-20201214-16_23_04</t>
  </si>
  <si>
    <t>DARK-2393-20201214-16_23_12</t>
  </si>
  <si>
    <t>20201214 16:24:17</t>
  </si>
  <si>
    <t>16:24:17</t>
  </si>
  <si>
    <t>RECT-2394-20201214-16_24_15</t>
  </si>
  <si>
    <t>DARK-2395-20201214-16_24_23</t>
  </si>
  <si>
    <t>20201214 16:25:58</t>
  </si>
  <si>
    <t>16:25:58</t>
  </si>
  <si>
    <t>RECT-2396-20201214-16_25_56</t>
  </si>
  <si>
    <t>DARK-2397-20201214-16_26_04</t>
  </si>
  <si>
    <t>20201214 16:27:46</t>
  </si>
  <si>
    <t>16:27:46</t>
  </si>
  <si>
    <t>RECT-2398-20201214-16_27_44</t>
  </si>
  <si>
    <t>DARK-2399-20201214-16_27_52</t>
  </si>
  <si>
    <t>20201214 16:29:33</t>
  </si>
  <si>
    <t>16:29:33</t>
  </si>
  <si>
    <t>RECT-2400-20201214-16_29_31</t>
  </si>
  <si>
    <t>DARK-2401-20201214-16_29_39</t>
  </si>
  <si>
    <t>20201214 16:31:04</t>
  </si>
  <si>
    <t>16:31:04</t>
  </si>
  <si>
    <t>RECT-2402-20201214-16_31_02</t>
  </si>
  <si>
    <t>DARK-2403-20201214-16_31_10</t>
  </si>
  <si>
    <t>16:31:25</t>
  </si>
  <si>
    <t>20201214 16:33:12</t>
  </si>
  <si>
    <t>16:33:12</t>
  </si>
  <si>
    <t>RECT-2404-20201214-16_33_10</t>
  </si>
  <si>
    <t>DARK-2405-20201214-16_33_18</t>
  </si>
  <si>
    <t>20201214 16:35:12</t>
  </si>
  <si>
    <t>16:35:12</t>
  </si>
  <si>
    <t>RECT-2406-20201214-16_35_11</t>
  </si>
  <si>
    <t>DARK-2407-20201214-16_35_18</t>
  </si>
  <si>
    <t>20201214 16:37:03</t>
  </si>
  <si>
    <t>16:37:03</t>
  </si>
  <si>
    <t>RECT-2408-20201214-16_37_01</t>
  </si>
  <si>
    <t>DARK-2409-20201214-16_37_09</t>
  </si>
  <si>
    <t>20201214 16:39:03</t>
  </si>
  <si>
    <t>16:39:03</t>
  </si>
  <si>
    <t>RECT-2410-20201214-16_39_01</t>
  </si>
  <si>
    <t>DARK-2411-20201214-16_39_09</t>
  </si>
  <si>
    <t>1/3</t>
  </si>
  <si>
    <t>20201214 16:41:04</t>
  </si>
  <si>
    <t>16:41:04</t>
  </si>
  <si>
    <t>RECT-2412-20201214-16_41_02</t>
  </si>
  <si>
    <t>DARK-2413-20201214-16_41_10</t>
  </si>
  <si>
    <t>20201214 16:43:04</t>
  </si>
  <si>
    <t>16:43:04</t>
  </si>
  <si>
    <t>RECT-2414-20201214-16_43_03</t>
  </si>
  <si>
    <t>DARK-2415-20201214-16_43_10</t>
  </si>
  <si>
    <t>16:43:24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</si>
</sst>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1607984302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1607984294.25</v>
      </c>
      <c r="I17">
        <f t="shared" ref="I17:I31" si="0">(J17)/1000</f>
        <v>1.4945665449301129E-4</v>
      </c>
      <c r="J17">
        <f t="shared" ref="J17:J31" si="1">1000*CA17*AH17*(BW17-BX17)/(100*BP17*(1000-AH17*BW17))</f>
        <v>0.14945665449301129</v>
      </c>
      <c r="K17">
        <f t="shared" ref="K17:K31" si="2">CA17*AH17*(BV17-BU17*(1000-AH17*BX17)/(1000-AH17*BW17))/(100*BP17)</f>
        <v>0.93791905829761979</v>
      </c>
      <c r="L17">
        <f t="shared" ref="L17:L31" si="3">BU17 - IF(AH17&gt;1, K17*BP17*100/(AJ17*CI17), 0)</f>
        <v>401.835933333333</v>
      </c>
      <c r="M17">
        <f t="shared" ref="M17:M31" si="4">((S17-I17/2)*L17-K17)/(S17+I17/2)</f>
        <v>211.85698826529992</v>
      </c>
      <c r="N17">
        <f t="shared" ref="N17:N31" si="5">M17*(CB17+CC17)/1000</f>
        <v>21.692128930633118</v>
      </c>
      <c r="O17">
        <f t="shared" ref="O17:O31" si="6">(BU17 - IF(AH17&gt;1, K17*BP17*100/(AJ17*CI17), 0))*(CB17+CC17)/1000</f>
        <v>41.144155527748808</v>
      </c>
      <c r="P17">
        <f t="shared" ref="P17:P31" si="7">2/((1/R17-1/Q17)+SIGN(R17)*SQRT((1/R17-1/Q17)*(1/R17-1/Q17) + 4*BQ17/((BQ17+1)*(BQ17+1))*(2*1/R17*1/Q17-1/Q17*1/Q17)))</f>
        <v>8.2963872529566926E-3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2.9690972350348259</v>
      </c>
      <c r="R17">
        <f t="shared" ref="R17:R31" si="9">I17*(1000-(1000*0.61365*EXP(17.502*V17/(240.97+V17))/(CB17+CC17)+BW17)/2)/(1000*0.61365*EXP(17.502*V17/(240.97+V17))/(CB17+CC17)-BW17)</f>
        <v>8.2835298380146381E-3</v>
      </c>
      <c r="S17">
        <f t="shared" ref="S17:S31" si="10">1/((BQ17+1)/(P17/1.6)+1/(Q17/1.37)) + BQ17/((BQ17+1)/(P17/1.6) + BQ17/(Q17/1.37))</f>
        <v>5.1783596514835195E-3</v>
      </c>
      <c r="T17">
        <f t="shared" ref="T17:T31" si="11">(BM17*BO17)</f>
        <v>231.29177094269124</v>
      </c>
      <c r="U17">
        <f t="shared" ref="U17:U31" si="12">(CD17+(T17+2*0.95*0.0000000567*(((CD17+$B$7)+273)^4-(CD17+273)^4)-44100*I17)/(1.84*29.3*Q17+8*0.95*0.0000000567*(CD17+273)^3))</f>
        <v>29.29422183827435</v>
      </c>
      <c r="V17">
        <f t="shared" ref="V17:V31" si="13">($C$7*CE17+$D$7*CF17+$E$7*U17)</f>
        <v>28.802136666666701</v>
      </c>
      <c r="W17">
        <f t="shared" ref="W17:W31" si="14">0.61365*EXP(17.502*V17/(240.97+V17))</f>
        <v>3.9759548646666323</v>
      </c>
      <c r="X17">
        <f t="shared" ref="X17:X31" si="15">(Y17/Z17*100)</f>
        <v>57.600852409571246</v>
      </c>
      <c r="Y17">
        <f t="shared" ref="Y17:Y31" si="16">BW17*(CB17+CC17)/1000</f>
        <v>2.1841343711321173</v>
      </c>
      <c r="Z17">
        <f t="shared" ref="Z17:Z31" si="17">0.61365*EXP(17.502*CD17/(240.97+CD17))</f>
        <v>3.7918438352297552</v>
      </c>
      <c r="AA17">
        <f t="shared" ref="AA17:AA31" si="18">(W17-BW17*(CB17+CC17)/1000)</f>
        <v>1.791820493534515</v>
      </c>
      <c r="AB17">
        <f t="shared" ref="AB17:AB31" si="19">(-I17*44100)</f>
        <v>-6.591038463141798</v>
      </c>
      <c r="AC17">
        <f t="shared" ref="AC17:AC31" si="20">2*29.3*Q17*0.92*(CD17-V17)</f>
        <v>-130.56640680645572</v>
      </c>
      <c r="AD17">
        <f t="shared" ref="AD17:AD31" si="21">2*0.95*0.0000000567*(((CD17+$B$7)+273)^4-(V17+273)^4)</f>
        <v>-9.6233020477285223</v>
      </c>
      <c r="AE17">
        <f t="shared" ref="AE17:AE31" si="22">T17+AD17+AB17+AC17</f>
        <v>84.511023625365226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53901.692192243412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15457.1</v>
      </c>
      <c r="AS17">
        <v>809.59695999999997</v>
      </c>
      <c r="AT17">
        <v>870.07</v>
      </c>
      <c r="AU17">
        <f t="shared" ref="AU17:AU31" si="27">1-AS17/AT17</f>
        <v>6.9503649131679168E-2</v>
      </c>
      <c r="AV17">
        <v>0.5</v>
      </c>
      <c r="AW17">
        <f t="shared" ref="AW17:AW31" si="28">BM17</f>
        <v>1180.1909635833319</v>
      </c>
      <c r="AX17">
        <f t="shared" ref="AX17:AX31" si="29">K17</f>
        <v>0.93791905829761979</v>
      </c>
      <c r="AY17">
        <f t="shared" ref="AY17:AY31" si="30">AU17*AV17*AW17</f>
        <v>41.013789320637123</v>
      </c>
      <c r="AZ17">
        <f t="shared" ref="AZ17:AZ31" si="31">(AX17-AP17)/AW17</f>
        <v>1.2842553322997235E-3</v>
      </c>
      <c r="BA17">
        <f t="shared" ref="BA17:BA31" si="32">(AN17-AT17)/AT17</f>
        <v>2.7492155803556031</v>
      </c>
      <c r="BB17" t="s">
        <v>295</v>
      </c>
      <c r="BC17">
        <v>809.59695999999997</v>
      </c>
      <c r="BD17">
        <v>598.79999999999995</v>
      </c>
      <c r="BE17">
        <f t="shared" ref="BE17:BE31" si="33">1-BD17/AT17</f>
        <v>0.31177951199328802</v>
      </c>
      <c r="BF17">
        <f t="shared" ref="BF17:BF31" si="34">(AT17-BC17)/(AT17-BD17)</f>
        <v>0.22292564603531559</v>
      </c>
      <c r="BG17">
        <f t="shared" ref="BG17:BG31" si="35">(AN17-AT17)/(AN17-BD17)</f>
        <v>0.89814439337959207</v>
      </c>
      <c r="BH17">
        <f t="shared" ref="BH17:BH31" si="36">(AT17-BC17)/(AT17-AM17)</f>
        <v>0.39117560245010485</v>
      </c>
      <c r="BI17">
        <f t="shared" ref="BI17:BI31" si="37">(AN17-AT17)/(AN17-AM17)</f>
        <v>0.9392943963965269</v>
      </c>
      <c r="BJ17">
        <f t="shared" ref="BJ17:BJ31" si="38">(BF17*BD17/BC17)</f>
        <v>0.1648818899294619</v>
      </c>
      <c r="BK17">
        <f t="shared" ref="BK17:BK31" si="39">(1-BJ17)</f>
        <v>0.83511811007053804</v>
      </c>
      <c r="BL17">
        <f t="shared" ref="BL17:BL31" si="40">$B$11*CJ17+$C$11*CK17+$F$11*CL17*(1-CO17)</f>
        <v>1400.0073333333301</v>
      </c>
      <c r="BM17">
        <f t="shared" ref="BM17:BM31" si="41">BL17*BN17</f>
        <v>1180.1909635833319</v>
      </c>
      <c r="BN17">
        <f t="shared" ref="BN17:BN31" si="42">($B$11*$D$9+$C$11*$D$9+$F$11*((CY17+CQ17)/MAX(CY17+CQ17+CZ17, 0.1)*$I$9+CZ17/MAX(CY17+CQ17+CZ17, 0.1)*$J$9))/($B$11+$C$11+$F$11)</f>
        <v>0.84298912975932128</v>
      </c>
      <c r="BO17">
        <f t="shared" ref="BO17:BO31" si="43">($B$11*$K$9+$C$11*$K$9+$F$11*((CY17+CQ17)/MAX(CY17+CQ17+CZ17, 0.1)*$P$9+CZ17/MAX(CY17+CQ17+CZ17, 0.1)*$Q$9))/($B$11+$C$11+$F$11)</f>
        <v>0.19597825951864273</v>
      </c>
      <c r="BP17">
        <v>6</v>
      </c>
      <c r="BQ17">
        <v>0.5</v>
      </c>
      <c r="BR17" t="s">
        <v>296</v>
      </c>
      <c r="BS17">
        <v>2</v>
      </c>
      <c r="BT17">
        <v>1607984294.25</v>
      </c>
      <c r="BU17">
        <v>401.835933333333</v>
      </c>
      <c r="BV17">
        <v>403.03346666666698</v>
      </c>
      <c r="BW17">
        <v>21.331430000000001</v>
      </c>
      <c r="BX17">
        <v>21.155913333333299</v>
      </c>
      <c r="BY17">
        <v>401.18586666666698</v>
      </c>
      <c r="BZ17">
        <v>21.028469999999999</v>
      </c>
      <c r="CA17">
        <v>500.01586666666702</v>
      </c>
      <c r="CB17">
        <v>102.290433333333</v>
      </c>
      <c r="CC17">
        <v>0.10000046</v>
      </c>
      <c r="CD17">
        <v>27.986453333333301</v>
      </c>
      <c r="CE17">
        <v>28.802136666666701</v>
      </c>
      <c r="CF17">
        <v>999.9</v>
      </c>
      <c r="CG17">
        <v>0</v>
      </c>
      <c r="CH17">
        <v>0</v>
      </c>
      <c r="CI17">
        <v>9998.1963333333297</v>
      </c>
      <c r="CJ17">
        <v>0</v>
      </c>
      <c r="CK17">
        <v>204.879766666667</v>
      </c>
      <c r="CL17">
        <v>1400.0073333333301</v>
      </c>
      <c r="CM17">
        <v>0.90000599999999997</v>
      </c>
      <c r="CN17">
        <v>9.9994186666666707E-2</v>
      </c>
      <c r="CO17">
        <v>0</v>
      </c>
      <c r="CP17">
        <v>810.11183333333304</v>
      </c>
      <c r="CQ17">
        <v>4.9994800000000001</v>
      </c>
      <c r="CR17">
        <v>11533.38</v>
      </c>
      <c r="CS17">
        <v>11417.66</v>
      </c>
      <c r="CT17">
        <v>49.237400000000001</v>
      </c>
      <c r="CU17">
        <v>50.2582666666667</v>
      </c>
      <c r="CV17">
        <v>50.1912666666666</v>
      </c>
      <c r="CW17">
        <v>49.991533333333301</v>
      </c>
      <c r="CX17">
        <v>50.941200000000002</v>
      </c>
      <c r="CY17">
        <v>1255.5163333333301</v>
      </c>
      <c r="CZ17">
        <v>139.493666666667</v>
      </c>
      <c r="DA17">
        <v>0</v>
      </c>
      <c r="DB17">
        <v>420.59999990463302</v>
      </c>
      <c r="DC17">
        <v>0</v>
      </c>
      <c r="DD17">
        <v>809.59695999999997</v>
      </c>
      <c r="DE17">
        <v>-102.48553829503</v>
      </c>
      <c r="DF17">
        <v>-1422.8076901356801</v>
      </c>
      <c r="DG17">
        <v>11526.204</v>
      </c>
      <c r="DH17">
        <v>15</v>
      </c>
      <c r="DI17">
        <v>1607983780.0999999</v>
      </c>
      <c r="DJ17" t="s">
        <v>297</v>
      </c>
      <c r="DK17">
        <v>1607983780.0999999</v>
      </c>
      <c r="DL17">
        <v>1607983772.0999999</v>
      </c>
      <c r="DM17">
        <v>31</v>
      </c>
      <c r="DN17">
        <v>0.27400000000000002</v>
      </c>
      <c r="DO17">
        <v>-1.4999999999999999E-2</v>
      </c>
      <c r="DP17">
        <v>-0.24399999999999999</v>
      </c>
      <c r="DQ17">
        <v>0.28000000000000003</v>
      </c>
      <c r="DR17">
        <v>1212</v>
      </c>
      <c r="DS17">
        <v>21</v>
      </c>
      <c r="DT17">
        <v>0.16</v>
      </c>
      <c r="DU17">
        <v>0.08</v>
      </c>
      <c r="DV17">
        <v>0.91826791621243298</v>
      </c>
      <c r="DW17">
        <v>1.2016333182875301</v>
      </c>
      <c r="DX17">
        <v>9.4176301542736096E-2</v>
      </c>
      <c r="DY17">
        <v>0</v>
      </c>
      <c r="DZ17">
        <v>-1.17811038709677</v>
      </c>
      <c r="EA17">
        <v>-1.4919609677419301</v>
      </c>
      <c r="EB17">
        <v>0.120192686232774</v>
      </c>
      <c r="EC17">
        <v>0</v>
      </c>
      <c r="ED17">
        <v>0.174661483870968</v>
      </c>
      <c r="EE17">
        <v>0.20841343548387101</v>
      </c>
      <c r="EF17">
        <v>1.87028369106883E-2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0.65</v>
      </c>
      <c r="EN17">
        <v>0.30280000000000001</v>
      </c>
      <c r="EO17">
        <v>0.818349708385959</v>
      </c>
      <c r="EP17">
        <v>-1.6043650578588901E-5</v>
      </c>
      <c r="EQ17">
        <v>-1.15305589960158E-6</v>
      </c>
      <c r="ER17">
        <v>3.6581349982770798E-10</v>
      </c>
      <c r="ES17">
        <v>-9.5739451186267893E-2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8.6999999999999993</v>
      </c>
      <c r="FB17">
        <v>8.8000000000000007</v>
      </c>
      <c r="FC17">
        <v>2</v>
      </c>
      <c r="FD17">
        <v>508.61700000000002</v>
      </c>
      <c r="FE17">
        <v>494.14800000000002</v>
      </c>
      <c r="FF17">
        <v>24.126799999999999</v>
      </c>
      <c r="FG17">
        <v>33.1905</v>
      </c>
      <c r="FH17">
        <v>29.999500000000001</v>
      </c>
      <c r="FI17">
        <v>33.363799999999998</v>
      </c>
      <c r="FJ17">
        <v>33.420299999999997</v>
      </c>
      <c r="FK17">
        <v>19.198499999999999</v>
      </c>
      <c r="FL17">
        <v>18.962700000000002</v>
      </c>
      <c r="FM17">
        <v>60.486899999999999</v>
      </c>
      <c r="FN17">
        <v>24.1342</v>
      </c>
      <c r="FO17">
        <v>402.37200000000001</v>
      </c>
      <c r="FP17">
        <v>21.0976</v>
      </c>
      <c r="FQ17">
        <v>98.029700000000005</v>
      </c>
      <c r="FR17">
        <v>102.041</v>
      </c>
    </row>
    <row r="18" spans="1:174" x14ac:dyDescent="0.25">
      <c r="A18">
        <v>2</v>
      </c>
      <c r="B18">
        <v>1607984422.5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1607984414.75</v>
      </c>
      <c r="I18">
        <f t="shared" si="0"/>
        <v>1.1758528061378947E-4</v>
      </c>
      <c r="J18">
        <f t="shared" si="1"/>
        <v>0.11758528061378946</v>
      </c>
      <c r="K18">
        <f t="shared" si="2"/>
        <v>-0.31566298970253048</v>
      </c>
      <c r="L18">
        <f t="shared" si="3"/>
        <v>49.08314</v>
      </c>
      <c r="M18">
        <f t="shared" si="4"/>
        <v>124.89862674059013</v>
      </c>
      <c r="N18">
        <f t="shared" si="5"/>
        <v>12.789414958319357</v>
      </c>
      <c r="O18">
        <f t="shared" si="6"/>
        <v>5.0260332022792031</v>
      </c>
      <c r="P18">
        <f t="shared" si="7"/>
        <v>6.4525040603670425E-3</v>
      </c>
      <c r="Q18">
        <f t="shared" si="8"/>
        <v>2.9694324823965936</v>
      </c>
      <c r="R18">
        <f t="shared" si="9"/>
        <v>6.4447246838536063E-3</v>
      </c>
      <c r="S18">
        <f t="shared" si="10"/>
        <v>4.0286510764702315E-3</v>
      </c>
      <c r="T18">
        <f t="shared" si="11"/>
        <v>231.29060741789647</v>
      </c>
      <c r="U18">
        <f t="shared" si="12"/>
        <v>29.31691373468232</v>
      </c>
      <c r="V18">
        <f t="shared" si="13"/>
        <v>28.834616666666701</v>
      </c>
      <c r="W18">
        <f t="shared" si="14"/>
        <v>3.9834446675957818</v>
      </c>
      <c r="X18">
        <f t="shared" si="15"/>
        <v>57.213785061218388</v>
      </c>
      <c r="Y18">
        <f t="shared" si="16"/>
        <v>2.1713136040908831</v>
      </c>
      <c r="Z18">
        <f t="shared" si="17"/>
        <v>3.7950881973069799</v>
      </c>
      <c r="AA18">
        <f t="shared" si="18"/>
        <v>1.8121310635048986</v>
      </c>
      <c r="AB18">
        <f t="shared" si="19"/>
        <v>-5.1855108750681156</v>
      </c>
      <c r="AC18">
        <f t="shared" si="20"/>
        <v>-133.43231741285365</v>
      </c>
      <c r="AD18">
        <f t="shared" si="21"/>
        <v>-9.8357300683145468</v>
      </c>
      <c r="AE18">
        <f t="shared" si="22"/>
        <v>82.837049061660167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53909.049428136095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15455.6</v>
      </c>
      <c r="AS18">
        <v>678.87296153846205</v>
      </c>
      <c r="AT18">
        <v>718.05</v>
      </c>
      <c r="AU18">
        <f t="shared" si="27"/>
        <v>5.4560320954721742E-2</v>
      </c>
      <c r="AV18">
        <v>0.5</v>
      </c>
      <c r="AW18">
        <f t="shared" si="28"/>
        <v>1180.1825415544547</v>
      </c>
      <c r="AX18">
        <f t="shared" si="29"/>
        <v>-0.31566298970253048</v>
      </c>
      <c r="AY18">
        <f t="shared" si="30"/>
        <v>32.195569126185141</v>
      </c>
      <c r="AZ18">
        <f t="shared" si="31"/>
        <v>2.2207114652661526E-4</v>
      </c>
      <c r="BA18">
        <f t="shared" si="32"/>
        <v>3.5429705452266553</v>
      </c>
      <c r="BB18" t="s">
        <v>302</v>
      </c>
      <c r="BC18">
        <v>678.87296153846205</v>
      </c>
      <c r="BD18">
        <v>568.79999999999995</v>
      </c>
      <c r="BE18">
        <f t="shared" si="33"/>
        <v>0.20785460622519325</v>
      </c>
      <c r="BF18">
        <f t="shared" si="34"/>
        <v>0.26249272001030421</v>
      </c>
      <c r="BG18">
        <f t="shared" si="35"/>
        <v>0.94458429869898408</v>
      </c>
      <c r="BH18">
        <f t="shared" si="36"/>
        <v>15.225754857996359</v>
      </c>
      <c r="BI18">
        <f t="shared" si="37"/>
        <v>0.99898960425109273</v>
      </c>
      <c r="BJ18">
        <f t="shared" si="38"/>
        <v>0.21993195723026596</v>
      </c>
      <c r="BK18">
        <f t="shared" si="39"/>
        <v>0.78006804276973407</v>
      </c>
      <c r="BL18">
        <f t="shared" si="40"/>
        <v>1399.9970000000001</v>
      </c>
      <c r="BM18">
        <f t="shared" si="41"/>
        <v>1180.1825415544547</v>
      </c>
      <c r="BN18">
        <f t="shared" si="42"/>
        <v>0.84298933608747351</v>
      </c>
      <c r="BO18">
        <f t="shared" si="43"/>
        <v>0.19597867217494719</v>
      </c>
      <c r="BP18">
        <v>6</v>
      </c>
      <c r="BQ18">
        <v>0.5</v>
      </c>
      <c r="BR18" t="s">
        <v>296</v>
      </c>
      <c r="BS18">
        <v>2</v>
      </c>
      <c r="BT18">
        <v>1607984414.75</v>
      </c>
      <c r="BU18">
        <v>49.08314</v>
      </c>
      <c r="BV18">
        <v>48.711280000000002</v>
      </c>
      <c r="BW18">
        <v>21.2045733333333</v>
      </c>
      <c r="BX18">
        <v>21.066466666666699</v>
      </c>
      <c r="BY18">
        <v>48.811140000000002</v>
      </c>
      <c r="BZ18">
        <v>20.8905733333333</v>
      </c>
      <c r="CA18">
        <v>500.01323333333301</v>
      </c>
      <c r="CB18">
        <v>102.2984</v>
      </c>
      <c r="CC18">
        <v>9.9963313333333303E-2</v>
      </c>
      <c r="CD18">
        <v>28.0011233333333</v>
      </c>
      <c r="CE18">
        <v>28.834616666666701</v>
      </c>
      <c r="CF18">
        <v>999.9</v>
      </c>
      <c r="CG18">
        <v>0</v>
      </c>
      <c r="CH18">
        <v>0</v>
      </c>
      <c r="CI18">
        <v>9999.3153333333303</v>
      </c>
      <c r="CJ18">
        <v>0</v>
      </c>
      <c r="CK18">
        <v>202.47223333333301</v>
      </c>
      <c r="CL18">
        <v>1399.9970000000001</v>
      </c>
      <c r="CM18">
        <v>0.90000040000000003</v>
      </c>
      <c r="CN18">
        <v>9.9999599999999994E-2</v>
      </c>
      <c r="CO18">
        <v>0</v>
      </c>
      <c r="CP18">
        <v>678.96886666666705</v>
      </c>
      <c r="CQ18">
        <v>4.9994800000000001</v>
      </c>
      <c r="CR18">
        <v>9702.3406666666706</v>
      </c>
      <c r="CS18">
        <v>11417.563333333301</v>
      </c>
      <c r="CT18">
        <v>49.178733333333298</v>
      </c>
      <c r="CU18">
        <v>50.061999999999998</v>
      </c>
      <c r="CV18">
        <v>50.082999999999998</v>
      </c>
      <c r="CW18">
        <v>49.803733333333298</v>
      </c>
      <c r="CX18">
        <v>50.862400000000001</v>
      </c>
      <c r="CY18">
        <v>1255.4949999999999</v>
      </c>
      <c r="CZ18">
        <v>139.50200000000001</v>
      </c>
      <c r="DA18">
        <v>0</v>
      </c>
      <c r="DB18">
        <v>119.59999990463299</v>
      </c>
      <c r="DC18">
        <v>0</v>
      </c>
      <c r="DD18">
        <v>678.87296153846205</v>
      </c>
      <c r="DE18">
        <v>-20.485093999048299</v>
      </c>
      <c r="DF18">
        <v>-292.99931627927998</v>
      </c>
      <c r="DG18">
        <v>9701.4265384615392</v>
      </c>
      <c r="DH18">
        <v>15</v>
      </c>
      <c r="DI18">
        <v>1607984441.5</v>
      </c>
      <c r="DJ18" t="s">
        <v>303</v>
      </c>
      <c r="DK18">
        <v>1607984441.5</v>
      </c>
      <c r="DL18">
        <v>1607984439.5</v>
      </c>
      <c r="DM18">
        <v>32</v>
      </c>
      <c r="DN18">
        <v>-0.54300000000000004</v>
      </c>
      <c r="DO18">
        <v>2.1999999999999999E-2</v>
      </c>
      <c r="DP18">
        <v>0.27200000000000002</v>
      </c>
      <c r="DQ18">
        <v>0.314</v>
      </c>
      <c r="DR18">
        <v>49</v>
      </c>
      <c r="DS18">
        <v>21</v>
      </c>
      <c r="DT18">
        <v>0.19</v>
      </c>
      <c r="DU18">
        <v>0.1</v>
      </c>
      <c r="DV18">
        <v>-0.76234771380886501</v>
      </c>
      <c r="DW18">
        <v>-0.260119369255639</v>
      </c>
      <c r="DX18">
        <v>2.62627245424756E-2</v>
      </c>
      <c r="DY18">
        <v>1</v>
      </c>
      <c r="DZ18">
        <v>0.91176706451612899</v>
      </c>
      <c r="EA18">
        <v>0.22861398387096701</v>
      </c>
      <c r="EB18">
        <v>2.5757832846797901E-2</v>
      </c>
      <c r="EC18">
        <v>0</v>
      </c>
      <c r="ED18">
        <v>0.120434561290323</v>
      </c>
      <c r="EE18">
        <v>0.17494466129032199</v>
      </c>
      <c r="EF18">
        <v>1.3421248780648201E-2</v>
      </c>
      <c r="EG18">
        <v>1</v>
      </c>
      <c r="EH18">
        <v>2</v>
      </c>
      <c r="EI18">
        <v>3</v>
      </c>
      <c r="EJ18" t="s">
        <v>304</v>
      </c>
      <c r="EK18">
        <v>100</v>
      </c>
      <c r="EL18">
        <v>100</v>
      </c>
      <c r="EM18">
        <v>0.27200000000000002</v>
      </c>
      <c r="EN18">
        <v>0.314</v>
      </c>
      <c r="EO18">
        <v>0.818349708385959</v>
      </c>
      <c r="EP18">
        <v>-1.6043650578588901E-5</v>
      </c>
      <c r="EQ18">
        <v>-1.15305589960158E-6</v>
      </c>
      <c r="ER18">
        <v>3.6581349982770798E-10</v>
      </c>
      <c r="ES18">
        <v>-9.5739451186267893E-2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10.7</v>
      </c>
      <c r="FB18">
        <v>10.8</v>
      </c>
      <c r="FC18">
        <v>2</v>
      </c>
      <c r="FD18">
        <v>508.41800000000001</v>
      </c>
      <c r="FE18">
        <v>494.74599999999998</v>
      </c>
      <c r="FF18">
        <v>24.157399999999999</v>
      </c>
      <c r="FG18">
        <v>32.970999999999997</v>
      </c>
      <c r="FH18">
        <v>30.0001</v>
      </c>
      <c r="FI18">
        <v>33.160899999999998</v>
      </c>
      <c r="FJ18">
        <v>33.220300000000002</v>
      </c>
      <c r="FK18">
        <v>5.0586599999999997</v>
      </c>
      <c r="FL18">
        <v>19.569700000000001</v>
      </c>
      <c r="FM18">
        <v>62.413499999999999</v>
      </c>
      <c r="FN18">
        <v>24.143999999999998</v>
      </c>
      <c r="FO18">
        <v>48.867699999999999</v>
      </c>
      <c r="FP18">
        <v>21.1373</v>
      </c>
      <c r="FQ18">
        <v>98.068299999999994</v>
      </c>
      <c r="FR18">
        <v>102.077</v>
      </c>
    </row>
    <row r="19" spans="1:174" x14ac:dyDescent="0.25">
      <c r="A19">
        <v>3</v>
      </c>
      <c r="B19">
        <v>1607984517</v>
      </c>
      <c r="C19">
        <v>215</v>
      </c>
      <c r="D19" t="s">
        <v>305</v>
      </c>
      <c r="E19" t="s">
        <v>306</v>
      </c>
      <c r="F19" t="s">
        <v>291</v>
      </c>
      <c r="G19" t="s">
        <v>292</v>
      </c>
      <c r="H19">
        <v>1607984509.25</v>
      </c>
      <c r="I19">
        <f t="shared" si="0"/>
        <v>1.5367612415226762E-4</v>
      </c>
      <c r="J19">
        <f t="shared" si="1"/>
        <v>0.15367612415226761</v>
      </c>
      <c r="K19">
        <f t="shared" si="2"/>
        <v>-6.4342506577157914E-4</v>
      </c>
      <c r="L19">
        <f t="shared" si="3"/>
        <v>79.491546666666693</v>
      </c>
      <c r="M19">
        <f t="shared" si="4"/>
        <v>77.332764929782357</v>
      </c>
      <c r="N19">
        <f t="shared" si="5"/>
        <v>7.918817396807408</v>
      </c>
      <c r="O19">
        <f t="shared" si="6"/>
        <v>8.1398750350474458</v>
      </c>
      <c r="P19">
        <f t="shared" si="7"/>
        <v>8.4655994135623622E-3</v>
      </c>
      <c r="Q19">
        <f t="shared" si="8"/>
        <v>2.9704624784115969</v>
      </c>
      <c r="R19">
        <f t="shared" si="9"/>
        <v>8.4522187723865636E-3</v>
      </c>
      <c r="S19">
        <f t="shared" si="10"/>
        <v>5.2838371424180648E-3</v>
      </c>
      <c r="T19">
        <f t="shared" si="11"/>
        <v>231.29271962469133</v>
      </c>
      <c r="U19">
        <f t="shared" si="12"/>
        <v>29.280645496314801</v>
      </c>
      <c r="V19">
        <f t="shared" si="13"/>
        <v>28.814516666666702</v>
      </c>
      <c r="W19">
        <f t="shared" si="14"/>
        <v>3.9788082105738467</v>
      </c>
      <c r="X19">
        <f t="shared" si="15"/>
        <v>57.345449154062209</v>
      </c>
      <c r="Y19">
        <f t="shared" si="16"/>
        <v>2.1729353689186612</v>
      </c>
      <c r="Z19">
        <f t="shared" si="17"/>
        <v>3.7892028068015153</v>
      </c>
      <c r="AA19">
        <f t="shared" si="18"/>
        <v>1.8058728416551855</v>
      </c>
      <c r="AB19">
        <f t="shared" si="19"/>
        <v>-6.7771170751150018</v>
      </c>
      <c r="AC19">
        <f t="shared" si="20"/>
        <v>-134.52273668199874</v>
      </c>
      <c r="AD19">
        <f t="shared" si="21"/>
        <v>-9.9103658199011075</v>
      </c>
      <c r="AE19">
        <f t="shared" si="22"/>
        <v>80.08250004767649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53943.992388730316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307</v>
      </c>
      <c r="AR19">
        <v>15455.5</v>
      </c>
      <c r="AS19">
        <v>654.37019999999995</v>
      </c>
      <c r="AT19">
        <v>692.47</v>
      </c>
      <c r="AU19">
        <f t="shared" si="27"/>
        <v>5.5020145277051791E-2</v>
      </c>
      <c r="AV19">
        <v>0.5</v>
      </c>
      <c r="AW19">
        <f t="shared" si="28"/>
        <v>1180.1934815544478</v>
      </c>
      <c r="AX19">
        <f t="shared" si="29"/>
        <v>-6.4342506577157914E-4</v>
      </c>
      <c r="AY19">
        <f t="shared" si="30"/>
        <v>32.467208405077628</v>
      </c>
      <c r="AZ19">
        <f t="shared" si="31"/>
        <v>4.8899105423827656E-4</v>
      </c>
      <c r="BA19">
        <f t="shared" si="32"/>
        <v>3.7107889150432505</v>
      </c>
      <c r="BB19" t="s">
        <v>308</v>
      </c>
      <c r="BC19">
        <v>654.37019999999995</v>
      </c>
      <c r="BD19">
        <v>554.92999999999995</v>
      </c>
      <c r="BE19">
        <f t="shared" si="33"/>
        <v>0.19862232298872162</v>
      </c>
      <c r="BF19">
        <f t="shared" si="34"/>
        <v>0.27700887014686676</v>
      </c>
      <c r="BG19">
        <f t="shared" si="35"/>
        <v>0.94919380159946787</v>
      </c>
      <c r="BH19">
        <f t="shared" si="36"/>
        <v>-1.6560145775519211</v>
      </c>
      <c r="BI19">
        <f t="shared" si="37"/>
        <v>1.0090343576843239</v>
      </c>
      <c r="BJ19">
        <f t="shared" si="38"/>
        <v>0.2349137113985337</v>
      </c>
      <c r="BK19">
        <f t="shared" si="39"/>
        <v>0.76508628860146632</v>
      </c>
      <c r="BL19">
        <f t="shared" si="40"/>
        <v>1400.01</v>
      </c>
      <c r="BM19">
        <f t="shared" si="41"/>
        <v>1180.1934815544478</v>
      </c>
      <c r="BN19">
        <f t="shared" si="42"/>
        <v>0.84298932261515824</v>
      </c>
      <c r="BO19">
        <f t="shared" si="43"/>
        <v>0.19597864523031661</v>
      </c>
      <c r="BP19">
        <v>6</v>
      </c>
      <c r="BQ19">
        <v>0.5</v>
      </c>
      <c r="BR19" t="s">
        <v>296</v>
      </c>
      <c r="BS19">
        <v>2</v>
      </c>
      <c r="BT19">
        <v>1607984509.25</v>
      </c>
      <c r="BU19">
        <v>79.491546666666693</v>
      </c>
      <c r="BV19">
        <v>79.505433333333301</v>
      </c>
      <c r="BW19">
        <v>21.220226666666701</v>
      </c>
      <c r="BX19">
        <v>21.039733333333299</v>
      </c>
      <c r="BY19">
        <v>79.224593333333303</v>
      </c>
      <c r="BZ19">
        <v>20.900956666666701</v>
      </c>
      <c r="CA19">
        <v>500.01319999999998</v>
      </c>
      <c r="CB19">
        <v>102.29926666666699</v>
      </c>
      <c r="CC19">
        <v>9.9986793333333296E-2</v>
      </c>
      <c r="CD19">
        <v>27.974503333333299</v>
      </c>
      <c r="CE19">
        <v>28.814516666666702</v>
      </c>
      <c r="CF19">
        <v>999.9</v>
      </c>
      <c r="CG19">
        <v>0</v>
      </c>
      <c r="CH19">
        <v>0</v>
      </c>
      <c r="CI19">
        <v>10005.062333333301</v>
      </c>
      <c r="CJ19">
        <v>0</v>
      </c>
      <c r="CK19">
        <v>200.84190000000001</v>
      </c>
      <c r="CL19">
        <v>1400.01</v>
      </c>
      <c r="CM19">
        <v>0.90000040000000003</v>
      </c>
      <c r="CN19">
        <v>9.9999599999999994E-2</v>
      </c>
      <c r="CO19">
        <v>0</v>
      </c>
      <c r="CP19">
        <v>654.43050000000005</v>
      </c>
      <c r="CQ19">
        <v>4.9994800000000001</v>
      </c>
      <c r="CR19">
        <v>9356.6149999999998</v>
      </c>
      <c r="CS19">
        <v>11417.653333333301</v>
      </c>
      <c r="CT19">
        <v>49.139466666666699</v>
      </c>
      <c r="CU19">
        <v>49.945466666666597</v>
      </c>
      <c r="CV19">
        <v>50.0124</v>
      </c>
      <c r="CW19">
        <v>49.662199999999999</v>
      </c>
      <c r="CX19">
        <v>50.803733333333298</v>
      </c>
      <c r="CY19">
        <v>1255.5073333333301</v>
      </c>
      <c r="CZ19">
        <v>139.50266666666701</v>
      </c>
      <c r="DA19">
        <v>0</v>
      </c>
      <c r="DB19">
        <v>93.799999952316298</v>
      </c>
      <c r="DC19">
        <v>0</v>
      </c>
      <c r="DD19">
        <v>654.37019999999995</v>
      </c>
      <c r="DE19">
        <v>-9.5503076800942193</v>
      </c>
      <c r="DF19">
        <v>-125.21307695707399</v>
      </c>
      <c r="DG19">
        <v>9355.6715999999997</v>
      </c>
      <c r="DH19">
        <v>15</v>
      </c>
      <c r="DI19">
        <v>1607984441.5</v>
      </c>
      <c r="DJ19" t="s">
        <v>303</v>
      </c>
      <c r="DK19">
        <v>1607984441.5</v>
      </c>
      <c r="DL19">
        <v>1607984439.5</v>
      </c>
      <c r="DM19">
        <v>32</v>
      </c>
      <c r="DN19">
        <v>-0.54300000000000004</v>
      </c>
      <c r="DO19">
        <v>2.1999999999999999E-2</v>
      </c>
      <c r="DP19">
        <v>0.27200000000000002</v>
      </c>
      <c r="DQ19">
        <v>0.314</v>
      </c>
      <c r="DR19">
        <v>49</v>
      </c>
      <c r="DS19">
        <v>21</v>
      </c>
      <c r="DT19">
        <v>0.19</v>
      </c>
      <c r="DU19">
        <v>0.1</v>
      </c>
      <c r="DV19">
        <v>4.4428044495572298E-3</v>
      </c>
      <c r="DW19">
        <v>-0.103958037427062</v>
      </c>
      <c r="DX19">
        <v>1.8082765395509001E-2</v>
      </c>
      <c r="DY19">
        <v>1</v>
      </c>
      <c r="DZ19">
        <v>-1.9598190451612901E-2</v>
      </c>
      <c r="EA19">
        <v>0.13441272193548401</v>
      </c>
      <c r="EB19">
        <v>2.1876245725204101E-2</v>
      </c>
      <c r="EC19">
        <v>1</v>
      </c>
      <c r="ED19">
        <v>0.18252919354838701</v>
      </c>
      <c r="EE19">
        <v>-0.115206580645162</v>
      </c>
      <c r="EF19">
        <v>9.9143454501280301E-3</v>
      </c>
      <c r="EG19">
        <v>1</v>
      </c>
      <c r="EH19">
        <v>3</v>
      </c>
      <c r="EI19">
        <v>3</v>
      </c>
      <c r="EJ19" t="s">
        <v>309</v>
      </c>
      <c r="EK19">
        <v>100</v>
      </c>
      <c r="EL19">
        <v>100</v>
      </c>
      <c r="EM19">
        <v>0.26700000000000002</v>
      </c>
      <c r="EN19">
        <v>0.31850000000000001</v>
      </c>
      <c r="EO19">
        <v>0.27529272421463502</v>
      </c>
      <c r="EP19">
        <v>-1.6043650578588901E-5</v>
      </c>
      <c r="EQ19">
        <v>-1.15305589960158E-6</v>
      </c>
      <c r="ER19">
        <v>3.6581349982770798E-10</v>
      </c>
      <c r="ES19">
        <v>-7.3943032726416294E-2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1.3</v>
      </c>
      <c r="FB19">
        <v>1.3</v>
      </c>
      <c r="FC19">
        <v>2</v>
      </c>
      <c r="FD19">
        <v>508.16800000000001</v>
      </c>
      <c r="FE19">
        <v>495.553</v>
      </c>
      <c r="FF19">
        <v>24.274799999999999</v>
      </c>
      <c r="FG19">
        <v>32.803699999999999</v>
      </c>
      <c r="FH19">
        <v>29.999400000000001</v>
      </c>
      <c r="FI19">
        <v>32.999899999999997</v>
      </c>
      <c r="FJ19">
        <v>33.060299999999998</v>
      </c>
      <c r="FK19">
        <v>6.3350200000000001</v>
      </c>
      <c r="FL19">
        <v>19.831</v>
      </c>
      <c r="FM19">
        <v>63.5441</v>
      </c>
      <c r="FN19">
        <v>24.284800000000001</v>
      </c>
      <c r="FO19">
        <v>79.693899999999999</v>
      </c>
      <c r="FP19">
        <v>21.0473</v>
      </c>
      <c r="FQ19">
        <v>98.1</v>
      </c>
      <c r="FR19">
        <v>102.10899999999999</v>
      </c>
    </row>
    <row r="20" spans="1:174" x14ac:dyDescent="0.25">
      <c r="A20">
        <v>4</v>
      </c>
      <c r="B20">
        <v>1607984586</v>
      </c>
      <c r="C20">
        <v>284</v>
      </c>
      <c r="D20" t="s">
        <v>310</v>
      </c>
      <c r="E20" t="s">
        <v>311</v>
      </c>
      <c r="F20" t="s">
        <v>291</v>
      </c>
      <c r="G20" t="s">
        <v>292</v>
      </c>
      <c r="H20">
        <v>1607984578.25</v>
      </c>
      <c r="I20">
        <f t="shared" si="0"/>
        <v>1.3871626177502363E-4</v>
      </c>
      <c r="J20">
        <f t="shared" si="1"/>
        <v>0.13871626177502364</v>
      </c>
      <c r="K20">
        <f t="shared" si="2"/>
        <v>0.18090643629131348</v>
      </c>
      <c r="L20">
        <f t="shared" si="3"/>
        <v>99.558243333333294</v>
      </c>
      <c r="M20">
        <f t="shared" si="4"/>
        <v>59.104057683362285</v>
      </c>
      <c r="N20">
        <f t="shared" si="5"/>
        <v>6.052340090396255</v>
      </c>
      <c r="O20">
        <f t="shared" si="6"/>
        <v>10.194906594803536</v>
      </c>
      <c r="P20">
        <f t="shared" si="7"/>
        <v>7.599489294961694E-3</v>
      </c>
      <c r="Q20">
        <f t="shared" si="8"/>
        <v>2.9707098929097908</v>
      </c>
      <c r="R20">
        <f t="shared" si="9"/>
        <v>7.5887055393375497E-3</v>
      </c>
      <c r="S20">
        <f t="shared" si="10"/>
        <v>4.7439085436708286E-3</v>
      </c>
      <c r="T20">
        <f t="shared" si="11"/>
        <v>231.28629217110611</v>
      </c>
      <c r="U20">
        <f t="shared" si="12"/>
        <v>29.284058096505465</v>
      </c>
      <c r="V20">
        <f t="shared" si="13"/>
        <v>28.807929999999999</v>
      </c>
      <c r="W20">
        <f t="shared" si="14"/>
        <v>3.9772898915554302</v>
      </c>
      <c r="X20">
        <f t="shared" si="15"/>
        <v>57.046460805980679</v>
      </c>
      <c r="Y20">
        <f t="shared" si="16"/>
        <v>2.1615699633809133</v>
      </c>
      <c r="Z20">
        <f t="shared" si="17"/>
        <v>3.7891394713031823</v>
      </c>
      <c r="AA20">
        <f t="shared" si="18"/>
        <v>1.8157199281745169</v>
      </c>
      <c r="AB20">
        <f t="shared" si="19"/>
        <v>-6.1173871442785419</v>
      </c>
      <c r="AC20">
        <f t="shared" si="20"/>
        <v>-133.52495274858555</v>
      </c>
      <c r="AD20">
        <f t="shared" si="21"/>
        <v>-9.8357025070174586</v>
      </c>
      <c r="AE20">
        <f t="shared" si="22"/>
        <v>81.808249771224553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53951.336274971902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312</v>
      </c>
      <c r="AR20">
        <v>15455.6</v>
      </c>
      <c r="AS20">
        <v>644.5335</v>
      </c>
      <c r="AT20">
        <v>681.84</v>
      </c>
      <c r="AU20">
        <f t="shared" si="27"/>
        <v>5.4714449137627685E-2</v>
      </c>
      <c r="AV20">
        <v>0.5</v>
      </c>
      <c r="AW20">
        <f t="shared" si="28"/>
        <v>1180.1603615544645</v>
      </c>
      <c r="AX20">
        <f t="shared" si="29"/>
        <v>0.18090643629131348</v>
      </c>
      <c r="AY20">
        <f t="shared" si="30"/>
        <v>32.285912038258026</v>
      </c>
      <c r="AZ20">
        <f t="shared" si="31"/>
        <v>6.428396858781675E-4</v>
      </c>
      <c r="BA20">
        <f t="shared" si="32"/>
        <v>3.7842309046110518</v>
      </c>
      <c r="BB20" t="s">
        <v>313</v>
      </c>
      <c r="BC20">
        <v>644.5335</v>
      </c>
      <c r="BD20">
        <v>538.83000000000004</v>
      </c>
      <c r="BE20">
        <f t="shared" si="33"/>
        <v>0.20974128827877503</v>
      </c>
      <c r="BF20">
        <f t="shared" si="34"/>
        <v>0.26086637298091064</v>
      </c>
      <c r="BG20">
        <f t="shared" si="35"/>
        <v>0.94748554117323047</v>
      </c>
      <c r="BH20">
        <f t="shared" si="36"/>
        <v>-1.109093715697042</v>
      </c>
      <c r="BI20">
        <f t="shared" si="37"/>
        <v>1.0132085456825743</v>
      </c>
      <c r="BJ20">
        <f t="shared" si="38"/>
        <v>0.21808428538362101</v>
      </c>
      <c r="BK20">
        <f t="shared" si="39"/>
        <v>0.78191571461637899</v>
      </c>
      <c r="BL20">
        <f t="shared" si="40"/>
        <v>1399.97066666667</v>
      </c>
      <c r="BM20">
        <f t="shared" si="41"/>
        <v>1180.1603615544645</v>
      </c>
      <c r="BN20">
        <f t="shared" si="42"/>
        <v>0.84298934945860415</v>
      </c>
      <c r="BO20">
        <f t="shared" si="43"/>
        <v>0.19597869891720832</v>
      </c>
      <c r="BP20">
        <v>6</v>
      </c>
      <c r="BQ20">
        <v>0.5</v>
      </c>
      <c r="BR20" t="s">
        <v>296</v>
      </c>
      <c r="BS20">
        <v>2</v>
      </c>
      <c r="BT20">
        <v>1607984578.25</v>
      </c>
      <c r="BU20">
        <v>99.558243333333294</v>
      </c>
      <c r="BV20">
        <v>99.791899999999998</v>
      </c>
      <c r="BW20">
        <v>21.108786666666699</v>
      </c>
      <c r="BX20">
        <v>20.945843333333301</v>
      </c>
      <c r="BY20">
        <v>99.295550000000006</v>
      </c>
      <c r="BZ20">
        <v>20.79411</v>
      </c>
      <c r="CA20">
        <v>500.00743333333298</v>
      </c>
      <c r="CB20">
        <v>102.301466666667</v>
      </c>
      <c r="CC20">
        <v>9.9964430000000007E-2</v>
      </c>
      <c r="CD20">
        <v>27.974216666666699</v>
      </c>
      <c r="CE20">
        <v>28.807929999999999</v>
      </c>
      <c r="CF20">
        <v>999.9</v>
      </c>
      <c r="CG20">
        <v>0</v>
      </c>
      <c r="CH20">
        <v>0</v>
      </c>
      <c r="CI20">
        <v>10006.2483333333</v>
      </c>
      <c r="CJ20">
        <v>0</v>
      </c>
      <c r="CK20">
        <v>199.31503333333299</v>
      </c>
      <c r="CL20">
        <v>1399.97066666667</v>
      </c>
      <c r="CM20">
        <v>0.89999893333333403</v>
      </c>
      <c r="CN20">
        <v>0.100001066666667</v>
      </c>
      <c r="CO20">
        <v>0</v>
      </c>
      <c r="CP20">
        <v>644.54673333333301</v>
      </c>
      <c r="CQ20">
        <v>4.9994800000000001</v>
      </c>
      <c r="CR20">
        <v>9215.2283333333307</v>
      </c>
      <c r="CS20">
        <v>11417.34</v>
      </c>
      <c r="CT20">
        <v>49.139466666666699</v>
      </c>
      <c r="CU20">
        <v>49.856099999999998</v>
      </c>
      <c r="CV20">
        <v>49.985300000000002</v>
      </c>
      <c r="CW20">
        <v>49.5809</v>
      </c>
      <c r="CX20">
        <v>50.787300000000002</v>
      </c>
      <c r="CY20">
        <v>1255.47066666667</v>
      </c>
      <c r="CZ20">
        <v>139.5</v>
      </c>
      <c r="DA20">
        <v>0</v>
      </c>
      <c r="DB20">
        <v>68</v>
      </c>
      <c r="DC20">
        <v>0</v>
      </c>
      <c r="DD20">
        <v>644.5335</v>
      </c>
      <c r="DE20">
        <v>-9.0649914448881397</v>
      </c>
      <c r="DF20">
        <v>-125.236239338605</v>
      </c>
      <c r="DG20">
        <v>9215.32846153846</v>
      </c>
      <c r="DH20">
        <v>15</v>
      </c>
      <c r="DI20">
        <v>1607984441.5</v>
      </c>
      <c r="DJ20" t="s">
        <v>303</v>
      </c>
      <c r="DK20">
        <v>1607984441.5</v>
      </c>
      <c r="DL20">
        <v>1607984439.5</v>
      </c>
      <c r="DM20">
        <v>32</v>
      </c>
      <c r="DN20">
        <v>-0.54300000000000004</v>
      </c>
      <c r="DO20">
        <v>2.1999999999999999E-2</v>
      </c>
      <c r="DP20">
        <v>0.27200000000000002</v>
      </c>
      <c r="DQ20">
        <v>0.314</v>
      </c>
      <c r="DR20">
        <v>49</v>
      </c>
      <c r="DS20">
        <v>21</v>
      </c>
      <c r="DT20">
        <v>0.19</v>
      </c>
      <c r="DU20">
        <v>0.1</v>
      </c>
      <c r="DV20">
        <v>0.184382848681584</v>
      </c>
      <c r="DW20">
        <v>-0.16289441374630201</v>
      </c>
      <c r="DX20">
        <v>1.4722935296941899E-2</v>
      </c>
      <c r="DY20">
        <v>1</v>
      </c>
      <c r="DZ20">
        <v>-0.23746935483871001</v>
      </c>
      <c r="EA20">
        <v>0.18500661290322601</v>
      </c>
      <c r="EB20">
        <v>1.7393505292434899E-2</v>
      </c>
      <c r="EC20">
        <v>1</v>
      </c>
      <c r="ED20">
        <v>0.16335983870967699</v>
      </c>
      <c r="EE20">
        <v>8.3279032258063192E-3</v>
      </c>
      <c r="EF20">
        <v>3.7400659481573399E-3</v>
      </c>
      <c r="EG20">
        <v>1</v>
      </c>
      <c r="EH20">
        <v>3</v>
      </c>
      <c r="EI20">
        <v>3</v>
      </c>
      <c r="EJ20" t="s">
        <v>309</v>
      </c>
      <c r="EK20">
        <v>100</v>
      </c>
      <c r="EL20">
        <v>100</v>
      </c>
      <c r="EM20">
        <v>0.26300000000000001</v>
      </c>
      <c r="EN20">
        <v>0.31459999999999999</v>
      </c>
      <c r="EO20">
        <v>0.27529272421463502</v>
      </c>
      <c r="EP20">
        <v>-1.6043650578588901E-5</v>
      </c>
      <c r="EQ20">
        <v>-1.15305589960158E-6</v>
      </c>
      <c r="ER20">
        <v>3.6581349982770798E-10</v>
      </c>
      <c r="ES20">
        <v>-7.3943032726416294E-2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2.4</v>
      </c>
      <c r="FB20">
        <v>2.4</v>
      </c>
      <c r="FC20">
        <v>2</v>
      </c>
      <c r="FD20">
        <v>508.05799999999999</v>
      </c>
      <c r="FE20">
        <v>495.88499999999999</v>
      </c>
      <c r="FF20">
        <v>24.284800000000001</v>
      </c>
      <c r="FG20">
        <v>32.685099999999998</v>
      </c>
      <c r="FH20">
        <v>29.999400000000001</v>
      </c>
      <c r="FI20">
        <v>32.883600000000001</v>
      </c>
      <c r="FJ20">
        <v>32.944400000000002</v>
      </c>
      <c r="FK20">
        <v>7.1767000000000003</v>
      </c>
      <c r="FL20">
        <v>20.156600000000001</v>
      </c>
      <c r="FM20">
        <v>64.325699999999998</v>
      </c>
      <c r="FN20">
        <v>24.3002</v>
      </c>
      <c r="FO20">
        <v>99.930599999999998</v>
      </c>
      <c r="FP20">
        <v>21.037700000000001</v>
      </c>
      <c r="FQ20">
        <v>98.122500000000002</v>
      </c>
      <c r="FR20">
        <v>102.128</v>
      </c>
    </row>
    <row r="21" spans="1:174" x14ac:dyDescent="0.25">
      <c r="A21">
        <v>5</v>
      </c>
      <c r="B21">
        <v>1607984657</v>
      </c>
      <c r="C21">
        <v>355</v>
      </c>
      <c r="D21" t="s">
        <v>314</v>
      </c>
      <c r="E21" t="s">
        <v>315</v>
      </c>
      <c r="F21" t="s">
        <v>291</v>
      </c>
      <c r="G21" t="s">
        <v>292</v>
      </c>
      <c r="H21">
        <v>1607984649.25</v>
      </c>
      <c r="I21">
        <f t="shared" si="0"/>
        <v>1.3416958830151198E-4</v>
      </c>
      <c r="J21">
        <f t="shared" si="1"/>
        <v>0.13416958830151199</v>
      </c>
      <c r="K21">
        <f t="shared" si="2"/>
        <v>0.70147219501121094</v>
      </c>
      <c r="L21">
        <f t="shared" si="3"/>
        <v>148.998766666667</v>
      </c>
      <c r="M21">
        <f t="shared" si="4"/>
        <v>-5.9275940409002583</v>
      </c>
      <c r="N21">
        <f t="shared" si="5"/>
        <v>-0.6070037853567003</v>
      </c>
      <c r="O21">
        <f t="shared" si="6"/>
        <v>15.257930073499185</v>
      </c>
      <c r="P21">
        <f t="shared" si="7"/>
        <v>7.3522144873540349E-3</v>
      </c>
      <c r="Q21">
        <f t="shared" si="8"/>
        <v>2.9698618179362621</v>
      </c>
      <c r="R21">
        <f t="shared" si="9"/>
        <v>7.3421177042114491E-3</v>
      </c>
      <c r="S21">
        <f t="shared" si="10"/>
        <v>4.5897295458834468E-3</v>
      </c>
      <c r="T21">
        <f t="shared" si="11"/>
        <v>231.29342670212088</v>
      </c>
      <c r="U21">
        <f t="shared" si="12"/>
        <v>29.280895663870677</v>
      </c>
      <c r="V21">
        <f t="shared" si="13"/>
        <v>28.799053333333301</v>
      </c>
      <c r="W21">
        <f t="shared" si="14"/>
        <v>3.9752444947498451</v>
      </c>
      <c r="X21">
        <f t="shared" si="15"/>
        <v>57.020524806036143</v>
      </c>
      <c r="Y21">
        <f t="shared" si="16"/>
        <v>2.1599922430048317</v>
      </c>
      <c r="Z21">
        <f t="shared" si="17"/>
        <v>3.7880960414734326</v>
      </c>
      <c r="AA21">
        <f t="shared" si="18"/>
        <v>1.8152522517450134</v>
      </c>
      <c r="AB21">
        <f t="shared" si="19"/>
        <v>-5.9168788440966784</v>
      </c>
      <c r="AC21">
        <f t="shared" si="20"/>
        <v>-132.82183904897676</v>
      </c>
      <c r="AD21">
        <f t="shared" si="21"/>
        <v>-9.7860411146498532</v>
      </c>
      <c r="AE21">
        <f t="shared" si="22"/>
        <v>82.768667694397578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53927.384956914066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316</v>
      </c>
      <c r="AR21">
        <v>15455.8</v>
      </c>
      <c r="AS21">
        <v>635.80426923076902</v>
      </c>
      <c r="AT21">
        <v>674.12</v>
      </c>
      <c r="AU21">
        <f t="shared" si="27"/>
        <v>5.683814568508716E-2</v>
      </c>
      <c r="AV21">
        <v>0.5</v>
      </c>
      <c r="AW21">
        <f t="shared" si="28"/>
        <v>1180.1973815544382</v>
      </c>
      <c r="AX21">
        <f t="shared" si="29"/>
        <v>0.70147219501121094</v>
      </c>
      <c r="AY21">
        <f t="shared" si="30"/>
        <v>33.54011535497478</v>
      </c>
      <c r="AZ21">
        <f t="shared" si="31"/>
        <v>1.0839031629968315E-3</v>
      </c>
      <c r="BA21">
        <f t="shared" si="32"/>
        <v>3.8390197590933366</v>
      </c>
      <c r="BB21" t="s">
        <v>317</v>
      </c>
      <c r="BC21">
        <v>635.80426923076902</v>
      </c>
      <c r="BD21">
        <v>524.53</v>
      </c>
      <c r="BE21">
        <f t="shared" si="33"/>
        <v>0.22190411202753224</v>
      </c>
      <c r="BF21">
        <f t="shared" si="34"/>
        <v>0.25613831652671282</v>
      </c>
      <c r="BG21">
        <f t="shared" si="35"/>
        <v>0.94535624920092776</v>
      </c>
      <c r="BH21">
        <f t="shared" si="36"/>
        <v>-0.92646473476676627</v>
      </c>
      <c r="BI21">
        <f t="shared" si="37"/>
        <v>1.0162400349908052</v>
      </c>
      <c r="BJ21">
        <f t="shared" si="38"/>
        <v>0.21131067793914529</v>
      </c>
      <c r="BK21">
        <f t="shared" si="39"/>
        <v>0.78868932206085474</v>
      </c>
      <c r="BL21">
        <f t="shared" si="40"/>
        <v>1400.0146666666701</v>
      </c>
      <c r="BM21">
        <f t="shared" si="41"/>
        <v>1180.1973815544382</v>
      </c>
      <c r="BN21">
        <f t="shared" si="42"/>
        <v>0.84298929836528036</v>
      </c>
      <c r="BO21">
        <f t="shared" si="43"/>
        <v>0.19597859673056067</v>
      </c>
      <c r="BP21">
        <v>6</v>
      </c>
      <c r="BQ21">
        <v>0.5</v>
      </c>
      <c r="BR21" t="s">
        <v>296</v>
      </c>
      <c r="BS21">
        <v>2</v>
      </c>
      <c r="BT21">
        <v>1607984649.25</v>
      </c>
      <c r="BU21">
        <v>148.998766666667</v>
      </c>
      <c r="BV21">
        <v>149.86449999999999</v>
      </c>
      <c r="BW21">
        <v>21.093043333333299</v>
      </c>
      <c r="BX21">
        <v>20.93544</v>
      </c>
      <c r="BY21">
        <v>148.750133333333</v>
      </c>
      <c r="BZ21">
        <v>20.7790133333333</v>
      </c>
      <c r="CA21">
        <v>500.01306666666699</v>
      </c>
      <c r="CB21">
        <v>102.30306666666699</v>
      </c>
      <c r="CC21">
        <v>9.9996223333333301E-2</v>
      </c>
      <c r="CD21">
        <v>27.9694933333333</v>
      </c>
      <c r="CE21">
        <v>28.799053333333301</v>
      </c>
      <c r="CF21">
        <v>999.9</v>
      </c>
      <c r="CG21">
        <v>0</v>
      </c>
      <c r="CH21">
        <v>0</v>
      </c>
      <c r="CI21">
        <v>10001.2896666667</v>
      </c>
      <c r="CJ21">
        <v>0</v>
      </c>
      <c r="CK21">
        <v>199.1123</v>
      </c>
      <c r="CL21">
        <v>1400.0146666666701</v>
      </c>
      <c r="CM21">
        <v>0.90000040000000003</v>
      </c>
      <c r="CN21">
        <v>9.9999599999999994E-2</v>
      </c>
      <c r="CO21">
        <v>0</v>
      </c>
      <c r="CP21">
        <v>635.87099999999998</v>
      </c>
      <c r="CQ21">
        <v>4.9994800000000001</v>
      </c>
      <c r="CR21">
        <v>9093.5473333333302</v>
      </c>
      <c r="CS21">
        <v>11417.7</v>
      </c>
      <c r="CT21">
        <v>49.101833333333303</v>
      </c>
      <c r="CU21">
        <v>49.776866666666699</v>
      </c>
      <c r="CV21">
        <v>49.918399999999998</v>
      </c>
      <c r="CW21">
        <v>49.491466666666703</v>
      </c>
      <c r="CX21">
        <v>50.7541333333333</v>
      </c>
      <c r="CY21">
        <v>1255.5126666666699</v>
      </c>
      <c r="CZ21">
        <v>139.50200000000001</v>
      </c>
      <c r="DA21">
        <v>0</v>
      </c>
      <c r="DB21">
        <v>70.399999856948895</v>
      </c>
      <c r="DC21">
        <v>0</v>
      </c>
      <c r="DD21">
        <v>635.80426923076902</v>
      </c>
      <c r="DE21">
        <v>-6.2896752138728802</v>
      </c>
      <c r="DF21">
        <v>-103.74051288553299</v>
      </c>
      <c r="DG21">
        <v>9092.8073076923101</v>
      </c>
      <c r="DH21">
        <v>15</v>
      </c>
      <c r="DI21">
        <v>1607984441.5</v>
      </c>
      <c r="DJ21" t="s">
        <v>303</v>
      </c>
      <c r="DK21">
        <v>1607984441.5</v>
      </c>
      <c r="DL21">
        <v>1607984439.5</v>
      </c>
      <c r="DM21">
        <v>32</v>
      </c>
      <c r="DN21">
        <v>-0.54300000000000004</v>
      </c>
      <c r="DO21">
        <v>2.1999999999999999E-2</v>
      </c>
      <c r="DP21">
        <v>0.27200000000000002</v>
      </c>
      <c r="DQ21">
        <v>0.314</v>
      </c>
      <c r="DR21">
        <v>49</v>
      </c>
      <c r="DS21">
        <v>21</v>
      </c>
      <c r="DT21">
        <v>0.19</v>
      </c>
      <c r="DU21">
        <v>0.1</v>
      </c>
      <c r="DV21">
        <v>0.70620495477763701</v>
      </c>
      <c r="DW21">
        <v>-0.12201424114745101</v>
      </c>
      <c r="DX21">
        <v>1.48515250660741E-2</v>
      </c>
      <c r="DY21">
        <v>1</v>
      </c>
      <c r="DZ21">
        <v>-0.87026525806451605</v>
      </c>
      <c r="EA21">
        <v>0.143515403225807</v>
      </c>
      <c r="EB21">
        <v>1.8175894340986199E-2</v>
      </c>
      <c r="EC21">
        <v>1</v>
      </c>
      <c r="ED21">
        <v>0.157135935483871</v>
      </c>
      <c r="EE21">
        <v>9.0549241935483804E-2</v>
      </c>
      <c r="EF21">
        <v>7.6501341583660497E-3</v>
      </c>
      <c r="EG21">
        <v>1</v>
      </c>
      <c r="EH21">
        <v>3</v>
      </c>
      <c r="EI21">
        <v>3</v>
      </c>
      <c r="EJ21" t="s">
        <v>309</v>
      </c>
      <c r="EK21">
        <v>100</v>
      </c>
      <c r="EL21">
        <v>100</v>
      </c>
      <c r="EM21">
        <v>0.248</v>
      </c>
      <c r="EN21">
        <v>0.31419999999999998</v>
      </c>
      <c r="EO21">
        <v>0.27529272421463502</v>
      </c>
      <c r="EP21">
        <v>-1.6043650578588901E-5</v>
      </c>
      <c r="EQ21">
        <v>-1.15305589960158E-6</v>
      </c>
      <c r="ER21">
        <v>3.6581349982770798E-10</v>
      </c>
      <c r="ES21">
        <v>-7.3943032726416294E-2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3.6</v>
      </c>
      <c r="FB21">
        <v>3.6</v>
      </c>
      <c r="FC21">
        <v>2</v>
      </c>
      <c r="FD21">
        <v>507.851</v>
      </c>
      <c r="FE21">
        <v>496.40300000000002</v>
      </c>
      <c r="FF21">
        <v>24.327200000000001</v>
      </c>
      <c r="FG21">
        <v>32.5672</v>
      </c>
      <c r="FH21">
        <v>29.999300000000002</v>
      </c>
      <c r="FI21">
        <v>32.765799999999999</v>
      </c>
      <c r="FJ21">
        <v>32.8262</v>
      </c>
      <c r="FK21">
        <v>9.2559799999999992</v>
      </c>
      <c r="FL21">
        <v>20.442</v>
      </c>
      <c r="FM21">
        <v>64.717799999999997</v>
      </c>
      <c r="FN21">
        <v>24.3416</v>
      </c>
      <c r="FO21">
        <v>150.25800000000001</v>
      </c>
      <c r="FP21">
        <v>20.946999999999999</v>
      </c>
      <c r="FQ21">
        <v>98.143500000000003</v>
      </c>
      <c r="FR21">
        <v>102.149</v>
      </c>
    </row>
    <row r="22" spans="1:174" x14ac:dyDescent="0.25">
      <c r="A22">
        <v>6</v>
      </c>
      <c r="B22">
        <v>1607984758</v>
      </c>
      <c r="C22">
        <v>456</v>
      </c>
      <c r="D22" t="s">
        <v>318</v>
      </c>
      <c r="E22" t="s">
        <v>319</v>
      </c>
      <c r="F22" t="s">
        <v>291</v>
      </c>
      <c r="G22" t="s">
        <v>292</v>
      </c>
      <c r="H22">
        <v>1607984750.25</v>
      </c>
      <c r="I22">
        <f t="shared" si="0"/>
        <v>1.5131818779817784E-4</v>
      </c>
      <c r="J22">
        <f t="shared" si="1"/>
        <v>0.15131818779817785</v>
      </c>
      <c r="K22">
        <f t="shared" si="2"/>
        <v>0.84227856133999301</v>
      </c>
      <c r="L22">
        <f t="shared" si="3"/>
        <v>199.77356666666699</v>
      </c>
      <c r="M22">
        <f t="shared" si="4"/>
        <v>34.600047457489062</v>
      </c>
      <c r="N22">
        <f t="shared" si="5"/>
        <v>3.5431834446009742</v>
      </c>
      <c r="O22">
        <f t="shared" si="6"/>
        <v>20.45761338772428</v>
      </c>
      <c r="P22">
        <f t="shared" si="7"/>
        <v>8.3418693731178249E-3</v>
      </c>
      <c r="Q22">
        <f t="shared" si="8"/>
        <v>2.9700867190036444</v>
      </c>
      <c r="R22">
        <f t="shared" si="9"/>
        <v>8.3288750414211125E-3</v>
      </c>
      <c r="S22">
        <f t="shared" si="10"/>
        <v>5.206712678497526E-3</v>
      </c>
      <c r="T22">
        <f t="shared" si="11"/>
        <v>231.29172449277667</v>
      </c>
      <c r="U22">
        <f t="shared" si="12"/>
        <v>29.302643069429113</v>
      </c>
      <c r="V22">
        <f t="shared" si="13"/>
        <v>28.788593333333299</v>
      </c>
      <c r="W22">
        <f t="shared" si="14"/>
        <v>3.9728354373796946</v>
      </c>
      <c r="X22">
        <f t="shared" si="15"/>
        <v>57.148371392533818</v>
      </c>
      <c r="Y22">
        <f t="shared" si="16"/>
        <v>2.168153923261424</v>
      </c>
      <c r="Z22">
        <f t="shared" si="17"/>
        <v>3.7939032564359025</v>
      </c>
      <c r="AA22">
        <f t="shared" si="18"/>
        <v>1.8046815141182706</v>
      </c>
      <c r="AB22">
        <f t="shared" si="19"/>
        <v>-6.6731320818996425</v>
      </c>
      <c r="AC22">
        <f t="shared" si="20"/>
        <v>-126.95003424159718</v>
      </c>
      <c r="AD22">
        <f t="shared" si="21"/>
        <v>-9.3534448757651116</v>
      </c>
      <c r="AE22">
        <f t="shared" si="22"/>
        <v>88.315113293514727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53929.281469694623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320</v>
      </c>
      <c r="AR22">
        <v>15456.3</v>
      </c>
      <c r="AS22">
        <v>626.34231999999997</v>
      </c>
      <c r="AT22">
        <v>668.5</v>
      </c>
      <c r="AU22">
        <f t="shared" si="27"/>
        <v>6.3063096484667236E-2</v>
      </c>
      <c r="AV22">
        <v>0.5</v>
      </c>
      <c r="AW22">
        <f t="shared" si="28"/>
        <v>1180.1884215544469</v>
      </c>
      <c r="AX22">
        <f t="shared" si="29"/>
        <v>0.84227856133999301</v>
      </c>
      <c r="AY22">
        <f t="shared" si="30"/>
        <v>37.213168149287604</v>
      </c>
      <c r="AZ22">
        <f t="shared" si="31"/>
        <v>1.2032197700142446E-3</v>
      </c>
      <c r="BA22">
        <f t="shared" si="32"/>
        <v>3.8797008227374716</v>
      </c>
      <c r="BB22" t="s">
        <v>321</v>
      </c>
      <c r="BC22">
        <v>626.34231999999997</v>
      </c>
      <c r="BD22">
        <v>506.5</v>
      </c>
      <c r="BE22">
        <f t="shared" si="33"/>
        <v>0.24233358264771876</v>
      </c>
      <c r="BF22">
        <f t="shared" si="34"/>
        <v>0.26023259259259274</v>
      </c>
      <c r="BG22">
        <f t="shared" si="35"/>
        <v>0.94121019894178359</v>
      </c>
      <c r="BH22">
        <f t="shared" si="36"/>
        <v>-0.89741254298346451</v>
      </c>
      <c r="BI22">
        <f t="shared" si="37"/>
        <v>1.0184468963784032</v>
      </c>
      <c r="BJ22">
        <f t="shared" si="38"/>
        <v>0.21044052739107302</v>
      </c>
      <c r="BK22">
        <f t="shared" si="39"/>
        <v>0.789559472608927</v>
      </c>
      <c r="BL22">
        <f t="shared" si="40"/>
        <v>1400.0039999999999</v>
      </c>
      <c r="BM22">
        <f t="shared" si="41"/>
        <v>1180.1884215544469</v>
      </c>
      <c r="BN22">
        <f t="shared" si="42"/>
        <v>0.84298932114083036</v>
      </c>
      <c r="BO22">
        <f t="shared" si="43"/>
        <v>0.19597864228166065</v>
      </c>
      <c r="BP22">
        <v>6</v>
      </c>
      <c r="BQ22">
        <v>0.5</v>
      </c>
      <c r="BR22" t="s">
        <v>296</v>
      </c>
      <c r="BS22">
        <v>2</v>
      </c>
      <c r="BT22">
        <v>1607984750.25</v>
      </c>
      <c r="BU22">
        <v>199.77356666666699</v>
      </c>
      <c r="BV22">
        <v>200.820533333333</v>
      </c>
      <c r="BW22">
        <v>21.172550000000001</v>
      </c>
      <c r="BX22">
        <v>20.994820000000001</v>
      </c>
      <c r="BY22">
        <v>199.54446666666701</v>
      </c>
      <c r="BZ22">
        <v>20.855253333333302</v>
      </c>
      <c r="CA22">
        <v>500.02046666666701</v>
      </c>
      <c r="CB22">
        <v>102.30396666666699</v>
      </c>
      <c r="CC22">
        <v>0.10003867333333299</v>
      </c>
      <c r="CD22">
        <v>27.9957666666667</v>
      </c>
      <c r="CE22">
        <v>28.788593333333299</v>
      </c>
      <c r="CF22">
        <v>999.9</v>
      </c>
      <c r="CG22">
        <v>0</v>
      </c>
      <c r="CH22">
        <v>0</v>
      </c>
      <c r="CI22">
        <v>10002.475</v>
      </c>
      <c r="CJ22">
        <v>0</v>
      </c>
      <c r="CK22">
        <v>198.7638</v>
      </c>
      <c r="CL22">
        <v>1400.0039999999999</v>
      </c>
      <c r="CM22">
        <v>0.89999746666666702</v>
      </c>
      <c r="CN22">
        <v>0.100002533333333</v>
      </c>
      <c r="CO22">
        <v>0</v>
      </c>
      <c r="CP22">
        <v>626.39256666666699</v>
      </c>
      <c r="CQ22">
        <v>4.9994800000000001</v>
      </c>
      <c r="CR22">
        <v>8957.9693333333307</v>
      </c>
      <c r="CS22">
        <v>11417.606666666699</v>
      </c>
      <c r="CT22">
        <v>48.974800000000002</v>
      </c>
      <c r="CU22">
        <v>49.686999999999998</v>
      </c>
      <c r="CV22">
        <v>49.849800000000002</v>
      </c>
      <c r="CW22">
        <v>49.3791333333333</v>
      </c>
      <c r="CX22">
        <v>50.6415333333333</v>
      </c>
      <c r="CY22">
        <v>1255.502</v>
      </c>
      <c r="CZ22">
        <v>139.50200000000001</v>
      </c>
      <c r="DA22">
        <v>0</v>
      </c>
      <c r="DB22">
        <v>100.19999980926499</v>
      </c>
      <c r="DC22">
        <v>0</v>
      </c>
      <c r="DD22">
        <v>626.34231999999997</v>
      </c>
      <c r="DE22">
        <v>-3.4933076770222198</v>
      </c>
      <c r="DF22">
        <v>-56.980769378827503</v>
      </c>
      <c r="DG22">
        <v>8957.6124</v>
      </c>
      <c r="DH22">
        <v>15</v>
      </c>
      <c r="DI22">
        <v>1607984441.5</v>
      </c>
      <c r="DJ22" t="s">
        <v>303</v>
      </c>
      <c r="DK22">
        <v>1607984441.5</v>
      </c>
      <c r="DL22">
        <v>1607984439.5</v>
      </c>
      <c r="DM22">
        <v>32</v>
      </c>
      <c r="DN22">
        <v>-0.54300000000000004</v>
      </c>
      <c r="DO22">
        <v>2.1999999999999999E-2</v>
      </c>
      <c r="DP22">
        <v>0.27200000000000002</v>
      </c>
      <c r="DQ22">
        <v>0.314</v>
      </c>
      <c r="DR22">
        <v>49</v>
      </c>
      <c r="DS22">
        <v>21</v>
      </c>
      <c r="DT22">
        <v>0.19</v>
      </c>
      <c r="DU22">
        <v>0.1</v>
      </c>
      <c r="DV22">
        <v>0.84404285724018402</v>
      </c>
      <c r="DW22">
        <v>-0.15941142854544099</v>
      </c>
      <c r="DX22">
        <v>2.1817810928476102E-2</v>
      </c>
      <c r="DY22">
        <v>1</v>
      </c>
      <c r="DZ22">
        <v>-1.0490225806451601</v>
      </c>
      <c r="EA22">
        <v>0.152334677419357</v>
      </c>
      <c r="EB22">
        <v>2.5254051603109701E-2</v>
      </c>
      <c r="EC22">
        <v>1</v>
      </c>
      <c r="ED22">
        <v>0.17664883870967699</v>
      </c>
      <c r="EE22">
        <v>8.2594354838709097E-2</v>
      </c>
      <c r="EF22">
        <v>6.2090859079815498E-3</v>
      </c>
      <c r="EG22">
        <v>1</v>
      </c>
      <c r="EH22">
        <v>3</v>
      </c>
      <c r="EI22">
        <v>3</v>
      </c>
      <c r="EJ22" t="s">
        <v>309</v>
      </c>
      <c r="EK22">
        <v>100</v>
      </c>
      <c r="EL22">
        <v>100</v>
      </c>
      <c r="EM22">
        <v>0.22900000000000001</v>
      </c>
      <c r="EN22">
        <v>0.31719999999999998</v>
      </c>
      <c r="EO22">
        <v>0.27529272421463502</v>
      </c>
      <c r="EP22">
        <v>-1.6043650578588901E-5</v>
      </c>
      <c r="EQ22">
        <v>-1.15305589960158E-6</v>
      </c>
      <c r="ER22">
        <v>3.6581349982770798E-10</v>
      </c>
      <c r="ES22">
        <v>-7.3943032726416294E-2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5.3</v>
      </c>
      <c r="FB22">
        <v>5.3</v>
      </c>
      <c r="FC22">
        <v>2</v>
      </c>
      <c r="FD22">
        <v>507.57400000000001</v>
      </c>
      <c r="FE22">
        <v>497.226</v>
      </c>
      <c r="FF22">
        <v>24.3873</v>
      </c>
      <c r="FG22">
        <v>32.401699999999998</v>
      </c>
      <c r="FH22">
        <v>29.999500000000001</v>
      </c>
      <c r="FI22">
        <v>32.6004</v>
      </c>
      <c r="FJ22">
        <v>32.660699999999999</v>
      </c>
      <c r="FK22">
        <v>11.329700000000001</v>
      </c>
      <c r="FL22">
        <v>20.183399999999999</v>
      </c>
      <c r="FM22">
        <v>65.479699999999994</v>
      </c>
      <c r="FN22">
        <v>24.3872</v>
      </c>
      <c r="FO22">
        <v>200.917</v>
      </c>
      <c r="FP22">
        <v>21.022400000000001</v>
      </c>
      <c r="FQ22">
        <v>98.173699999999997</v>
      </c>
      <c r="FR22">
        <v>102.178</v>
      </c>
    </row>
    <row r="23" spans="1:174" x14ac:dyDescent="0.25">
      <c r="A23">
        <v>7</v>
      </c>
      <c r="B23">
        <v>1607984866</v>
      </c>
      <c r="C23">
        <v>564</v>
      </c>
      <c r="D23" t="s">
        <v>322</v>
      </c>
      <c r="E23" t="s">
        <v>323</v>
      </c>
      <c r="F23" t="s">
        <v>291</v>
      </c>
      <c r="G23" t="s">
        <v>292</v>
      </c>
      <c r="H23">
        <v>1607984858.25</v>
      </c>
      <c r="I23">
        <f t="shared" si="0"/>
        <v>1.7203253065526633E-4</v>
      </c>
      <c r="J23">
        <f t="shared" si="1"/>
        <v>0.17203253065526633</v>
      </c>
      <c r="K23">
        <f t="shared" si="2"/>
        <v>1.2646108391704605</v>
      </c>
      <c r="L23">
        <f t="shared" si="3"/>
        <v>249.82746666666699</v>
      </c>
      <c r="M23">
        <f t="shared" si="4"/>
        <v>33.486447121647835</v>
      </c>
      <c r="N23">
        <f t="shared" si="5"/>
        <v>3.4290780416012137</v>
      </c>
      <c r="O23">
        <f t="shared" si="6"/>
        <v>25.58282391151954</v>
      </c>
      <c r="P23">
        <f t="shared" si="7"/>
        <v>9.547522204709797E-3</v>
      </c>
      <c r="Q23">
        <f t="shared" si="8"/>
        <v>2.9713164271074075</v>
      </c>
      <c r="R23">
        <f t="shared" si="9"/>
        <v>9.5305114517368963E-3</v>
      </c>
      <c r="S23">
        <f t="shared" si="10"/>
        <v>5.9580954488460194E-3</v>
      </c>
      <c r="T23">
        <f t="shared" si="11"/>
        <v>231.29226373127156</v>
      </c>
      <c r="U23">
        <f t="shared" si="12"/>
        <v>29.279637995816014</v>
      </c>
      <c r="V23">
        <f t="shared" si="13"/>
        <v>28.75854</v>
      </c>
      <c r="W23">
        <f t="shared" si="14"/>
        <v>3.9659208943725615</v>
      </c>
      <c r="X23">
        <f t="shared" si="15"/>
        <v>57.330884155104386</v>
      </c>
      <c r="Y23">
        <f t="shared" si="16"/>
        <v>2.1728973683980262</v>
      </c>
      <c r="Z23">
        <f t="shared" si="17"/>
        <v>3.7900991767707888</v>
      </c>
      <c r="AA23">
        <f t="shared" si="18"/>
        <v>1.7930235259745353</v>
      </c>
      <c r="AB23">
        <f t="shared" si="19"/>
        <v>-7.586634601897245</v>
      </c>
      <c r="AC23">
        <f t="shared" si="20"/>
        <v>-124.94469295798274</v>
      </c>
      <c r="AD23">
        <f t="shared" si="21"/>
        <v>-9.1997204536306789</v>
      </c>
      <c r="AE23">
        <f t="shared" si="22"/>
        <v>89.561215717760888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53968.331745178817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324</v>
      </c>
      <c r="AR23">
        <v>15456.9</v>
      </c>
      <c r="AS23">
        <v>619.44931999999994</v>
      </c>
      <c r="AT23">
        <v>664.81</v>
      </c>
      <c r="AU23">
        <f t="shared" si="27"/>
        <v>6.8231043456025042E-2</v>
      </c>
      <c r="AV23">
        <v>0.5</v>
      </c>
      <c r="AW23">
        <f t="shared" si="28"/>
        <v>1180.1892115545343</v>
      </c>
      <c r="AX23">
        <f t="shared" si="29"/>
        <v>1.2646108391704605</v>
      </c>
      <c r="AY23">
        <f t="shared" si="30"/>
        <v>40.262770689954678</v>
      </c>
      <c r="AZ23">
        <f t="shared" si="31"/>
        <v>1.5610702936014354E-3</v>
      </c>
      <c r="BA23">
        <f t="shared" si="32"/>
        <v>3.9067853973315687</v>
      </c>
      <c r="BB23" t="s">
        <v>325</v>
      </c>
      <c r="BC23">
        <v>619.44931999999994</v>
      </c>
      <c r="BD23">
        <v>499.15</v>
      </c>
      <c r="BE23">
        <f t="shared" si="33"/>
        <v>0.24918397737699494</v>
      </c>
      <c r="BF23">
        <f t="shared" si="34"/>
        <v>0.27381794035977308</v>
      </c>
      <c r="BG23">
        <f t="shared" si="35"/>
        <v>0.940041912028173</v>
      </c>
      <c r="BH23">
        <f t="shared" si="36"/>
        <v>-0.89527204821838069</v>
      </c>
      <c r="BI23">
        <f t="shared" si="37"/>
        <v>1.0198958854389437</v>
      </c>
      <c r="BJ23">
        <f t="shared" si="38"/>
        <v>0.22064149643522207</v>
      </c>
      <c r="BK23">
        <f t="shared" si="39"/>
        <v>0.77935850356477787</v>
      </c>
      <c r="BL23">
        <f t="shared" si="40"/>
        <v>1400.0046666666699</v>
      </c>
      <c r="BM23">
        <f t="shared" si="41"/>
        <v>1180.1892115545343</v>
      </c>
      <c r="BN23">
        <f t="shared" si="42"/>
        <v>0.8429894840025759</v>
      </c>
      <c r="BO23">
        <f t="shared" si="43"/>
        <v>0.19597896800515194</v>
      </c>
      <c r="BP23">
        <v>6</v>
      </c>
      <c r="BQ23">
        <v>0.5</v>
      </c>
      <c r="BR23" t="s">
        <v>296</v>
      </c>
      <c r="BS23">
        <v>2</v>
      </c>
      <c r="BT23">
        <v>1607984858.25</v>
      </c>
      <c r="BU23">
        <v>249.82746666666699</v>
      </c>
      <c r="BV23">
        <v>251.396533333333</v>
      </c>
      <c r="BW23">
        <v>21.219293333333301</v>
      </c>
      <c r="BX23">
        <v>21.017240000000001</v>
      </c>
      <c r="BY23">
        <v>249.62219999999999</v>
      </c>
      <c r="BZ23">
        <v>20.9000633333333</v>
      </c>
      <c r="CA23">
        <v>500.0129</v>
      </c>
      <c r="CB23">
        <v>102.30200000000001</v>
      </c>
      <c r="CC23">
        <v>9.9966656666666695E-2</v>
      </c>
      <c r="CD23">
        <v>27.978560000000002</v>
      </c>
      <c r="CE23">
        <v>28.75854</v>
      </c>
      <c r="CF23">
        <v>999.9</v>
      </c>
      <c r="CG23">
        <v>0</v>
      </c>
      <c r="CH23">
        <v>0</v>
      </c>
      <c r="CI23">
        <v>10009.631666666701</v>
      </c>
      <c r="CJ23">
        <v>0</v>
      </c>
      <c r="CK23">
        <v>197.48859999999999</v>
      </c>
      <c r="CL23">
        <v>1400.0046666666699</v>
      </c>
      <c r="CM23">
        <v>0.89999600000000002</v>
      </c>
      <c r="CN23">
        <v>0.100004</v>
      </c>
      <c r="CO23">
        <v>0</v>
      </c>
      <c r="CP23">
        <v>619.45609999999999</v>
      </c>
      <c r="CQ23">
        <v>4.9994800000000001</v>
      </c>
      <c r="CR23">
        <v>8857.0233333333308</v>
      </c>
      <c r="CS23">
        <v>11417.596666666699</v>
      </c>
      <c r="CT23">
        <v>48.820466666666597</v>
      </c>
      <c r="CU23">
        <v>49.549599999999998</v>
      </c>
      <c r="CV23">
        <v>49.686999999999998</v>
      </c>
      <c r="CW23">
        <v>49.249866666666698</v>
      </c>
      <c r="CX23">
        <v>50.5</v>
      </c>
      <c r="CY23">
        <v>1255.4949999999999</v>
      </c>
      <c r="CZ23">
        <v>139.50966666666699</v>
      </c>
      <c r="DA23">
        <v>0</v>
      </c>
      <c r="DB23">
        <v>107</v>
      </c>
      <c r="DC23">
        <v>0</v>
      </c>
      <c r="DD23">
        <v>619.44931999999994</v>
      </c>
      <c r="DE23">
        <v>-0.54361538899209905</v>
      </c>
      <c r="DF23">
        <v>-31.884615335752699</v>
      </c>
      <c r="DG23">
        <v>8856.9140000000007</v>
      </c>
      <c r="DH23">
        <v>15</v>
      </c>
      <c r="DI23">
        <v>1607984441.5</v>
      </c>
      <c r="DJ23" t="s">
        <v>303</v>
      </c>
      <c r="DK23">
        <v>1607984441.5</v>
      </c>
      <c r="DL23">
        <v>1607984439.5</v>
      </c>
      <c r="DM23">
        <v>32</v>
      </c>
      <c r="DN23">
        <v>-0.54300000000000004</v>
      </c>
      <c r="DO23">
        <v>2.1999999999999999E-2</v>
      </c>
      <c r="DP23">
        <v>0.27200000000000002</v>
      </c>
      <c r="DQ23">
        <v>0.314</v>
      </c>
      <c r="DR23">
        <v>49</v>
      </c>
      <c r="DS23">
        <v>21</v>
      </c>
      <c r="DT23">
        <v>0.19</v>
      </c>
      <c r="DU23">
        <v>0.1</v>
      </c>
      <c r="DV23">
        <v>1.26226762280121</v>
      </c>
      <c r="DW23">
        <v>-0.207259036051366</v>
      </c>
      <c r="DX23">
        <v>2.3128605318435899E-2</v>
      </c>
      <c r="DY23">
        <v>1</v>
      </c>
      <c r="DZ23">
        <v>-1.56742903225806</v>
      </c>
      <c r="EA23">
        <v>0.15453580645161399</v>
      </c>
      <c r="EB23">
        <v>2.7261315774796201E-2</v>
      </c>
      <c r="EC23">
        <v>1</v>
      </c>
      <c r="ED23">
        <v>0.20025096774193499</v>
      </c>
      <c r="EE23">
        <v>0.143062596774193</v>
      </c>
      <c r="EF23">
        <v>1.06870115424583E-2</v>
      </c>
      <c r="EG23">
        <v>1</v>
      </c>
      <c r="EH23">
        <v>3</v>
      </c>
      <c r="EI23">
        <v>3</v>
      </c>
      <c r="EJ23" t="s">
        <v>309</v>
      </c>
      <c r="EK23">
        <v>100</v>
      </c>
      <c r="EL23">
        <v>100</v>
      </c>
      <c r="EM23">
        <v>0.20499999999999999</v>
      </c>
      <c r="EN23">
        <v>0.31950000000000001</v>
      </c>
      <c r="EO23">
        <v>0.27529272421463502</v>
      </c>
      <c r="EP23">
        <v>-1.6043650578588901E-5</v>
      </c>
      <c r="EQ23">
        <v>-1.15305589960158E-6</v>
      </c>
      <c r="ER23">
        <v>3.6581349982770798E-10</v>
      </c>
      <c r="ES23">
        <v>-7.3943032726416294E-2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7.1</v>
      </c>
      <c r="FB23">
        <v>7.1</v>
      </c>
      <c r="FC23">
        <v>2</v>
      </c>
      <c r="FD23">
        <v>507.20499999999998</v>
      </c>
      <c r="FE23">
        <v>498.16</v>
      </c>
      <c r="FF23">
        <v>24.452400000000001</v>
      </c>
      <c r="FG23">
        <v>32.228900000000003</v>
      </c>
      <c r="FH23">
        <v>29.999400000000001</v>
      </c>
      <c r="FI23">
        <v>32.425699999999999</v>
      </c>
      <c r="FJ23">
        <v>32.4863</v>
      </c>
      <c r="FK23">
        <v>13.365</v>
      </c>
      <c r="FL23">
        <v>20.0169</v>
      </c>
      <c r="FM23">
        <v>66.235399999999998</v>
      </c>
      <c r="FN23">
        <v>24.464400000000001</v>
      </c>
      <c r="FO23">
        <v>251.52</v>
      </c>
      <c r="FP23">
        <v>20.930499999999999</v>
      </c>
      <c r="FQ23">
        <v>98.207999999999998</v>
      </c>
      <c r="FR23">
        <v>102.211</v>
      </c>
    </row>
    <row r="24" spans="1:174" x14ac:dyDescent="0.25">
      <c r="A24">
        <v>8</v>
      </c>
      <c r="B24">
        <v>1607984973</v>
      </c>
      <c r="C24">
        <v>671</v>
      </c>
      <c r="D24" t="s">
        <v>326</v>
      </c>
      <c r="E24" t="s">
        <v>327</v>
      </c>
      <c r="F24" t="s">
        <v>291</v>
      </c>
      <c r="G24" t="s">
        <v>292</v>
      </c>
      <c r="H24">
        <v>1607984965</v>
      </c>
      <c r="I24">
        <f t="shared" si="0"/>
        <v>2.2407317511113678E-4</v>
      </c>
      <c r="J24">
        <f t="shared" si="1"/>
        <v>0.22407317511113678</v>
      </c>
      <c r="K24">
        <f t="shared" si="2"/>
        <v>2.6387158106127289</v>
      </c>
      <c r="L24">
        <f t="shared" si="3"/>
        <v>399.47090322580601</v>
      </c>
      <c r="M24">
        <f t="shared" si="4"/>
        <v>51.955932039657561</v>
      </c>
      <c r="N24">
        <f t="shared" si="5"/>
        <v>5.3200961699575151</v>
      </c>
      <c r="O24">
        <f t="shared" si="6"/>
        <v>40.904349875562097</v>
      </c>
      <c r="P24">
        <f t="shared" si="7"/>
        <v>1.2406422572573265E-2</v>
      </c>
      <c r="Q24">
        <f t="shared" si="8"/>
        <v>2.9695380700491993</v>
      </c>
      <c r="R24">
        <f t="shared" si="9"/>
        <v>1.2377698595560597E-2</v>
      </c>
      <c r="S24">
        <f t="shared" si="10"/>
        <v>7.7386367660297025E-3</v>
      </c>
      <c r="T24">
        <f t="shared" si="11"/>
        <v>231.28907626331511</v>
      </c>
      <c r="U24">
        <f t="shared" si="12"/>
        <v>29.27019830968668</v>
      </c>
      <c r="V24">
        <f t="shared" si="13"/>
        <v>28.749764516129002</v>
      </c>
      <c r="W24">
        <f t="shared" si="14"/>
        <v>3.9639038491275427</v>
      </c>
      <c r="X24">
        <f t="shared" si="15"/>
        <v>57.130496704008415</v>
      </c>
      <c r="Y24">
        <f t="shared" si="16"/>
        <v>2.1657079024885433</v>
      </c>
      <c r="Z24">
        <f t="shared" si="17"/>
        <v>3.7908088104134965</v>
      </c>
      <c r="AA24">
        <f t="shared" si="18"/>
        <v>1.7981959466389994</v>
      </c>
      <c r="AB24">
        <f t="shared" si="19"/>
        <v>-9.8816270224011316</v>
      </c>
      <c r="AC24">
        <f t="shared" si="20"/>
        <v>-122.95095671733898</v>
      </c>
      <c r="AD24">
        <f t="shared" si="21"/>
        <v>-9.0580911223379204</v>
      </c>
      <c r="AE24">
        <f t="shared" si="22"/>
        <v>89.398401401237095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53915.561871769256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328</v>
      </c>
      <c r="AR24">
        <v>15457.6</v>
      </c>
      <c r="AS24">
        <v>615.81992307692303</v>
      </c>
      <c r="AT24">
        <v>667.39</v>
      </c>
      <c r="AU24">
        <f t="shared" si="27"/>
        <v>7.727127605010109E-2</v>
      </c>
      <c r="AV24">
        <v>0.5</v>
      </c>
      <c r="AW24">
        <f t="shared" si="28"/>
        <v>1180.1825318839972</v>
      </c>
      <c r="AX24">
        <f t="shared" si="29"/>
        <v>2.6387158106127289</v>
      </c>
      <c r="AY24">
        <f t="shared" si="30"/>
        <v>45.597105105357791</v>
      </c>
      <c r="AZ24">
        <f t="shared" si="31"/>
        <v>2.7253947618546058E-3</v>
      </c>
      <c r="BA24">
        <f t="shared" si="32"/>
        <v>3.8878167188600372</v>
      </c>
      <c r="BB24" t="s">
        <v>329</v>
      </c>
      <c r="BC24">
        <v>615.81992307692303</v>
      </c>
      <c r="BD24">
        <v>495.43</v>
      </c>
      <c r="BE24">
        <f t="shared" si="33"/>
        <v>0.25766043842430963</v>
      </c>
      <c r="BF24">
        <f t="shared" si="34"/>
        <v>0.29989577182529054</v>
      </c>
      <c r="BG24">
        <f t="shared" si="35"/>
        <v>0.93784540870728139</v>
      </c>
      <c r="BH24">
        <f t="shared" si="36"/>
        <v>-1.0724345336170107</v>
      </c>
      <c r="BI24">
        <f t="shared" si="37"/>
        <v>1.0188827711364521</v>
      </c>
      <c r="BJ24">
        <f t="shared" si="38"/>
        <v>0.24126754700147085</v>
      </c>
      <c r="BK24">
        <f t="shared" si="39"/>
        <v>0.75873245299852909</v>
      </c>
      <c r="BL24">
        <f t="shared" si="40"/>
        <v>1399.9980645161299</v>
      </c>
      <c r="BM24">
        <f t="shared" si="41"/>
        <v>1180.1825318839972</v>
      </c>
      <c r="BN24">
        <f t="shared" si="42"/>
        <v>0.84298868819643269</v>
      </c>
      <c r="BO24">
        <f t="shared" si="43"/>
        <v>0.1959773763928655</v>
      </c>
      <c r="BP24">
        <v>6</v>
      </c>
      <c r="BQ24">
        <v>0.5</v>
      </c>
      <c r="BR24" t="s">
        <v>296</v>
      </c>
      <c r="BS24">
        <v>2</v>
      </c>
      <c r="BT24">
        <v>1607984965</v>
      </c>
      <c r="BU24">
        <v>399.47090322580601</v>
      </c>
      <c r="BV24">
        <v>402.74464516129001</v>
      </c>
      <c r="BW24">
        <v>21.150251612903201</v>
      </c>
      <c r="BX24">
        <v>20.887061290322599</v>
      </c>
      <c r="BY24">
        <v>399.36264516129</v>
      </c>
      <c r="BZ24">
        <v>20.833870967741898</v>
      </c>
      <c r="CA24">
        <v>500.019838709677</v>
      </c>
      <c r="CB24">
        <v>102.296322580645</v>
      </c>
      <c r="CC24">
        <v>9.9996012903225795E-2</v>
      </c>
      <c r="CD24">
        <v>27.981770967741902</v>
      </c>
      <c r="CE24">
        <v>28.749764516129002</v>
      </c>
      <c r="CF24">
        <v>999.9</v>
      </c>
      <c r="CG24">
        <v>0</v>
      </c>
      <c r="CH24">
        <v>0</v>
      </c>
      <c r="CI24">
        <v>10000.1161290323</v>
      </c>
      <c r="CJ24">
        <v>0</v>
      </c>
      <c r="CK24">
        <v>196.142032258065</v>
      </c>
      <c r="CL24">
        <v>1399.9980645161299</v>
      </c>
      <c r="CM24">
        <v>0.90001825806451596</v>
      </c>
      <c r="CN24">
        <v>9.9982129032258005E-2</v>
      </c>
      <c r="CO24">
        <v>0</v>
      </c>
      <c r="CP24">
        <v>615.80954838709704</v>
      </c>
      <c r="CQ24">
        <v>4.9994800000000001</v>
      </c>
      <c r="CR24">
        <v>8804.2267741935502</v>
      </c>
      <c r="CS24">
        <v>11417.6451612903</v>
      </c>
      <c r="CT24">
        <v>48.731709677419303</v>
      </c>
      <c r="CU24">
        <v>49.453258064516099</v>
      </c>
      <c r="CV24">
        <v>49.561999999999998</v>
      </c>
      <c r="CW24">
        <v>49.125</v>
      </c>
      <c r="CX24">
        <v>50.402999999999999</v>
      </c>
      <c r="CY24">
        <v>1255.52677419355</v>
      </c>
      <c r="CZ24">
        <v>139.47193548387099</v>
      </c>
      <c r="DA24">
        <v>0</v>
      </c>
      <c r="DB24">
        <v>106.5</v>
      </c>
      <c r="DC24">
        <v>0</v>
      </c>
      <c r="DD24">
        <v>615.81992307692303</v>
      </c>
      <c r="DE24">
        <v>0.25230769285857602</v>
      </c>
      <c r="DF24">
        <v>-6.2735042900028599</v>
      </c>
      <c r="DG24">
        <v>8804.1053846153809</v>
      </c>
      <c r="DH24">
        <v>15</v>
      </c>
      <c r="DI24">
        <v>1607984441.5</v>
      </c>
      <c r="DJ24" t="s">
        <v>303</v>
      </c>
      <c r="DK24">
        <v>1607984441.5</v>
      </c>
      <c r="DL24">
        <v>1607984439.5</v>
      </c>
      <c r="DM24">
        <v>32</v>
      </c>
      <c r="DN24">
        <v>-0.54300000000000004</v>
      </c>
      <c r="DO24">
        <v>2.1999999999999999E-2</v>
      </c>
      <c r="DP24">
        <v>0.27200000000000002</v>
      </c>
      <c r="DQ24">
        <v>0.314</v>
      </c>
      <c r="DR24">
        <v>49</v>
      </c>
      <c r="DS24">
        <v>21</v>
      </c>
      <c r="DT24">
        <v>0.19</v>
      </c>
      <c r="DU24">
        <v>0.1</v>
      </c>
      <c r="DV24">
        <v>2.64013618581573</v>
      </c>
      <c r="DW24">
        <v>-0.203048065942081</v>
      </c>
      <c r="DX24">
        <v>2.68112174934402E-2</v>
      </c>
      <c r="DY24">
        <v>1</v>
      </c>
      <c r="DZ24">
        <v>-3.27551419354839</v>
      </c>
      <c r="EA24">
        <v>0.189064354838714</v>
      </c>
      <c r="EB24">
        <v>3.0630143257297002E-2</v>
      </c>
      <c r="EC24">
        <v>1</v>
      </c>
      <c r="ED24">
        <v>0.26262603225806502</v>
      </c>
      <c r="EE24">
        <v>6.4664274193547602E-2</v>
      </c>
      <c r="EF24">
        <v>4.8631666670203204E-3</v>
      </c>
      <c r="EG24">
        <v>1</v>
      </c>
      <c r="EH24">
        <v>3</v>
      </c>
      <c r="EI24">
        <v>3</v>
      </c>
      <c r="EJ24" t="s">
        <v>309</v>
      </c>
      <c r="EK24">
        <v>100</v>
      </c>
      <c r="EL24">
        <v>100</v>
      </c>
      <c r="EM24">
        <v>0.109</v>
      </c>
      <c r="EN24">
        <v>0.31630000000000003</v>
      </c>
      <c r="EO24">
        <v>0.27529272421463502</v>
      </c>
      <c r="EP24">
        <v>-1.6043650578588901E-5</v>
      </c>
      <c r="EQ24">
        <v>-1.15305589960158E-6</v>
      </c>
      <c r="ER24">
        <v>3.6581349982770798E-10</v>
      </c>
      <c r="ES24">
        <v>-7.3943032726416294E-2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8.9</v>
      </c>
      <c r="FB24">
        <v>8.9</v>
      </c>
      <c r="FC24">
        <v>2</v>
      </c>
      <c r="FD24">
        <v>506.86599999999999</v>
      </c>
      <c r="FE24">
        <v>499.20299999999997</v>
      </c>
      <c r="FF24">
        <v>24.5717</v>
      </c>
      <c r="FG24">
        <v>32.067100000000003</v>
      </c>
      <c r="FH24">
        <v>29.999500000000001</v>
      </c>
      <c r="FI24">
        <v>32.259799999999998</v>
      </c>
      <c r="FJ24">
        <v>32.318899999999999</v>
      </c>
      <c r="FK24">
        <v>19.238199999999999</v>
      </c>
      <c r="FL24">
        <v>20.358000000000001</v>
      </c>
      <c r="FM24">
        <v>66.9816</v>
      </c>
      <c r="FN24">
        <v>24.5763</v>
      </c>
      <c r="FO24">
        <v>403.01</v>
      </c>
      <c r="FP24">
        <v>20.940999999999999</v>
      </c>
      <c r="FQ24">
        <v>98.236999999999995</v>
      </c>
      <c r="FR24">
        <v>102.239</v>
      </c>
    </row>
    <row r="25" spans="1:174" x14ac:dyDescent="0.25">
      <c r="A25">
        <v>9</v>
      </c>
      <c r="B25">
        <v>1607985064</v>
      </c>
      <c r="C25">
        <v>762</v>
      </c>
      <c r="D25" t="s">
        <v>330</v>
      </c>
      <c r="E25" t="s">
        <v>331</v>
      </c>
      <c r="F25" t="s">
        <v>291</v>
      </c>
      <c r="G25" t="s">
        <v>292</v>
      </c>
      <c r="H25">
        <v>1607985056.25</v>
      </c>
      <c r="I25">
        <f t="shared" si="0"/>
        <v>2.2762116985493519E-4</v>
      </c>
      <c r="J25">
        <f t="shared" si="1"/>
        <v>0.22762116985493519</v>
      </c>
      <c r="K25">
        <f t="shared" si="2"/>
        <v>3.5438426795505946</v>
      </c>
      <c r="L25">
        <f t="shared" si="3"/>
        <v>499.45760000000001</v>
      </c>
      <c r="M25">
        <f t="shared" si="4"/>
        <v>38.350150394481908</v>
      </c>
      <c r="N25">
        <f t="shared" si="5"/>
        <v>3.9270123430192596</v>
      </c>
      <c r="O25">
        <f t="shared" si="6"/>
        <v>51.143897477309324</v>
      </c>
      <c r="P25">
        <f t="shared" si="7"/>
        <v>1.2534302847247252E-2</v>
      </c>
      <c r="Q25">
        <f t="shared" si="8"/>
        <v>2.969746651670722</v>
      </c>
      <c r="R25">
        <f t="shared" si="9"/>
        <v>1.2504986478111617E-2</v>
      </c>
      <c r="S25">
        <f t="shared" si="10"/>
        <v>7.8182447437916518E-3</v>
      </c>
      <c r="T25">
        <f t="shared" si="11"/>
        <v>231.2910418483406</v>
      </c>
      <c r="U25">
        <f t="shared" si="12"/>
        <v>29.268461341513508</v>
      </c>
      <c r="V25">
        <f t="shared" si="13"/>
        <v>28.734116666666701</v>
      </c>
      <c r="W25">
        <f t="shared" si="14"/>
        <v>3.9603094102845251</v>
      </c>
      <c r="X25">
        <f t="shared" si="15"/>
        <v>56.772189260425023</v>
      </c>
      <c r="Y25">
        <f t="shared" si="16"/>
        <v>2.1520305055872826</v>
      </c>
      <c r="Z25">
        <f t="shared" si="17"/>
        <v>3.7906420971639867</v>
      </c>
      <c r="AA25">
        <f t="shared" si="18"/>
        <v>1.8082789046972425</v>
      </c>
      <c r="AB25">
        <f t="shared" si="19"/>
        <v>-10.038093590602642</v>
      </c>
      <c r="AC25">
        <f t="shared" si="20"/>
        <v>-120.57506155625707</v>
      </c>
      <c r="AD25">
        <f t="shared" si="21"/>
        <v>-8.8817036494491681</v>
      </c>
      <c r="AE25">
        <f t="shared" si="22"/>
        <v>91.796183052031708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53921.858796405482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332</v>
      </c>
      <c r="AR25">
        <v>15458.1</v>
      </c>
      <c r="AS25">
        <v>616.11019230769205</v>
      </c>
      <c r="AT25">
        <v>674.86</v>
      </c>
      <c r="AU25">
        <f t="shared" si="27"/>
        <v>8.7054807948771518E-2</v>
      </c>
      <c r="AV25">
        <v>0.5</v>
      </c>
      <c r="AW25">
        <f t="shared" si="28"/>
        <v>1180.1883105579514</v>
      </c>
      <c r="AX25">
        <f t="shared" si="29"/>
        <v>3.5438426795505946</v>
      </c>
      <c r="AY25">
        <f t="shared" si="30"/>
        <v>51.370533359503789</v>
      </c>
      <c r="AZ25">
        <f t="shared" si="31"/>
        <v>3.4923156944490288E-3</v>
      </c>
      <c r="BA25">
        <f t="shared" si="32"/>
        <v>3.8337136591293004</v>
      </c>
      <c r="BB25" t="s">
        <v>333</v>
      </c>
      <c r="BC25">
        <v>616.11019230769205</v>
      </c>
      <c r="BD25">
        <v>495.48</v>
      </c>
      <c r="BE25">
        <f t="shared" si="33"/>
        <v>0.26580327771685974</v>
      </c>
      <c r="BF25">
        <f t="shared" si="34"/>
        <v>0.32751593094162096</v>
      </c>
      <c r="BG25">
        <f t="shared" si="35"/>
        <v>0.93516229306730281</v>
      </c>
      <c r="BH25">
        <f t="shared" si="36"/>
        <v>-1.4464366880042538</v>
      </c>
      <c r="BI25">
        <f t="shared" si="37"/>
        <v>1.0159494518187726</v>
      </c>
      <c r="BJ25">
        <f t="shared" si="38"/>
        <v>0.2633905354740686</v>
      </c>
      <c r="BK25">
        <f t="shared" si="39"/>
        <v>0.73660946452593135</v>
      </c>
      <c r="BL25">
        <f t="shared" si="40"/>
        <v>1400.0043333333299</v>
      </c>
      <c r="BM25">
        <f t="shared" si="41"/>
        <v>1180.1883105579514</v>
      </c>
      <c r="BN25">
        <f t="shared" si="42"/>
        <v>0.84298904114674467</v>
      </c>
      <c r="BO25">
        <f t="shared" si="43"/>
        <v>0.19597808229348956</v>
      </c>
      <c r="BP25">
        <v>6</v>
      </c>
      <c r="BQ25">
        <v>0.5</v>
      </c>
      <c r="BR25" t="s">
        <v>296</v>
      </c>
      <c r="BS25">
        <v>2</v>
      </c>
      <c r="BT25">
        <v>1607985056.25</v>
      </c>
      <c r="BU25">
        <v>499.45760000000001</v>
      </c>
      <c r="BV25">
        <v>503.84649999999999</v>
      </c>
      <c r="BW25">
        <v>21.0161533333333</v>
      </c>
      <c r="BX25">
        <v>20.748756666666701</v>
      </c>
      <c r="BY25">
        <v>499.18560000000002</v>
      </c>
      <c r="BZ25">
        <v>20.7051533333333</v>
      </c>
      <c r="CA25">
        <v>500.01546666666701</v>
      </c>
      <c r="CB25">
        <v>102.2989</v>
      </c>
      <c r="CC25">
        <v>9.9977256666666695E-2</v>
      </c>
      <c r="CD25">
        <v>27.981016666666701</v>
      </c>
      <c r="CE25">
        <v>28.734116666666701</v>
      </c>
      <c r="CF25">
        <v>999.9</v>
      </c>
      <c r="CG25">
        <v>0</v>
      </c>
      <c r="CH25">
        <v>0</v>
      </c>
      <c r="CI25">
        <v>10001.045</v>
      </c>
      <c r="CJ25">
        <v>0</v>
      </c>
      <c r="CK25">
        <v>195.433766666667</v>
      </c>
      <c r="CL25">
        <v>1400.0043333333299</v>
      </c>
      <c r="CM25">
        <v>0.90000896666666697</v>
      </c>
      <c r="CN25">
        <v>9.9991243333333299E-2</v>
      </c>
      <c r="CO25">
        <v>0</v>
      </c>
      <c r="CP25">
        <v>616.12026666666702</v>
      </c>
      <c r="CQ25">
        <v>4.9994800000000001</v>
      </c>
      <c r="CR25">
        <v>8806.4339999999993</v>
      </c>
      <c r="CS25">
        <v>11417.6466666667</v>
      </c>
      <c r="CT25">
        <v>48.641466666666702</v>
      </c>
      <c r="CU25">
        <v>49.375</v>
      </c>
      <c r="CV25">
        <v>49.491599999999998</v>
      </c>
      <c r="CW25">
        <v>49.041333333333299</v>
      </c>
      <c r="CX25">
        <v>50.320466666666697</v>
      </c>
      <c r="CY25">
        <v>1255.5156666666701</v>
      </c>
      <c r="CZ25">
        <v>139.489</v>
      </c>
      <c r="DA25">
        <v>0</v>
      </c>
      <c r="DB25">
        <v>90</v>
      </c>
      <c r="DC25">
        <v>0</v>
      </c>
      <c r="DD25">
        <v>616.11019230769205</v>
      </c>
      <c r="DE25">
        <v>0.23203419169008299</v>
      </c>
      <c r="DF25">
        <v>9.0129914624354104</v>
      </c>
      <c r="DG25">
        <v>8806.4573076923098</v>
      </c>
      <c r="DH25">
        <v>15</v>
      </c>
      <c r="DI25">
        <v>1607985085</v>
      </c>
      <c r="DJ25" t="s">
        <v>334</v>
      </c>
      <c r="DK25">
        <v>1607985085</v>
      </c>
      <c r="DL25">
        <v>1607985081</v>
      </c>
      <c r="DM25">
        <v>33</v>
      </c>
      <c r="DN25">
        <v>0.25</v>
      </c>
      <c r="DO25">
        <v>1.0999999999999999E-2</v>
      </c>
      <c r="DP25">
        <v>0.27200000000000002</v>
      </c>
      <c r="DQ25">
        <v>0.311</v>
      </c>
      <c r="DR25">
        <v>504</v>
      </c>
      <c r="DS25">
        <v>21</v>
      </c>
      <c r="DT25">
        <v>0.39</v>
      </c>
      <c r="DU25">
        <v>0.17</v>
      </c>
      <c r="DV25">
        <v>3.7535793069682399</v>
      </c>
      <c r="DW25">
        <v>-5.2129099279606197E-2</v>
      </c>
      <c r="DX25">
        <v>2.7246729468838399E-2</v>
      </c>
      <c r="DY25">
        <v>1</v>
      </c>
      <c r="DZ25">
        <v>-4.6397332258064496</v>
      </c>
      <c r="EA25">
        <v>8.2663548387101701E-2</v>
      </c>
      <c r="EB25">
        <v>3.0002614121277801E-2</v>
      </c>
      <c r="EC25">
        <v>1</v>
      </c>
      <c r="ED25">
        <v>0.267079129032258</v>
      </c>
      <c r="EE25">
        <v>-2.21525322580646E-2</v>
      </c>
      <c r="EF25">
        <v>6.1956562814236404E-3</v>
      </c>
      <c r="EG25">
        <v>1</v>
      </c>
      <c r="EH25">
        <v>3</v>
      </c>
      <c r="EI25">
        <v>3</v>
      </c>
      <c r="EJ25" t="s">
        <v>309</v>
      </c>
      <c r="EK25">
        <v>100</v>
      </c>
      <c r="EL25">
        <v>100</v>
      </c>
      <c r="EM25">
        <v>0.27200000000000002</v>
      </c>
      <c r="EN25">
        <v>0.311</v>
      </c>
      <c r="EO25">
        <v>0.27529272421463502</v>
      </c>
      <c r="EP25">
        <v>-1.6043650578588901E-5</v>
      </c>
      <c r="EQ25">
        <v>-1.15305589960158E-6</v>
      </c>
      <c r="ER25">
        <v>3.6581349982770798E-10</v>
      </c>
      <c r="ES25">
        <v>-7.3943032726416294E-2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10.4</v>
      </c>
      <c r="FB25">
        <v>10.4</v>
      </c>
      <c r="FC25">
        <v>2</v>
      </c>
      <c r="FD25">
        <v>506.65199999999999</v>
      </c>
      <c r="FE25">
        <v>499.64699999999999</v>
      </c>
      <c r="FF25">
        <v>24.4983</v>
      </c>
      <c r="FG25">
        <v>31.935700000000001</v>
      </c>
      <c r="FH25">
        <v>29.999600000000001</v>
      </c>
      <c r="FI25">
        <v>32.123399999999997</v>
      </c>
      <c r="FJ25">
        <v>32.182400000000001</v>
      </c>
      <c r="FK25">
        <v>22.990100000000002</v>
      </c>
      <c r="FL25">
        <v>20.790500000000002</v>
      </c>
      <c r="FM25">
        <v>66.9816</v>
      </c>
      <c r="FN25">
        <v>24.503599999999999</v>
      </c>
      <c r="FO25">
        <v>504.16199999999998</v>
      </c>
      <c r="FP25">
        <v>20.804200000000002</v>
      </c>
      <c r="FQ25">
        <v>98.259200000000007</v>
      </c>
      <c r="FR25">
        <v>102.262</v>
      </c>
    </row>
    <row r="26" spans="1:174" x14ac:dyDescent="0.25">
      <c r="A26">
        <v>10</v>
      </c>
      <c r="B26">
        <v>1607985192</v>
      </c>
      <c r="C26">
        <v>890</v>
      </c>
      <c r="D26" t="s">
        <v>335</v>
      </c>
      <c r="E26" t="s">
        <v>336</v>
      </c>
      <c r="F26" t="s">
        <v>291</v>
      </c>
      <c r="G26" t="s">
        <v>292</v>
      </c>
      <c r="H26">
        <v>1607985184</v>
      </c>
      <c r="I26">
        <f t="shared" si="0"/>
        <v>2.1587595038006778E-4</v>
      </c>
      <c r="J26">
        <f t="shared" si="1"/>
        <v>0.21587595038006777</v>
      </c>
      <c r="K26">
        <f t="shared" si="2"/>
        <v>4.3529374661815838</v>
      </c>
      <c r="L26">
        <f t="shared" si="3"/>
        <v>599.61590322580696</v>
      </c>
      <c r="M26">
        <f t="shared" si="4"/>
        <v>9.6346879444547717</v>
      </c>
      <c r="N26">
        <f t="shared" si="5"/>
        <v>0.98661181663774666</v>
      </c>
      <c r="O26">
        <f t="shared" si="6"/>
        <v>61.401898948578221</v>
      </c>
      <c r="P26">
        <f t="shared" si="7"/>
        <v>1.200634176688024E-2</v>
      </c>
      <c r="Q26">
        <f t="shared" si="8"/>
        <v>2.9689817881716309</v>
      </c>
      <c r="R26">
        <f t="shared" si="9"/>
        <v>1.1979433296317784E-2</v>
      </c>
      <c r="S26">
        <f t="shared" si="10"/>
        <v>7.4895583569870592E-3</v>
      </c>
      <c r="T26">
        <f t="shared" si="11"/>
        <v>231.2890979193885</v>
      </c>
      <c r="U26">
        <f t="shared" si="12"/>
        <v>29.281045653541128</v>
      </c>
      <c r="V26">
        <f t="shared" si="13"/>
        <v>28.722380645161302</v>
      </c>
      <c r="W26">
        <f t="shared" si="14"/>
        <v>3.9576154160419996</v>
      </c>
      <c r="X26">
        <f t="shared" si="15"/>
        <v>57.148380615682413</v>
      </c>
      <c r="Y26">
        <f t="shared" si="16"/>
        <v>2.1674629753394838</v>
      </c>
      <c r="Z26">
        <f t="shared" si="17"/>
        <v>3.7926936021432915</v>
      </c>
      <c r="AA26">
        <f t="shared" si="18"/>
        <v>1.7901524407025158</v>
      </c>
      <c r="AB26">
        <f t="shared" si="19"/>
        <v>-9.5201294117609887</v>
      </c>
      <c r="AC26">
        <f t="shared" si="20"/>
        <v>-117.18008689328217</v>
      </c>
      <c r="AD26">
        <f t="shared" si="21"/>
        <v>-8.6337431234316711</v>
      </c>
      <c r="AE26">
        <f t="shared" si="22"/>
        <v>95.955138490913683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53897.874169626848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337</v>
      </c>
      <c r="AR26">
        <v>15458.9</v>
      </c>
      <c r="AS26">
        <v>618.10631999999998</v>
      </c>
      <c r="AT26">
        <v>683.98</v>
      </c>
      <c r="AU26">
        <f t="shared" si="27"/>
        <v>9.6309365770929078E-2</v>
      </c>
      <c r="AV26">
        <v>0.5</v>
      </c>
      <c r="AW26">
        <f t="shared" si="28"/>
        <v>1180.1769402640411</v>
      </c>
      <c r="AX26">
        <f t="shared" si="29"/>
        <v>4.3529374661815838</v>
      </c>
      <c r="AY26">
        <f t="shared" si="30"/>
        <v>56.831046307152725</v>
      </c>
      <c r="AZ26">
        <f t="shared" si="31"/>
        <v>4.1779200878934849E-3</v>
      </c>
      <c r="BA26">
        <f t="shared" si="32"/>
        <v>3.7692622591303837</v>
      </c>
      <c r="BB26" t="s">
        <v>338</v>
      </c>
      <c r="BC26">
        <v>618.10631999999998</v>
      </c>
      <c r="BD26">
        <v>499.7</v>
      </c>
      <c r="BE26">
        <f t="shared" si="33"/>
        <v>0.26942308254627334</v>
      </c>
      <c r="BF26">
        <f t="shared" si="34"/>
        <v>0.35746516171044079</v>
      </c>
      <c r="BG26">
        <f t="shared" si="35"/>
        <v>0.93328940985671771</v>
      </c>
      <c r="BH26">
        <f t="shared" si="36"/>
        <v>-2.0914322278122506</v>
      </c>
      <c r="BI26">
        <f t="shared" si="37"/>
        <v>1.0123682105634535</v>
      </c>
      <c r="BJ26">
        <f t="shared" si="38"/>
        <v>0.28898805193693422</v>
      </c>
      <c r="BK26">
        <f t="shared" si="39"/>
        <v>0.71101194806306578</v>
      </c>
      <c r="BL26">
        <f t="shared" si="40"/>
        <v>1399.9906451612901</v>
      </c>
      <c r="BM26">
        <f t="shared" si="41"/>
        <v>1180.1769402640411</v>
      </c>
      <c r="BN26">
        <f t="shared" si="42"/>
        <v>0.84298916163691606</v>
      </c>
      <c r="BO26">
        <f t="shared" si="43"/>
        <v>0.19597832327383227</v>
      </c>
      <c r="BP26">
        <v>6</v>
      </c>
      <c r="BQ26">
        <v>0.5</v>
      </c>
      <c r="BR26" t="s">
        <v>296</v>
      </c>
      <c r="BS26">
        <v>2</v>
      </c>
      <c r="BT26">
        <v>1607985184</v>
      </c>
      <c r="BU26">
        <v>599.61590322580696</v>
      </c>
      <c r="BV26">
        <v>604.99454838709698</v>
      </c>
      <c r="BW26">
        <v>21.166206451612901</v>
      </c>
      <c r="BX26">
        <v>20.912648387096802</v>
      </c>
      <c r="BY26">
        <v>599.43554838709701</v>
      </c>
      <c r="BZ26">
        <v>20.838593548387099</v>
      </c>
      <c r="CA26">
        <v>500.019612903226</v>
      </c>
      <c r="CB26">
        <v>102.302032258065</v>
      </c>
      <c r="CC26">
        <v>0.100019819354839</v>
      </c>
      <c r="CD26">
        <v>27.990296774193499</v>
      </c>
      <c r="CE26">
        <v>28.722380645161302</v>
      </c>
      <c r="CF26">
        <v>999.9</v>
      </c>
      <c r="CG26">
        <v>0</v>
      </c>
      <c r="CH26">
        <v>0</v>
      </c>
      <c r="CI26">
        <v>9996.40935483871</v>
      </c>
      <c r="CJ26">
        <v>0</v>
      </c>
      <c r="CK26">
        <v>193.81222580645201</v>
      </c>
      <c r="CL26">
        <v>1399.9906451612901</v>
      </c>
      <c r="CM26">
        <v>0.90000416129032301</v>
      </c>
      <c r="CN26">
        <v>9.9995977419354898E-2</v>
      </c>
      <c r="CO26">
        <v>0</v>
      </c>
      <c r="CP26">
        <v>618.08293548387098</v>
      </c>
      <c r="CQ26">
        <v>4.9994800000000001</v>
      </c>
      <c r="CR26">
        <v>8829.3967741935503</v>
      </c>
      <c r="CS26">
        <v>11417.5</v>
      </c>
      <c r="CT26">
        <v>48.499935483870999</v>
      </c>
      <c r="CU26">
        <v>49.245870967741901</v>
      </c>
      <c r="CV26">
        <v>49.350612903225802</v>
      </c>
      <c r="CW26">
        <v>48.937064516128999</v>
      </c>
      <c r="CX26">
        <v>50.215419354838701</v>
      </c>
      <c r="CY26">
        <v>1255.4974193548401</v>
      </c>
      <c r="CZ26">
        <v>139.49322580645199</v>
      </c>
      <c r="DA26">
        <v>0</v>
      </c>
      <c r="DB26">
        <v>127.299999952316</v>
      </c>
      <c r="DC26">
        <v>0</v>
      </c>
      <c r="DD26">
        <v>618.10631999999998</v>
      </c>
      <c r="DE26">
        <v>0.89830768704446196</v>
      </c>
      <c r="DF26">
        <v>10.535384513472399</v>
      </c>
      <c r="DG26">
        <v>8829.51</v>
      </c>
      <c r="DH26">
        <v>15</v>
      </c>
      <c r="DI26">
        <v>1607985085</v>
      </c>
      <c r="DJ26" t="s">
        <v>334</v>
      </c>
      <c r="DK26">
        <v>1607985085</v>
      </c>
      <c r="DL26">
        <v>1607985081</v>
      </c>
      <c r="DM26">
        <v>33</v>
      </c>
      <c r="DN26">
        <v>0.25</v>
      </c>
      <c r="DO26">
        <v>1.0999999999999999E-2</v>
      </c>
      <c r="DP26">
        <v>0.27200000000000002</v>
      </c>
      <c r="DQ26">
        <v>0.311</v>
      </c>
      <c r="DR26">
        <v>504</v>
      </c>
      <c r="DS26">
        <v>21</v>
      </c>
      <c r="DT26">
        <v>0.39</v>
      </c>
      <c r="DU26">
        <v>0.17</v>
      </c>
      <c r="DV26">
        <v>4.3533051932868299</v>
      </c>
      <c r="DW26">
        <v>-0.18970940967578701</v>
      </c>
      <c r="DX26">
        <v>3.8569543506056903E-2</v>
      </c>
      <c r="DY26">
        <v>1</v>
      </c>
      <c r="DZ26">
        <v>-5.3796322580645199</v>
      </c>
      <c r="EA26">
        <v>6.6906290322585896E-2</v>
      </c>
      <c r="EB26">
        <v>4.4370294095565199E-2</v>
      </c>
      <c r="EC26">
        <v>1</v>
      </c>
      <c r="ED26">
        <v>0.25237132258064499</v>
      </c>
      <c r="EE26">
        <v>0.17585975806451601</v>
      </c>
      <c r="EF26">
        <v>1.32226994130136E-2</v>
      </c>
      <c r="EG26">
        <v>1</v>
      </c>
      <c r="EH26">
        <v>3</v>
      </c>
      <c r="EI26">
        <v>3</v>
      </c>
      <c r="EJ26" t="s">
        <v>309</v>
      </c>
      <c r="EK26">
        <v>100</v>
      </c>
      <c r="EL26">
        <v>100</v>
      </c>
      <c r="EM26">
        <v>0.18</v>
      </c>
      <c r="EN26">
        <v>0.32819999999999999</v>
      </c>
      <c r="EO26">
        <v>0.52563713395858402</v>
      </c>
      <c r="EP26">
        <v>-1.6043650578588901E-5</v>
      </c>
      <c r="EQ26">
        <v>-1.15305589960158E-6</v>
      </c>
      <c r="ER26">
        <v>3.6581349982770798E-10</v>
      </c>
      <c r="ES26">
        <v>-6.2924142980213801E-2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1.8</v>
      </c>
      <c r="FB26">
        <v>1.9</v>
      </c>
      <c r="FC26">
        <v>2</v>
      </c>
      <c r="FD26">
        <v>506.34500000000003</v>
      </c>
      <c r="FE26">
        <v>500.79199999999997</v>
      </c>
      <c r="FF26">
        <v>24.644500000000001</v>
      </c>
      <c r="FG26">
        <v>31.754000000000001</v>
      </c>
      <c r="FH26">
        <v>29.999500000000001</v>
      </c>
      <c r="FI26">
        <v>31.937100000000001</v>
      </c>
      <c r="FJ26">
        <v>31.994700000000002</v>
      </c>
      <c r="FK26">
        <v>26.621500000000001</v>
      </c>
      <c r="FL26">
        <v>20.364100000000001</v>
      </c>
      <c r="FM26">
        <v>67.748500000000007</v>
      </c>
      <c r="FN26">
        <v>24.648800000000001</v>
      </c>
      <c r="FO26">
        <v>605.20899999999995</v>
      </c>
      <c r="FP26">
        <v>20.837</v>
      </c>
      <c r="FQ26">
        <v>98.291899999999998</v>
      </c>
      <c r="FR26">
        <v>102.29300000000001</v>
      </c>
    </row>
    <row r="27" spans="1:174" x14ac:dyDescent="0.25">
      <c r="A27">
        <v>11</v>
      </c>
      <c r="B27">
        <v>1607985312.5</v>
      </c>
      <c r="C27">
        <v>1010.5</v>
      </c>
      <c r="D27" t="s">
        <v>339</v>
      </c>
      <c r="E27" t="s">
        <v>340</v>
      </c>
      <c r="F27" t="s">
        <v>291</v>
      </c>
      <c r="G27" t="s">
        <v>292</v>
      </c>
      <c r="H27">
        <v>1607985304.5</v>
      </c>
      <c r="I27">
        <f t="shared" si="0"/>
        <v>2.5197626186840267E-4</v>
      </c>
      <c r="J27">
        <f t="shared" si="1"/>
        <v>0.25197626186840266</v>
      </c>
      <c r="K27">
        <f t="shared" si="2"/>
        <v>5.0481367780512842</v>
      </c>
      <c r="L27">
        <f t="shared" si="3"/>
        <v>699.83716129032302</v>
      </c>
      <c r="M27">
        <f t="shared" si="4"/>
        <v>105.27078746049858</v>
      </c>
      <c r="N27">
        <f t="shared" si="5"/>
        <v>10.779401253653969</v>
      </c>
      <c r="O27">
        <f t="shared" si="6"/>
        <v>71.661148888026133</v>
      </c>
      <c r="P27">
        <f t="shared" si="7"/>
        <v>1.388851305739382E-2</v>
      </c>
      <c r="Q27">
        <f t="shared" si="8"/>
        <v>2.9692473719698955</v>
      </c>
      <c r="R27">
        <f t="shared" si="9"/>
        <v>1.3852523570304975E-2</v>
      </c>
      <c r="S27">
        <f t="shared" si="10"/>
        <v>8.6610529124685563E-3</v>
      </c>
      <c r="T27">
        <f t="shared" si="11"/>
        <v>231.29206450901992</v>
      </c>
      <c r="U27">
        <f t="shared" si="12"/>
        <v>29.257770082503082</v>
      </c>
      <c r="V27">
        <f t="shared" si="13"/>
        <v>28.688680645161298</v>
      </c>
      <c r="W27">
        <f t="shared" si="14"/>
        <v>3.9498884899720692</v>
      </c>
      <c r="X27">
        <f t="shared" si="15"/>
        <v>56.541626853321439</v>
      </c>
      <c r="Y27">
        <f t="shared" si="16"/>
        <v>2.1427094267780324</v>
      </c>
      <c r="Z27">
        <f t="shared" si="17"/>
        <v>3.7896140348713065</v>
      </c>
      <c r="AA27">
        <f t="shared" si="18"/>
        <v>1.8071790631940368</v>
      </c>
      <c r="AB27">
        <f t="shared" si="19"/>
        <v>-11.112153148396558</v>
      </c>
      <c r="AC27">
        <f t="shared" si="20"/>
        <v>-114.02618711772543</v>
      </c>
      <c r="AD27">
        <f t="shared" si="21"/>
        <v>-8.3986224379472745</v>
      </c>
      <c r="AE27">
        <f t="shared" si="22"/>
        <v>97.755101804950655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53908.033716045858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341</v>
      </c>
      <c r="AR27">
        <v>15459.8</v>
      </c>
      <c r="AS27">
        <v>620.83115384615405</v>
      </c>
      <c r="AT27">
        <v>692.71</v>
      </c>
      <c r="AU27">
        <f t="shared" si="27"/>
        <v>0.10376470117920344</v>
      </c>
      <c r="AV27">
        <v>0.5</v>
      </c>
      <c r="AW27">
        <f t="shared" si="28"/>
        <v>1180.1885047803232</v>
      </c>
      <c r="AX27">
        <f t="shared" si="29"/>
        <v>5.0481367780512842</v>
      </c>
      <c r="AY27">
        <f t="shared" si="30"/>
        <v>61.230953766830581</v>
      </c>
      <c r="AZ27">
        <f t="shared" si="31"/>
        <v>4.7669370063172173E-3</v>
      </c>
      <c r="BA27">
        <f t="shared" si="32"/>
        <v>3.7091567899987004</v>
      </c>
      <c r="BB27" t="s">
        <v>342</v>
      </c>
      <c r="BC27">
        <v>620.83115384615405</v>
      </c>
      <c r="BD27">
        <v>496.69</v>
      </c>
      <c r="BE27">
        <f t="shared" si="33"/>
        <v>0.28297555975805178</v>
      </c>
      <c r="BF27">
        <f t="shared" si="34"/>
        <v>0.3666913894186612</v>
      </c>
      <c r="BG27">
        <f t="shared" si="35"/>
        <v>0.92911668878530695</v>
      </c>
      <c r="BH27">
        <f t="shared" si="36"/>
        <v>-3.1571611987701598</v>
      </c>
      <c r="BI27">
        <f t="shared" si="37"/>
        <v>1.0089401144933945</v>
      </c>
      <c r="BJ27">
        <f t="shared" si="38"/>
        <v>0.2933679231172866</v>
      </c>
      <c r="BK27">
        <f t="shared" si="39"/>
        <v>0.70663207688271346</v>
      </c>
      <c r="BL27">
        <f t="shared" si="40"/>
        <v>1400.0038709677401</v>
      </c>
      <c r="BM27">
        <f t="shared" si="41"/>
        <v>1180.1885047803232</v>
      </c>
      <c r="BN27">
        <f t="shared" si="42"/>
        <v>0.84298945828237493</v>
      </c>
      <c r="BO27">
        <f t="shared" si="43"/>
        <v>0.19597891656474992</v>
      </c>
      <c r="BP27">
        <v>6</v>
      </c>
      <c r="BQ27">
        <v>0.5</v>
      </c>
      <c r="BR27" t="s">
        <v>296</v>
      </c>
      <c r="BS27">
        <v>2</v>
      </c>
      <c r="BT27">
        <v>1607985304.5</v>
      </c>
      <c r="BU27">
        <v>699.83716129032302</v>
      </c>
      <c r="BV27">
        <v>706.10641935483898</v>
      </c>
      <c r="BW27">
        <v>20.9255322580645</v>
      </c>
      <c r="BX27">
        <v>20.629493548387099</v>
      </c>
      <c r="BY27">
        <v>699.76209677419297</v>
      </c>
      <c r="BZ27">
        <v>20.607816129032301</v>
      </c>
      <c r="CA27">
        <v>500.00932258064501</v>
      </c>
      <c r="CB27">
        <v>102.296935483871</v>
      </c>
      <c r="CC27">
        <v>9.9954609677419398E-2</v>
      </c>
      <c r="CD27">
        <v>27.976364516128999</v>
      </c>
      <c r="CE27">
        <v>28.688680645161298</v>
      </c>
      <c r="CF27">
        <v>999.9</v>
      </c>
      <c r="CG27">
        <v>0</v>
      </c>
      <c r="CH27">
        <v>0</v>
      </c>
      <c r="CI27">
        <v>9998.4106451612897</v>
      </c>
      <c r="CJ27">
        <v>0</v>
      </c>
      <c r="CK27">
        <v>192.45587096774199</v>
      </c>
      <c r="CL27">
        <v>1400.0038709677401</v>
      </c>
      <c r="CM27">
        <v>0.89999451612903303</v>
      </c>
      <c r="CN27">
        <v>0.100005496774194</v>
      </c>
      <c r="CO27">
        <v>0</v>
      </c>
      <c r="CP27">
        <v>620.86287096774197</v>
      </c>
      <c r="CQ27">
        <v>4.9994800000000001</v>
      </c>
      <c r="CR27">
        <v>8860.6180645161294</v>
      </c>
      <c r="CS27">
        <v>11417.5903225806</v>
      </c>
      <c r="CT27">
        <v>48.360677419354801</v>
      </c>
      <c r="CU27">
        <v>49.108741935483899</v>
      </c>
      <c r="CV27">
        <v>49.217548387096798</v>
      </c>
      <c r="CW27">
        <v>48.792064516129003</v>
      </c>
      <c r="CX27">
        <v>50.0783870967742</v>
      </c>
      <c r="CY27">
        <v>1255.49548387097</v>
      </c>
      <c r="CZ27">
        <v>139.50838709677399</v>
      </c>
      <c r="DA27">
        <v>0</v>
      </c>
      <c r="DB27">
        <v>119.59999990463299</v>
      </c>
      <c r="DC27">
        <v>0</v>
      </c>
      <c r="DD27">
        <v>620.83115384615405</v>
      </c>
      <c r="DE27">
        <v>-0.27870084896034703</v>
      </c>
      <c r="DF27">
        <v>-5.3367521640542197</v>
      </c>
      <c r="DG27">
        <v>8860.5261538461491</v>
      </c>
      <c r="DH27">
        <v>15</v>
      </c>
      <c r="DI27">
        <v>1607985085</v>
      </c>
      <c r="DJ27" t="s">
        <v>334</v>
      </c>
      <c r="DK27">
        <v>1607985085</v>
      </c>
      <c r="DL27">
        <v>1607985081</v>
      </c>
      <c r="DM27">
        <v>33</v>
      </c>
      <c r="DN27">
        <v>0.25</v>
      </c>
      <c r="DO27">
        <v>1.0999999999999999E-2</v>
      </c>
      <c r="DP27">
        <v>0.27200000000000002</v>
      </c>
      <c r="DQ27">
        <v>0.311</v>
      </c>
      <c r="DR27">
        <v>504</v>
      </c>
      <c r="DS27">
        <v>21</v>
      </c>
      <c r="DT27">
        <v>0.39</v>
      </c>
      <c r="DU27">
        <v>0.17</v>
      </c>
      <c r="DV27">
        <v>5.0468547397812298</v>
      </c>
      <c r="DW27">
        <v>-0.147511709287931</v>
      </c>
      <c r="DX27">
        <v>4.5385502788948699E-2</v>
      </c>
      <c r="DY27">
        <v>1</v>
      </c>
      <c r="DZ27">
        <v>-6.2691164516129003</v>
      </c>
      <c r="EA27">
        <v>0.124245483870977</v>
      </c>
      <c r="EB27">
        <v>5.39647162235323E-2</v>
      </c>
      <c r="EC27">
        <v>1</v>
      </c>
      <c r="ED27">
        <v>0.29604670967741897</v>
      </c>
      <c r="EE27">
        <v>-4.9838709678176203E-5</v>
      </c>
      <c r="EF27">
        <v>5.0009645479637103E-4</v>
      </c>
      <c r="EG27">
        <v>1</v>
      </c>
      <c r="EH27">
        <v>3</v>
      </c>
      <c r="EI27">
        <v>3</v>
      </c>
      <c r="EJ27" t="s">
        <v>309</v>
      </c>
      <c r="EK27">
        <v>100</v>
      </c>
      <c r="EL27">
        <v>100</v>
      </c>
      <c r="EM27">
        <v>7.4999999999999997E-2</v>
      </c>
      <c r="EN27">
        <v>0.31740000000000002</v>
      </c>
      <c r="EO27">
        <v>0.52563713395858402</v>
      </c>
      <c r="EP27">
        <v>-1.6043650578588901E-5</v>
      </c>
      <c r="EQ27">
        <v>-1.15305589960158E-6</v>
      </c>
      <c r="ER27">
        <v>3.6581349982770798E-10</v>
      </c>
      <c r="ES27">
        <v>-6.2924142980213801E-2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3.8</v>
      </c>
      <c r="FB27">
        <v>3.9</v>
      </c>
      <c r="FC27">
        <v>2</v>
      </c>
      <c r="FD27">
        <v>505.99799999999999</v>
      </c>
      <c r="FE27">
        <v>501.61</v>
      </c>
      <c r="FF27">
        <v>24.816500000000001</v>
      </c>
      <c r="FG27">
        <v>31.586400000000001</v>
      </c>
      <c r="FH27">
        <v>29.999600000000001</v>
      </c>
      <c r="FI27">
        <v>31.765499999999999</v>
      </c>
      <c r="FJ27">
        <v>31.823</v>
      </c>
      <c r="FK27">
        <v>30.139099999999999</v>
      </c>
      <c r="FL27">
        <v>20.888200000000001</v>
      </c>
      <c r="FM27">
        <v>67.748500000000007</v>
      </c>
      <c r="FN27">
        <v>24.826000000000001</v>
      </c>
      <c r="FO27">
        <v>706.14400000000001</v>
      </c>
      <c r="FP27">
        <v>20.706800000000001</v>
      </c>
      <c r="FQ27">
        <v>98.321899999999999</v>
      </c>
      <c r="FR27">
        <v>102.325</v>
      </c>
    </row>
    <row r="28" spans="1:174" x14ac:dyDescent="0.25">
      <c r="A28">
        <v>12</v>
      </c>
      <c r="B28">
        <v>1607985423</v>
      </c>
      <c r="C28">
        <v>1121</v>
      </c>
      <c r="D28" t="s">
        <v>343</v>
      </c>
      <c r="E28" t="s">
        <v>344</v>
      </c>
      <c r="F28" t="s">
        <v>291</v>
      </c>
      <c r="G28" t="s">
        <v>292</v>
      </c>
      <c r="H28">
        <v>1607985415</v>
      </c>
      <c r="I28">
        <f t="shared" si="0"/>
        <v>2.0187725536688721E-4</v>
      </c>
      <c r="J28">
        <f t="shared" si="1"/>
        <v>0.20187725536688722</v>
      </c>
      <c r="K28">
        <f t="shared" si="2"/>
        <v>5.4345863352650268</v>
      </c>
      <c r="L28">
        <f t="shared" si="3"/>
        <v>799.75248387096804</v>
      </c>
      <c r="M28">
        <f t="shared" si="4"/>
        <v>6.2548966103428398</v>
      </c>
      <c r="N28">
        <f t="shared" si="5"/>
        <v>0.64045695898570654</v>
      </c>
      <c r="O28">
        <f t="shared" si="6"/>
        <v>81.888970461046625</v>
      </c>
      <c r="P28">
        <f t="shared" si="7"/>
        <v>1.1142136340377985E-2</v>
      </c>
      <c r="Q28">
        <f t="shared" si="8"/>
        <v>2.9698510585289237</v>
      </c>
      <c r="R28">
        <f t="shared" si="9"/>
        <v>1.1118964882948145E-2</v>
      </c>
      <c r="S28">
        <f t="shared" si="10"/>
        <v>6.9514308584051427E-3</v>
      </c>
      <c r="T28">
        <f t="shared" si="11"/>
        <v>231.29146033723035</v>
      </c>
      <c r="U28">
        <f t="shared" si="12"/>
        <v>29.286197857164019</v>
      </c>
      <c r="V28">
        <f t="shared" si="13"/>
        <v>28.674848387096802</v>
      </c>
      <c r="W28">
        <f t="shared" si="14"/>
        <v>3.9467207623130398</v>
      </c>
      <c r="X28">
        <f t="shared" si="15"/>
        <v>56.495682928695778</v>
      </c>
      <c r="Y28">
        <f t="shared" si="16"/>
        <v>2.1429455143187126</v>
      </c>
      <c r="Z28">
        <f t="shared" si="17"/>
        <v>3.7931137446791516</v>
      </c>
      <c r="AA28">
        <f t="shared" si="18"/>
        <v>1.8037752479943272</v>
      </c>
      <c r="AB28">
        <f t="shared" si="19"/>
        <v>-8.9027869616797268</v>
      </c>
      <c r="AC28">
        <f t="shared" si="20"/>
        <v>-109.29976634198051</v>
      </c>
      <c r="AD28">
        <f t="shared" si="21"/>
        <v>-8.0489397143613317</v>
      </c>
      <c r="AE28">
        <f t="shared" si="22"/>
        <v>105.03996731920877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53922.784495022337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345</v>
      </c>
      <c r="AR28">
        <v>15460.3</v>
      </c>
      <c r="AS28">
        <v>622.46115384615405</v>
      </c>
      <c r="AT28">
        <v>698.43</v>
      </c>
      <c r="AU28">
        <f t="shared" si="27"/>
        <v>0.10877088062346396</v>
      </c>
      <c r="AV28">
        <v>0.5</v>
      </c>
      <c r="AW28">
        <f t="shared" si="28"/>
        <v>1180.1884273608425</v>
      </c>
      <c r="AX28">
        <f t="shared" si="29"/>
        <v>5.4345863352650268</v>
      </c>
      <c r="AY28">
        <f t="shared" si="30"/>
        <v>64.18506727282994</v>
      </c>
      <c r="AZ28">
        <f t="shared" si="31"/>
        <v>5.0943846556148094E-3</v>
      </c>
      <c r="BA28">
        <f t="shared" si="32"/>
        <v>3.6705897512993433</v>
      </c>
      <c r="BB28" t="s">
        <v>346</v>
      </c>
      <c r="BC28">
        <v>622.46115384615405</v>
      </c>
      <c r="BD28">
        <v>497.17</v>
      </c>
      <c r="BE28">
        <f t="shared" si="33"/>
        <v>0.28816058874905137</v>
      </c>
      <c r="BF28">
        <f t="shared" si="34"/>
        <v>0.3774661937486134</v>
      </c>
      <c r="BG28">
        <f t="shared" si="35"/>
        <v>0.92720920391622164</v>
      </c>
      <c r="BH28">
        <f t="shared" si="36"/>
        <v>-4.4564550336176199</v>
      </c>
      <c r="BI28">
        <f t="shared" si="37"/>
        <v>1.0066939851095758</v>
      </c>
      <c r="BJ28">
        <f t="shared" si="38"/>
        <v>0.30148848066490092</v>
      </c>
      <c r="BK28">
        <f t="shared" si="39"/>
        <v>0.69851151933509903</v>
      </c>
      <c r="BL28">
        <f t="shared" si="40"/>
        <v>1400.00419354839</v>
      </c>
      <c r="BM28">
        <f t="shared" si="41"/>
        <v>1180.1884273608425</v>
      </c>
      <c r="BN28">
        <f t="shared" si="42"/>
        <v>0.84298920874628813</v>
      </c>
      <c r="BO28">
        <f t="shared" si="43"/>
        <v>0.19597841749257638</v>
      </c>
      <c r="BP28">
        <v>6</v>
      </c>
      <c r="BQ28">
        <v>0.5</v>
      </c>
      <c r="BR28" t="s">
        <v>296</v>
      </c>
      <c r="BS28">
        <v>2</v>
      </c>
      <c r="BT28">
        <v>1607985415</v>
      </c>
      <c r="BU28">
        <v>799.75248387096804</v>
      </c>
      <c r="BV28">
        <v>806.46758064516098</v>
      </c>
      <c r="BW28">
        <v>20.928654838709701</v>
      </c>
      <c r="BX28">
        <v>20.691477419354801</v>
      </c>
      <c r="BY28">
        <v>799.79006451612895</v>
      </c>
      <c r="BZ28">
        <v>20.6108193548387</v>
      </c>
      <c r="CA28">
        <v>500.01109677419402</v>
      </c>
      <c r="CB28">
        <v>102.292967741935</v>
      </c>
      <c r="CC28">
        <v>9.9925200000000006E-2</v>
      </c>
      <c r="CD28">
        <v>27.992196774193498</v>
      </c>
      <c r="CE28">
        <v>28.674848387096802</v>
      </c>
      <c r="CF28">
        <v>999.9</v>
      </c>
      <c r="CG28">
        <v>0</v>
      </c>
      <c r="CH28">
        <v>0</v>
      </c>
      <c r="CI28">
        <v>10002.2161290323</v>
      </c>
      <c r="CJ28">
        <v>0</v>
      </c>
      <c r="CK28">
        <v>191.741774193548</v>
      </c>
      <c r="CL28">
        <v>1400.00419354839</v>
      </c>
      <c r="CM28">
        <v>0.90000122580645203</v>
      </c>
      <c r="CN28">
        <v>9.9998877419354898E-2</v>
      </c>
      <c r="CO28">
        <v>0</v>
      </c>
      <c r="CP28">
        <v>622.48364516129004</v>
      </c>
      <c r="CQ28">
        <v>4.9994800000000001</v>
      </c>
      <c r="CR28">
        <v>8878.9335483871</v>
      </c>
      <c r="CS28">
        <v>11417.6193548387</v>
      </c>
      <c r="CT28">
        <v>48.209419354838701</v>
      </c>
      <c r="CU28">
        <v>48.961387096774203</v>
      </c>
      <c r="CV28">
        <v>49.0741935483871</v>
      </c>
      <c r="CW28">
        <v>48.634999999999998</v>
      </c>
      <c r="CX28">
        <v>49.923000000000002</v>
      </c>
      <c r="CY28">
        <v>1255.5074193548401</v>
      </c>
      <c r="CZ28">
        <v>139.49677419354799</v>
      </c>
      <c r="DA28">
        <v>0</v>
      </c>
      <c r="DB28">
        <v>110.09999990463299</v>
      </c>
      <c r="DC28">
        <v>0</v>
      </c>
      <c r="DD28">
        <v>622.46115384615405</v>
      </c>
      <c r="DE28">
        <v>-1.1656068291184001</v>
      </c>
      <c r="DF28">
        <v>-21.8905982224056</v>
      </c>
      <c r="DG28">
        <v>8878.7999999999993</v>
      </c>
      <c r="DH28">
        <v>15</v>
      </c>
      <c r="DI28">
        <v>1607985085</v>
      </c>
      <c r="DJ28" t="s">
        <v>334</v>
      </c>
      <c r="DK28">
        <v>1607985085</v>
      </c>
      <c r="DL28">
        <v>1607985081</v>
      </c>
      <c r="DM28">
        <v>33</v>
      </c>
      <c r="DN28">
        <v>0.25</v>
      </c>
      <c r="DO28">
        <v>1.0999999999999999E-2</v>
      </c>
      <c r="DP28">
        <v>0.27200000000000002</v>
      </c>
      <c r="DQ28">
        <v>0.311</v>
      </c>
      <c r="DR28">
        <v>504</v>
      </c>
      <c r="DS28">
        <v>21</v>
      </c>
      <c r="DT28">
        <v>0.39</v>
      </c>
      <c r="DU28">
        <v>0.17</v>
      </c>
      <c r="DV28">
        <v>5.4377118019892796</v>
      </c>
      <c r="DW28">
        <v>-0.121091604659177</v>
      </c>
      <c r="DX28">
        <v>3.5831689194120497E-2</v>
      </c>
      <c r="DY28">
        <v>1</v>
      </c>
      <c r="DZ28">
        <v>-6.71862612903226</v>
      </c>
      <c r="EA28">
        <v>4.1541774193565799E-2</v>
      </c>
      <c r="EB28">
        <v>4.27106340673487E-2</v>
      </c>
      <c r="EC28">
        <v>1</v>
      </c>
      <c r="ED28">
        <v>0.23675274193548401</v>
      </c>
      <c r="EE28">
        <v>0.11056524193548301</v>
      </c>
      <c r="EF28">
        <v>9.0098890328913408E-3</v>
      </c>
      <c r="EG28">
        <v>1</v>
      </c>
      <c r="EH28">
        <v>3</v>
      </c>
      <c r="EI28">
        <v>3</v>
      </c>
      <c r="EJ28" t="s">
        <v>309</v>
      </c>
      <c r="EK28">
        <v>100</v>
      </c>
      <c r="EL28">
        <v>100</v>
      </c>
      <c r="EM28">
        <v>-3.6999999999999998E-2</v>
      </c>
      <c r="EN28">
        <v>0.31809999999999999</v>
      </c>
      <c r="EO28">
        <v>0.52563713395858402</v>
      </c>
      <c r="EP28">
        <v>-1.6043650578588901E-5</v>
      </c>
      <c r="EQ28">
        <v>-1.15305589960158E-6</v>
      </c>
      <c r="ER28">
        <v>3.6581349982770798E-10</v>
      </c>
      <c r="ES28">
        <v>-6.2924142980213801E-2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5.6</v>
      </c>
      <c r="FB28">
        <v>5.7</v>
      </c>
      <c r="FC28">
        <v>2</v>
      </c>
      <c r="FD28">
        <v>505.61099999999999</v>
      </c>
      <c r="FE28">
        <v>502.50700000000001</v>
      </c>
      <c r="FF28">
        <v>24.8599</v>
      </c>
      <c r="FG28">
        <v>31.435199999999998</v>
      </c>
      <c r="FH28">
        <v>29.999600000000001</v>
      </c>
      <c r="FI28">
        <v>31.610299999999999</v>
      </c>
      <c r="FJ28">
        <v>31.6678</v>
      </c>
      <c r="FK28">
        <v>33.5854</v>
      </c>
      <c r="FL28">
        <v>20.6692</v>
      </c>
      <c r="FM28">
        <v>68.127799999999993</v>
      </c>
      <c r="FN28">
        <v>24.8584</v>
      </c>
      <c r="FO28">
        <v>806.55499999999995</v>
      </c>
      <c r="FP28">
        <v>20.711200000000002</v>
      </c>
      <c r="FQ28">
        <v>98.349900000000005</v>
      </c>
      <c r="FR28">
        <v>102.352</v>
      </c>
    </row>
    <row r="29" spans="1:174" x14ac:dyDescent="0.25">
      <c r="A29">
        <v>13</v>
      </c>
      <c r="B29">
        <v>1607985543.5</v>
      </c>
      <c r="C29">
        <v>1241.5</v>
      </c>
      <c r="D29" t="s">
        <v>347</v>
      </c>
      <c r="E29" t="s">
        <v>348</v>
      </c>
      <c r="F29" t="s">
        <v>291</v>
      </c>
      <c r="G29" t="s">
        <v>292</v>
      </c>
      <c r="H29">
        <v>1607985535.5</v>
      </c>
      <c r="I29">
        <f t="shared" si="0"/>
        <v>1.9282686002635393E-4</v>
      </c>
      <c r="J29">
        <f t="shared" si="1"/>
        <v>0.19282686002635394</v>
      </c>
      <c r="K29">
        <f t="shared" si="2"/>
        <v>5.6709583235828154</v>
      </c>
      <c r="L29">
        <f t="shared" si="3"/>
        <v>899.89125806451602</v>
      </c>
      <c r="M29">
        <f t="shared" si="4"/>
        <v>27.624390473609104</v>
      </c>
      <c r="N29">
        <f t="shared" si="5"/>
        <v>2.8287557600098299</v>
      </c>
      <c r="O29">
        <f t="shared" si="6"/>
        <v>92.149456910710796</v>
      </c>
      <c r="P29">
        <f t="shared" si="7"/>
        <v>1.0584187487737843E-2</v>
      </c>
      <c r="Q29">
        <f t="shared" si="8"/>
        <v>2.9698817430752498</v>
      </c>
      <c r="R29">
        <f t="shared" si="9"/>
        <v>1.0563276438621446E-2</v>
      </c>
      <c r="S29">
        <f t="shared" si="10"/>
        <v>6.6039230683595006E-3</v>
      </c>
      <c r="T29">
        <f t="shared" si="11"/>
        <v>231.29365958641355</v>
      </c>
      <c r="U29">
        <f t="shared" si="12"/>
        <v>29.282355011943142</v>
      </c>
      <c r="V29">
        <f t="shared" si="13"/>
        <v>28.6561290322581</v>
      </c>
      <c r="W29">
        <f t="shared" si="14"/>
        <v>3.9424373680310421</v>
      </c>
      <c r="X29">
        <f t="shared" si="15"/>
        <v>56.137167704049752</v>
      </c>
      <c r="Y29">
        <f t="shared" si="16"/>
        <v>2.128580675409768</v>
      </c>
      <c r="Z29">
        <f t="shared" si="17"/>
        <v>3.7917493212900579</v>
      </c>
      <c r="AA29">
        <f t="shared" si="18"/>
        <v>1.813856692621274</v>
      </c>
      <c r="AB29">
        <f t="shared" si="19"/>
        <v>-8.5036645271622078</v>
      </c>
      <c r="AC29">
        <f t="shared" si="20"/>
        <v>-107.29174495452772</v>
      </c>
      <c r="AD29">
        <f t="shared" si="21"/>
        <v>-7.900006191807198</v>
      </c>
      <c r="AE29">
        <f t="shared" si="22"/>
        <v>107.59824391291643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53924.955365684553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349</v>
      </c>
      <c r="AR29">
        <v>15461</v>
      </c>
      <c r="AS29">
        <v>622.75203846153795</v>
      </c>
      <c r="AT29">
        <v>701.11</v>
      </c>
      <c r="AU29">
        <f t="shared" si="27"/>
        <v>0.11176272131115239</v>
      </c>
      <c r="AV29">
        <v>0.5</v>
      </c>
      <c r="AW29">
        <f t="shared" si="28"/>
        <v>1180.1983660705703</v>
      </c>
      <c r="AX29">
        <f t="shared" si="29"/>
        <v>5.6709583235828154</v>
      </c>
      <c r="AY29">
        <f t="shared" si="30"/>
        <v>65.951090539511284</v>
      </c>
      <c r="AZ29">
        <f t="shared" si="31"/>
        <v>5.2946233303168251E-3</v>
      </c>
      <c r="BA29">
        <f t="shared" si="32"/>
        <v>3.6527363751765054</v>
      </c>
      <c r="BB29" t="s">
        <v>350</v>
      </c>
      <c r="BC29">
        <v>622.75203846153795</v>
      </c>
      <c r="BD29">
        <v>498.33</v>
      </c>
      <c r="BE29">
        <f t="shared" si="33"/>
        <v>0.28922708276875242</v>
      </c>
      <c r="BF29">
        <f t="shared" si="34"/>
        <v>0.38641858930102602</v>
      </c>
      <c r="BG29">
        <f t="shared" si="35"/>
        <v>0.92662867480777922</v>
      </c>
      <c r="BH29">
        <f t="shared" si="36"/>
        <v>-5.4540531134551387</v>
      </c>
      <c r="BI29">
        <f t="shared" si="37"/>
        <v>1.0056416028108635</v>
      </c>
      <c r="BJ29">
        <f t="shared" si="38"/>
        <v>0.30921452474422262</v>
      </c>
      <c r="BK29">
        <f t="shared" si="39"/>
        <v>0.69078547525577738</v>
      </c>
      <c r="BL29">
        <f t="shared" si="40"/>
        <v>1400.0158064516099</v>
      </c>
      <c r="BM29">
        <f t="shared" si="41"/>
        <v>1180.1983660705703</v>
      </c>
      <c r="BN29">
        <f t="shared" si="42"/>
        <v>0.84298931528625043</v>
      </c>
      <c r="BO29">
        <f t="shared" si="43"/>
        <v>0.19597863057250098</v>
      </c>
      <c r="BP29">
        <v>6</v>
      </c>
      <c r="BQ29">
        <v>0.5</v>
      </c>
      <c r="BR29" t="s">
        <v>296</v>
      </c>
      <c r="BS29">
        <v>2</v>
      </c>
      <c r="BT29">
        <v>1607985535.5</v>
      </c>
      <c r="BU29">
        <v>899.89125806451602</v>
      </c>
      <c r="BV29">
        <v>906.90448387096797</v>
      </c>
      <c r="BW29">
        <v>20.786787096774201</v>
      </c>
      <c r="BX29">
        <v>20.560209677419401</v>
      </c>
      <c r="BY29">
        <v>900.04745161290305</v>
      </c>
      <c r="BZ29">
        <v>20.4747129032258</v>
      </c>
      <c r="CA29">
        <v>500.01083870967699</v>
      </c>
      <c r="CB29">
        <v>102.30070967741899</v>
      </c>
      <c r="CC29">
        <v>9.9948274193548403E-2</v>
      </c>
      <c r="CD29">
        <v>27.9860258064516</v>
      </c>
      <c r="CE29">
        <v>28.6561290322581</v>
      </c>
      <c r="CF29">
        <v>999.9</v>
      </c>
      <c r="CG29">
        <v>0</v>
      </c>
      <c r="CH29">
        <v>0</v>
      </c>
      <c r="CI29">
        <v>10001.6329032258</v>
      </c>
      <c r="CJ29">
        <v>0</v>
      </c>
      <c r="CK29">
        <v>184.50425806451599</v>
      </c>
      <c r="CL29">
        <v>1400.0158064516099</v>
      </c>
      <c r="CM29">
        <v>0.90000119354838704</v>
      </c>
      <c r="CN29">
        <v>9.9998896774193602E-2</v>
      </c>
      <c r="CO29">
        <v>0</v>
      </c>
      <c r="CP29">
        <v>622.76335483871003</v>
      </c>
      <c r="CQ29">
        <v>4.9994800000000001</v>
      </c>
      <c r="CR29">
        <v>8879.1445161290303</v>
      </c>
      <c r="CS29">
        <v>11417.7129032258</v>
      </c>
      <c r="CT29">
        <v>48.076258064516097</v>
      </c>
      <c r="CU29">
        <v>48.870935483871001</v>
      </c>
      <c r="CV29">
        <v>48.941258064516099</v>
      </c>
      <c r="CW29">
        <v>48.527999999999999</v>
      </c>
      <c r="CX29">
        <v>49.804064516129003</v>
      </c>
      <c r="CY29">
        <v>1255.5129032258101</v>
      </c>
      <c r="CZ29">
        <v>139.50290322580599</v>
      </c>
      <c r="DA29">
        <v>0</v>
      </c>
      <c r="DB29">
        <v>120</v>
      </c>
      <c r="DC29">
        <v>0</v>
      </c>
      <c r="DD29">
        <v>622.75203846153795</v>
      </c>
      <c r="DE29">
        <v>-2.70690601279976</v>
      </c>
      <c r="DF29">
        <v>-34.678290573958598</v>
      </c>
      <c r="DG29">
        <v>8878.7276923076897</v>
      </c>
      <c r="DH29">
        <v>15</v>
      </c>
      <c r="DI29">
        <v>1607985085</v>
      </c>
      <c r="DJ29" t="s">
        <v>334</v>
      </c>
      <c r="DK29">
        <v>1607985085</v>
      </c>
      <c r="DL29">
        <v>1607985081</v>
      </c>
      <c r="DM29">
        <v>33</v>
      </c>
      <c r="DN29">
        <v>0.25</v>
      </c>
      <c r="DO29">
        <v>1.0999999999999999E-2</v>
      </c>
      <c r="DP29">
        <v>0.27200000000000002</v>
      </c>
      <c r="DQ29">
        <v>0.311</v>
      </c>
      <c r="DR29">
        <v>504</v>
      </c>
      <c r="DS29">
        <v>21</v>
      </c>
      <c r="DT29">
        <v>0.39</v>
      </c>
      <c r="DU29">
        <v>0.17</v>
      </c>
      <c r="DV29">
        <v>5.6726919881924003</v>
      </c>
      <c r="DW29">
        <v>-0.46782372912513098</v>
      </c>
      <c r="DX29">
        <v>4.7171345932787802E-2</v>
      </c>
      <c r="DY29">
        <v>1</v>
      </c>
      <c r="DZ29">
        <v>-7.0131138709677403</v>
      </c>
      <c r="EA29">
        <v>0.76995145161291101</v>
      </c>
      <c r="EB29">
        <v>6.6573743912776803E-2</v>
      </c>
      <c r="EC29">
        <v>0</v>
      </c>
      <c r="ED29">
        <v>0.22656135483871001</v>
      </c>
      <c r="EE29">
        <v>-0.23365456451612901</v>
      </c>
      <c r="EF29">
        <v>2.2140213781565998E-2</v>
      </c>
      <c r="EG29">
        <v>0</v>
      </c>
      <c r="EH29">
        <v>1</v>
      </c>
      <c r="EI29">
        <v>3</v>
      </c>
      <c r="EJ29" t="s">
        <v>351</v>
      </c>
      <c r="EK29">
        <v>100</v>
      </c>
      <c r="EL29">
        <v>100</v>
      </c>
      <c r="EM29">
        <v>-0.156</v>
      </c>
      <c r="EN29">
        <v>0.31240000000000001</v>
      </c>
      <c r="EO29">
        <v>0.52563713395858402</v>
      </c>
      <c r="EP29">
        <v>-1.6043650578588901E-5</v>
      </c>
      <c r="EQ29">
        <v>-1.15305589960158E-6</v>
      </c>
      <c r="ER29">
        <v>3.6581349982770798E-10</v>
      </c>
      <c r="ES29">
        <v>-6.2924142980213801E-2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7.6</v>
      </c>
      <c r="FB29">
        <v>7.7</v>
      </c>
      <c r="FC29">
        <v>2</v>
      </c>
      <c r="FD29">
        <v>505.35599999999999</v>
      </c>
      <c r="FE29">
        <v>503.58</v>
      </c>
      <c r="FF29">
        <v>24.9663</v>
      </c>
      <c r="FG29">
        <v>31.272600000000001</v>
      </c>
      <c r="FH29">
        <v>29.999600000000001</v>
      </c>
      <c r="FI29">
        <v>31.4452</v>
      </c>
      <c r="FJ29">
        <v>31.502600000000001</v>
      </c>
      <c r="FK29">
        <v>36.940199999999997</v>
      </c>
      <c r="FL29">
        <v>20.416499999999999</v>
      </c>
      <c r="FM29">
        <v>68.127799999999993</v>
      </c>
      <c r="FN29">
        <v>24.967199999999998</v>
      </c>
      <c r="FO29">
        <v>906.96500000000003</v>
      </c>
      <c r="FP29">
        <v>20.616599999999998</v>
      </c>
      <c r="FQ29">
        <v>98.381399999999999</v>
      </c>
      <c r="FR29">
        <v>102.384</v>
      </c>
    </row>
    <row r="30" spans="1:174" x14ac:dyDescent="0.25">
      <c r="A30">
        <v>14</v>
      </c>
      <c r="B30">
        <v>1607985664</v>
      </c>
      <c r="C30">
        <v>1362</v>
      </c>
      <c r="D30" t="s">
        <v>352</v>
      </c>
      <c r="E30" t="s">
        <v>353</v>
      </c>
      <c r="F30" t="s">
        <v>291</v>
      </c>
      <c r="G30" t="s">
        <v>292</v>
      </c>
      <c r="H30">
        <v>1607985656</v>
      </c>
      <c r="I30">
        <f t="shared" si="0"/>
        <v>1.4840287052828187E-4</v>
      </c>
      <c r="J30">
        <f t="shared" si="1"/>
        <v>0.14840287052828188</v>
      </c>
      <c r="K30">
        <f t="shared" si="2"/>
        <v>7.042410599242741</v>
      </c>
      <c r="L30">
        <f t="shared" si="3"/>
        <v>1199.5406451612901</v>
      </c>
      <c r="M30">
        <f t="shared" si="4"/>
        <v>-192.20868039154581</v>
      </c>
      <c r="N30">
        <f t="shared" si="5"/>
        <v>-19.68213993476736</v>
      </c>
      <c r="O30">
        <f t="shared" si="6"/>
        <v>122.83278147173672</v>
      </c>
      <c r="P30">
        <f t="shared" si="7"/>
        <v>8.1928539183050968E-3</v>
      </c>
      <c r="Q30">
        <f t="shared" si="8"/>
        <v>2.9684276367294196</v>
      </c>
      <c r="R30">
        <f t="shared" si="9"/>
        <v>8.1803123192229939E-3</v>
      </c>
      <c r="S30">
        <f t="shared" si="10"/>
        <v>5.1138203885882968E-3</v>
      </c>
      <c r="T30">
        <f t="shared" si="11"/>
        <v>231.29519969919792</v>
      </c>
      <c r="U30">
        <f t="shared" si="12"/>
        <v>29.295713627918694</v>
      </c>
      <c r="V30">
        <f t="shared" si="13"/>
        <v>28.633890322580601</v>
      </c>
      <c r="W30">
        <f t="shared" si="14"/>
        <v>3.9373539389316052</v>
      </c>
      <c r="X30">
        <f t="shared" si="15"/>
        <v>56.295393539220115</v>
      </c>
      <c r="Y30">
        <f t="shared" si="16"/>
        <v>2.1347488201320277</v>
      </c>
      <c r="Z30">
        <f t="shared" si="17"/>
        <v>3.7920488443602083</v>
      </c>
      <c r="AA30">
        <f t="shared" si="18"/>
        <v>1.8026051187995775</v>
      </c>
      <c r="AB30">
        <f t="shared" si="19"/>
        <v>-6.5445665902972303</v>
      </c>
      <c r="AC30">
        <f t="shared" si="20"/>
        <v>-103.46344615562188</v>
      </c>
      <c r="AD30">
        <f t="shared" si="21"/>
        <v>-7.6210632386385617</v>
      </c>
      <c r="AE30">
        <f t="shared" si="22"/>
        <v>113.66612371464026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53882.130169325312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354</v>
      </c>
      <c r="AR30">
        <v>15462</v>
      </c>
      <c r="AS30">
        <v>631.68469230769199</v>
      </c>
      <c r="AT30">
        <v>720.14</v>
      </c>
      <c r="AU30">
        <f t="shared" si="27"/>
        <v>0.12283071026787573</v>
      </c>
      <c r="AV30">
        <v>0.5</v>
      </c>
      <c r="AW30">
        <f t="shared" si="28"/>
        <v>1180.205274783711</v>
      </c>
      <c r="AX30">
        <f t="shared" si="29"/>
        <v>7.042410599242741</v>
      </c>
      <c r="AY30">
        <f t="shared" si="30"/>
        <v>72.482726081788343</v>
      </c>
      <c r="AZ30">
        <f t="shared" si="31"/>
        <v>6.456637876368976E-3</v>
      </c>
      <c r="BA30">
        <f t="shared" si="32"/>
        <v>3.5297858749687561</v>
      </c>
      <c r="BB30" t="s">
        <v>355</v>
      </c>
      <c r="BC30">
        <v>631.68469230769199</v>
      </c>
      <c r="BD30">
        <v>500.13</v>
      </c>
      <c r="BE30">
        <f t="shared" si="33"/>
        <v>0.30551003971449997</v>
      </c>
      <c r="BF30">
        <f t="shared" si="34"/>
        <v>0.40205130536024725</v>
      </c>
      <c r="BG30">
        <f t="shared" si="35"/>
        <v>0.92034251163127512</v>
      </c>
      <c r="BH30">
        <f t="shared" si="36"/>
        <v>18.969300560870636</v>
      </c>
      <c r="BI30">
        <f t="shared" si="37"/>
        <v>0.99816890313008222</v>
      </c>
      <c r="BJ30">
        <f t="shared" si="38"/>
        <v>0.31832007613677604</v>
      </c>
      <c r="BK30">
        <f t="shared" si="39"/>
        <v>0.68167992386322396</v>
      </c>
      <c r="BL30">
        <f t="shared" si="40"/>
        <v>1400.0238709677401</v>
      </c>
      <c r="BM30">
        <f t="shared" si="41"/>
        <v>1180.205274783711</v>
      </c>
      <c r="BN30">
        <f t="shared" si="42"/>
        <v>0.84298939415077001</v>
      </c>
      <c r="BO30">
        <f t="shared" si="43"/>
        <v>0.19597878830154014</v>
      </c>
      <c r="BP30">
        <v>6</v>
      </c>
      <c r="BQ30">
        <v>0.5</v>
      </c>
      <c r="BR30" t="s">
        <v>296</v>
      </c>
      <c r="BS30">
        <v>2</v>
      </c>
      <c r="BT30">
        <v>1607985656</v>
      </c>
      <c r="BU30">
        <v>1199.5406451612901</v>
      </c>
      <c r="BV30">
        <v>1208.20483870968</v>
      </c>
      <c r="BW30">
        <v>20.847187096774199</v>
      </c>
      <c r="BX30">
        <v>20.6728225806452</v>
      </c>
      <c r="BY30">
        <v>1200.06322580645</v>
      </c>
      <c r="BZ30">
        <v>20.532651612903202</v>
      </c>
      <c r="CA30">
        <v>500.01832258064502</v>
      </c>
      <c r="CB30">
        <v>102.299838709677</v>
      </c>
      <c r="CC30">
        <v>0.100010738709677</v>
      </c>
      <c r="CD30">
        <v>27.987380645161299</v>
      </c>
      <c r="CE30">
        <v>28.633890322580601</v>
      </c>
      <c r="CF30">
        <v>999.9</v>
      </c>
      <c r="CG30">
        <v>0</v>
      </c>
      <c r="CH30">
        <v>0</v>
      </c>
      <c r="CI30">
        <v>9993.4877419354798</v>
      </c>
      <c r="CJ30">
        <v>0</v>
      </c>
      <c r="CK30">
        <v>181.04803225806501</v>
      </c>
      <c r="CL30">
        <v>1400.0238709677401</v>
      </c>
      <c r="CM30">
        <v>0.89999674193548396</v>
      </c>
      <c r="CN30">
        <v>0.100003270967742</v>
      </c>
      <c r="CO30">
        <v>0</v>
      </c>
      <c r="CP30">
        <v>631.65664516129004</v>
      </c>
      <c r="CQ30">
        <v>4.9994800000000001</v>
      </c>
      <c r="CR30">
        <v>8989.9983870967699</v>
      </c>
      <c r="CS30">
        <v>11417.774193548399</v>
      </c>
      <c r="CT30">
        <v>47.911000000000001</v>
      </c>
      <c r="CU30">
        <v>48.723580645161299</v>
      </c>
      <c r="CV30">
        <v>48.802</v>
      </c>
      <c r="CW30">
        <v>48.375</v>
      </c>
      <c r="CX30">
        <v>49.683</v>
      </c>
      <c r="CY30">
        <v>1255.51677419355</v>
      </c>
      <c r="CZ30">
        <v>139.50741935483899</v>
      </c>
      <c r="DA30">
        <v>0</v>
      </c>
      <c r="DB30">
        <v>119.700000047684</v>
      </c>
      <c r="DC30">
        <v>0</v>
      </c>
      <c r="DD30">
        <v>631.68469230769199</v>
      </c>
      <c r="DE30">
        <v>-0.39220513677299002</v>
      </c>
      <c r="DF30">
        <v>-14.3866666209675</v>
      </c>
      <c r="DG30">
        <v>8989.8473076923092</v>
      </c>
      <c r="DH30">
        <v>15</v>
      </c>
      <c r="DI30">
        <v>1607985085</v>
      </c>
      <c r="DJ30" t="s">
        <v>334</v>
      </c>
      <c r="DK30">
        <v>1607985085</v>
      </c>
      <c r="DL30">
        <v>1607985081</v>
      </c>
      <c r="DM30">
        <v>33</v>
      </c>
      <c r="DN30">
        <v>0.25</v>
      </c>
      <c r="DO30">
        <v>1.0999999999999999E-2</v>
      </c>
      <c r="DP30">
        <v>0.27200000000000002</v>
      </c>
      <c r="DQ30">
        <v>0.311</v>
      </c>
      <c r="DR30">
        <v>504</v>
      </c>
      <c r="DS30">
        <v>21</v>
      </c>
      <c r="DT30">
        <v>0.39</v>
      </c>
      <c r="DU30">
        <v>0.17</v>
      </c>
      <c r="DV30">
        <v>7.0573588059982599</v>
      </c>
      <c r="DW30">
        <v>-1.4049020284509199</v>
      </c>
      <c r="DX30">
        <v>0.11315505101456701</v>
      </c>
      <c r="DY30">
        <v>0</v>
      </c>
      <c r="DZ30">
        <v>-8.6702700000000004</v>
      </c>
      <c r="EA30">
        <v>1.46294419354838</v>
      </c>
      <c r="EB30">
        <v>0.12043162627172101</v>
      </c>
      <c r="EC30">
        <v>0</v>
      </c>
      <c r="ED30">
        <v>0.17306754838709701</v>
      </c>
      <c r="EE30">
        <v>0.175774112903225</v>
      </c>
      <c r="EF30">
        <v>1.3149229463107899E-2</v>
      </c>
      <c r="EG30">
        <v>1</v>
      </c>
      <c r="EH30">
        <v>1</v>
      </c>
      <c r="EI30">
        <v>3</v>
      </c>
      <c r="EJ30" t="s">
        <v>351</v>
      </c>
      <c r="EK30">
        <v>100</v>
      </c>
      <c r="EL30">
        <v>100</v>
      </c>
      <c r="EM30">
        <v>-0.52</v>
      </c>
      <c r="EN30">
        <v>0.31490000000000001</v>
      </c>
      <c r="EO30">
        <v>0.52563713395858402</v>
      </c>
      <c r="EP30">
        <v>-1.6043650578588901E-5</v>
      </c>
      <c r="EQ30">
        <v>-1.15305589960158E-6</v>
      </c>
      <c r="ER30">
        <v>3.6581349982770798E-10</v>
      </c>
      <c r="ES30">
        <v>-6.2924142980213801E-2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9.6999999999999993</v>
      </c>
      <c r="FB30">
        <v>9.6999999999999993</v>
      </c>
      <c r="FC30">
        <v>2</v>
      </c>
      <c r="FD30">
        <v>504.97500000000002</v>
      </c>
      <c r="FE30">
        <v>505.12</v>
      </c>
      <c r="FF30">
        <v>24.880800000000001</v>
      </c>
      <c r="FG30">
        <v>31.116700000000002</v>
      </c>
      <c r="FH30">
        <v>29.999700000000001</v>
      </c>
      <c r="FI30">
        <v>31.285399999999999</v>
      </c>
      <c r="FJ30">
        <v>31.3414</v>
      </c>
      <c r="FK30">
        <v>46.658000000000001</v>
      </c>
      <c r="FL30">
        <v>20.461200000000002</v>
      </c>
      <c r="FM30">
        <v>68.876599999999996</v>
      </c>
      <c r="FN30">
        <v>24.882999999999999</v>
      </c>
      <c r="FO30">
        <v>1208.3800000000001</v>
      </c>
      <c r="FP30">
        <v>20.610800000000001</v>
      </c>
      <c r="FQ30">
        <v>98.410300000000007</v>
      </c>
      <c r="FR30">
        <v>102.41200000000001</v>
      </c>
    </row>
    <row r="31" spans="1:174" x14ac:dyDescent="0.25">
      <c r="A31">
        <v>15</v>
      </c>
      <c r="B31">
        <v>1607985784.5</v>
      </c>
      <c r="C31">
        <v>1482.5</v>
      </c>
      <c r="D31" t="s">
        <v>356</v>
      </c>
      <c r="E31" t="s">
        <v>357</v>
      </c>
      <c r="F31" t="s">
        <v>291</v>
      </c>
      <c r="G31" t="s">
        <v>292</v>
      </c>
      <c r="H31">
        <v>1607985776.75</v>
      </c>
      <c r="I31">
        <f t="shared" si="0"/>
        <v>1.521391248865684E-4</v>
      </c>
      <c r="J31">
        <f t="shared" si="1"/>
        <v>0.15213912488656839</v>
      </c>
      <c r="K31">
        <f t="shared" si="2"/>
        <v>6.956468416101802</v>
      </c>
      <c r="L31">
        <f t="shared" si="3"/>
        <v>1399.73166666667</v>
      </c>
      <c r="M31">
        <f t="shared" si="4"/>
        <v>52.229310904845313</v>
      </c>
      <c r="N31">
        <f t="shared" si="5"/>
        <v>5.3481721306319878</v>
      </c>
      <c r="O31">
        <f t="shared" si="6"/>
        <v>143.32959329423721</v>
      </c>
      <c r="P31">
        <f t="shared" si="7"/>
        <v>8.4024200044938695E-3</v>
      </c>
      <c r="Q31">
        <f t="shared" si="8"/>
        <v>2.9707875892761</v>
      </c>
      <c r="R31">
        <f t="shared" si="9"/>
        <v>8.3892396117426805E-3</v>
      </c>
      <c r="S31">
        <f t="shared" si="10"/>
        <v>5.2444572153308288E-3</v>
      </c>
      <c r="T31">
        <f t="shared" si="11"/>
        <v>231.29098323172633</v>
      </c>
      <c r="U31">
        <f t="shared" si="12"/>
        <v>29.295303678866361</v>
      </c>
      <c r="V31">
        <f t="shared" si="13"/>
        <v>28.6176833333333</v>
      </c>
      <c r="W31">
        <f t="shared" si="14"/>
        <v>3.933652870967725</v>
      </c>
      <c r="X31">
        <f t="shared" si="15"/>
        <v>56.208906989343973</v>
      </c>
      <c r="Y31">
        <f t="shared" si="16"/>
        <v>2.1316609237479609</v>
      </c>
      <c r="Z31">
        <f t="shared" si="17"/>
        <v>3.7923899216757211</v>
      </c>
      <c r="AA31">
        <f t="shared" si="18"/>
        <v>1.8019919472197641</v>
      </c>
      <c r="AB31">
        <f t="shared" si="19"/>
        <v>-6.7093354074976661</v>
      </c>
      <c r="AC31">
        <f t="shared" si="20"/>
        <v>-100.70289355858725</v>
      </c>
      <c r="AD31">
        <f t="shared" si="21"/>
        <v>-7.4112883135706458</v>
      </c>
      <c r="AE31">
        <f t="shared" si="22"/>
        <v>116.46746595207077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53950.898811444946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358</v>
      </c>
      <c r="AR31">
        <v>15462.8</v>
      </c>
      <c r="AS31">
        <v>635.78007692307699</v>
      </c>
      <c r="AT31">
        <v>726.04</v>
      </c>
      <c r="AU31">
        <f t="shared" si="27"/>
        <v>0.12431811343303811</v>
      </c>
      <c r="AV31">
        <v>0.5</v>
      </c>
      <c r="AW31">
        <f t="shared" si="28"/>
        <v>1180.1900415542168</v>
      </c>
      <c r="AX31">
        <f t="shared" si="29"/>
        <v>6.956468416101802</v>
      </c>
      <c r="AY31">
        <f t="shared" si="30"/>
        <v>73.359499729239545</v>
      </c>
      <c r="AZ31">
        <f t="shared" si="31"/>
        <v>6.3839005843466185E-3</v>
      </c>
      <c r="BA31">
        <f t="shared" si="32"/>
        <v>3.492975593631205</v>
      </c>
      <c r="BB31" t="s">
        <v>359</v>
      </c>
      <c r="BC31">
        <v>635.78007692307699</v>
      </c>
      <c r="BD31">
        <v>504.88</v>
      </c>
      <c r="BE31">
        <f t="shared" si="33"/>
        <v>0.30461131618092663</v>
      </c>
      <c r="BF31">
        <f t="shared" si="34"/>
        <v>0.40812046969127774</v>
      </c>
      <c r="BG31">
        <f t="shared" si="35"/>
        <v>0.91978819091832298</v>
      </c>
      <c r="BH31">
        <f t="shared" si="36"/>
        <v>8.5448514418874861</v>
      </c>
      <c r="BI31">
        <f t="shared" si="37"/>
        <v>0.9958520913530664</v>
      </c>
      <c r="BJ31">
        <f t="shared" si="38"/>
        <v>0.32409298469203607</v>
      </c>
      <c r="BK31">
        <f t="shared" si="39"/>
        <v>0.67590701530796393</v>
      </c>
      <c r="BL31">
        <f t="shared" si="40"/>
        <v>1400.0066666666701</v>
      </c>
      <c r="BM31">
        <f t="shared" si="41"/>
        <v>1180.1900415542168</v>
      </c>
      <c r="BN31">
        <f t="shared" si="42"/>
        <v>0.84298887259171185</v>
      </c>
      <c r="BO31">
        <f t="shared" si="43"/>
        <v>0.19597774518342354</v>
      </c>
      <c r="BP31">
        <v>6</v>
      </c>
      <c r="BQ31">
        <v>0.5</v>
      </c>
      <c r="BR31" t="s">
        <v>296</v>
      </c>
      <c r="BS31">
        <v>2</v>
      </c>
      <c r="BT31">
        <v>1607985776.75</v>
      </c>
      <c r="BU31">
        <v>1399.73166666667</v>
      </c>
      <c r="BV31">
        <v>1408.33466666667</v>
      </c>
      <c r="BW31">
        <v>20.817426666666702</v>
      </c>
      <c r="BX31">
        <v>20.638666666666701</v>
      </c>
      <c r="BY31">
        <v>1400.51966666667</v>
      </c>
      <c r="BZ31">
        <v>20.500426666666701</v>
      </c>
      <c r="CA31">
        <v>500.01783333333299</v>
      </c>
      <c r="CB31">
        <v>102.29793333333301</v>
      </c>
      <c r="CC31">
        <v>9.9973856666666694E-2</v>
      </c>
      <c r="CD31">
        <v>27.9889233333333</v>
      </c>
      <c r="CE31">
        <v>28.6176833333333</v>
      </c>
      <c r="CF31">
        <v>999.9</v>
      </c>
      <c r="CG31">
        <v>0</v>
      </c>
      <c r="CH31">
        <v>0</v>
      </c>
      <c r="CI31">
        <v>10007.034</v>
      </c>
      <c r="CJ31">
        <v>0</v>
      </c>
      <c r="CK31">
        <v>179.03149999999999</v>
      </c>
      <c r="CL31">
        <v>1400.0066666666701</v>
      </c>
      <c r="CM31">
        <v>0.90001216666666695</v>
      </c>
      <c r="CN31">
        <v>9.99876866666667E-2</v>
      </c>
      <c r="CO31">
        <v>0</v>
      </c>
      <c r="CP31">
        <v>635.78393333333304</v>
      </c>
      <c r="CQ31">
        <v>4.9994800000000001</v>
      </c>
      <c r="CR31">
        <v>9039.0156666666699</v>
      </c>
      <c r="CS31">
        <v>11417.66</v>
      </c>
      <c r="CT31">
        <v>47.7541333333333</v>
      </c>
      <c r="CU31">
        <v>48.662199999999999</v>
      </c>
      <c r="CV31">
        <v>48.662133333333301</v>
      </c>
      <c r="CW31">
        <v>48.237400000000001</v>
      </c>
      <c r="CX31">
        <v>49.514466666666699</v>
      </c>
      <c r="CY31">
        <v>1255.5253333333301</v>
      </c>
      <c r="CZ31">
        <v>139.481333333333</v>
      </c>
      <c r="DA31">
        <v>0</v>
      </c>
      <c r="DB31">
        <v>119.69999980926499</v>
      </c>
      <c r="DC31">
        <v>0</v>
      </c>
      <c r="DD31">
        <v>635.78007692307699</v>
      </c>
      <c r="DE31">
        <v>-4.3433846260362801</v>
      </c>
      <c r="DF31">
        <v>-54.829401696784799</v>
      </c>
      <c r="DG31">
        <v>9038.7676923076906</v>
      </c>
      <c r="DH31">
        <v>15</v>
      </c>
      <c r="DI31">
        <v>1607985804</v>
      </c>
      <c r="DJ31" t="s">
        <v>360</v>
      </c>
      <c r="DK31">
        <v>1607985804</v>
      </c>
      <c r="DL31">
        <v>1607985801.5</v>
      </c>
      <c r="DM31">
        <v>34</v>
      </c>
      <c r="DN31">
        <v>-2.5999999999999999E-2</v>
      </c>
      <c r="DO31">
        <v>8.9999999999999993E-3</v>
      </c>
      <c r="DP31">
        <v>-0.78800000000000003</v>
      </c>
      <c r="DQ31">
        <v>0.317</v>
      </c>
      <c r="DR31">
        <v>1408</v>
      </c>
      <c r="DS31">
        <v>21</v>
      </c>
      <c r="DT31">
        <v>0.24</v>
      </c>
      <c r="DU31">
        <v>7.0000000000000007E-2</v>
      </c>
      <c r="DV31">
        <v>6.94012388770195</v>
      </c>
      <c r="DW31">
        <v>-1.17635735724735</v>
      </c>
      <c r="DX31">
        <v>8.8094623654431298E-2</v>
      </c>
      <c r="DY31">
        <v>0</v>
      </c>
      <c r="DZ31">
        <v>-8.5739625806451603</v>
      </c>
      <c r="EA31">
        <v>1.37438709677421</v>
      </c>
      <c r="EB31">
        <v>0.10673016612505699</v>
      </c>
      <c r="EC31">
        <v>0</v>
      </c>
      <c r="ED31">
        <v>0.175017129032258</v>
      </c>
      <c r="EE31">
        <v>1.4668064516126799E-3</v>
      </c>
      <c r="EF31">
        <v>1.35434821228695E-3</v>
      </c>
      <c r="EG31">
        <v>1</v>
      </c>
      <c r="EH31">
        <v>1</v>
      </c>
      <c r="EI31">
        <v>3</v>
      </c>
      <c r="EJ31" t="s">
        <v>351</v>
      </c>
      <c r="EK31">
        <v>100</v>
      </c>
      <c r="EL31">
        <v>100</v>
      </c>
      <c r="EM31">
        <v>-0.78800000000000003</v>
      </c>
      <c r="EN31">
        <v>0.317</v>
      </c>
      <c r="EO31">
        <v>0.52563713395858402</v>
      </c>
      <c r="EP31">
        <v>-1.6043650578588901E-5</v>
      </c>
      <c r="EQ31">
        <v>-1.15305589960158E-6</v>
      </c>
      <c r="ER31">
        <v>3.6581349982770798E-10</v>
      </c>
      <c r="ES31">
        <v>-6.2924142980213801E-2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11.7</v>
      </c>
      <c r="FB31">
        <v>11.7</v>
      </c>
      <c r="FC31">
        <v>2</v>
      </c>
      <c r="FD31">
        <v>504.79399999999998</v>
      </c>
      <c r="FE31">
        <v>506.15699999999998</v>
      </c>
      <c r="FF31">
        <v>24.915400000000002</v>
      </c>
      <c r="FG31">
        <v>30.974499999999999</v>
      </c>
      <c r="FH31">
        <v>29.999600000000001</v>
      </c>
      <c r="FI31">
        <v>31.1374</v>
      </c>
      <c r="FJ31">
        <v>31.193200000000001</v>
      </c>
      <c r="FK31">
        <v>52.837000000000003</v>
      </c>
      <c r="FL31">
        <v>20.314399999999999</v>
      </c>
      <c r="FM31">
        <v>69.622</v>
      </c>
      <c r="FN31">
        <v>24.916</v>
      </c>
      <c r="FO31">
        <v>1408.26</v>
      </c>
      <c r="FP31">
        <v>20.622699999999998</v>
      </c>
      <c r="FQ31">
        <v>98.435400000000001</v>
      </c>
      <c r="FR31">
        <v>102.438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2020-12-14T16:46:47Z</dcterms:created>
  <dcterms:modified xsi:type="dcterms:W3CDTF">2021-05-04T23:19:02Z</dcterms:modified>
</cp:coreProperties>
</file>