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315D8FC-0467-446F-80B8-CB9A8F4A40D7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X29" i="1"/>
  <c r="W29" i="1"/>
  <c r="P29" i="1"/>
  <c r="N29" i="1"/>
  <c r="K29" i="1"/>
  <c r="J29" i="1"/>
  <c r="AV29" i="1" s="1"/>
  <c r="I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S20" i="1" l="1"/>
  <c r="AU20" i="1"/>
  <c r="AH24" i="1"/>
  <c r="N24" i="1"/>
  <c r="K24" i="1"/>
  <c r="J24" i="1"/>
  <c r="AV24" i="1" s="1"/>
  <c r="AY24" i="1" s="1"/>
  <c r="I24" i="1"/>
  <c r="AH28" i="1"/>
  <c r="K28" i="1"/>
  <c r="J28" i="1"/>
  <c r="AV28" i="1" s="1"/>
  <c r="I28" i="1"/>
  <c r="N28" i="1"/>
  <c r="S19" i="1"/>
  <c r="AU19" i="1"/>
  <c r="AW19" i="1" s="1"/>
  <c r="AW20" i="1"/>
  <c r="AU21" i="1"/>
  <c r="AW21" i="1" s="1"/>
  <c r="S21" i="1"/>
  <c r="AU22" i="1"/>
  <c r="AW22" i="1" s="1"/>
  <c r="S22" i="1"/>
  <c r="N27" i="1"/>
  <c r="K27" i="1"/>
  <c r="J27" i="1"/>
  <c r="AV27" i="1" s="1"/>
  <c r="AH27" i="1"/>
  <c r="I27" i="1"/>
  <c r="I25" i="1"/>
  <c r="K25" i="1"/>
  <c r="J25" i="1"/>
  <c r="AV25" i="1" s="1"/>
  <c r="AY25" i="1" s="1"/>
  <c r="AH25" i="1"/>
  <c r="N25" i="1"/>
  <c r="AU29" i="1"/>
  <c r="AY29" i="1" s="1"/>
  <c r="S29" i="1"/>
  <c r="S23" i="1"/>
  <c r="AU23" i="1"/>
  <c r="S27" i="1"/>
  <c r="AU27" i="1"/>
  <c r="AW27" i="1" s="1"/>
  <c r="AW29" i="1"/>
  <c r="AU18" i="1"/>
  <c r="AW18" i="1" s="1"/>
  <c r="S18" i="1"/>
  <c r="S28" i="1"/>
  <c r="AU28" i="1"/>
  <c r="AW28" i="1" s="1"/>
  <c r="AU30" i="1"/>
  <c r="AW30" i="1" s="1"/>
  <c r="S30" i="1"/>
  <c r="S31" i="1"/>
  <c r="AU31" i="1"/>
  <c r="AW31" i="1" s="1"/>
  <c r="AW23" i="1"/>
  <c r="I17" i="1"/>
  <c r="K17" i="1"/>
  <c r="J17" i="1"/>
  <c r="AV17" i="1" s="1"/>
  <c r="AY17" i="1" s="1"/>
  <c r="AH17" i="1"/>
  <c r="N17" i="1"/>
  <c r="AH20" i="1"/>
  <c r="K20" i="1"/>
  <c r="J20" i="1"/>
  <c r="AV20" i="1" s="1"/>
  <c r="AY20" i="1" s="1"/>
  <c r="I20" i="1"/>
  <c r="N20" i="1"/>
  <c r="I21" i="1"/>
  <c r="AH21" i="1"/>
  <c r="N21" i="1"/>
  <c r="J21" i="1"/>
  <c r="AV21" i="1" s="1"/>
  <c r="K21" i="1"/>
  <c r="AY26" i="1"/>
  <c r="I19" i="1"/>
  <c r="AH22" i="1"/>
  <c r="AH30" i="1"/>
  <c r="J19" i="1"/>
  <c r="AV19" i="1" s="1"/>
  <c r="AY19" i="1" s="1"/>
  <c r="I22" i="1"/>
  <c r="N23" i="1"/>
  <c r="S24" i="1"/>
  <c r="I30" i="1"/>
  <c r="N31" i="1"/>
  <c r="J22" i="1"/>
  <c r="AV22" i="1" s="1"/>
  <c r="AY22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T26" i="1" s="1"/>
  <c r="U26" i="1" s="1"/>
  <c r="J31" i="1"/>
  <c r="AV31" i="1" s="1"/>
  <c r="AY31" i="1" s="1"/>
  <c r="V26" i="1" l="1"/>
  <c r="Z26" i="1" s="1"/>
  <c r="AC26" i="1"/>
  <c r="AB26" i="1"/>
  <c r="AA28" i="1"/>
  <c r="AA18" i="1"/>
  <c r="AA22" i="1"/>
  <c r="T30" i="1"/>
  <c r="U30" i="1" s="1"/>
  <c r="AA25" i="1"/>
  <c r="AY28" i="1"/>
  <c r="AA21" i="1"/>
  <c r="T22" i="1"/>
  <c r="U22" i="1" s="1"/>
  <c r="AA31" i="1"/>
  <c r="AA20" i="1"/>
  <c r="AA17" i="1"/>
  <c r="T29" i="1"/>
  <c r="U29" i="1" s="1"/>
  <c r="T21" i="1"/>
  <c r="U21" i="1" s="1"/>
  <c r="Q21" i="1" s="1"/>
  <c r="O21" i="1" s="1"/>
  <c r="R21" i="1" s="1"/>
  <c r="L21" i="1" s="1"/>
  <c r="M21" i="1" s="1"/>
  <c r="AY18" i="1"/>
  <c r="T25" i="1"/>
  <c r="U25" i="1" s="1"/>
  <c r="T28" i="1"/>
  <c r="U28" i="1" s="1"/>
  <c r="AA27" i="1"/>
  <c r="AA23" i="1"/>
  <c r="Q23" i="1"/>
  <c r="O23" i="1" s="1"/>
  <c r="R23" i="1" s="1"/>
  <c r="L23" i="1" s="1"/>
  <c r="M23" i="1" s="1"/>
  <c r="AY21" i="1"/>
  <c r="T31" i="1"/>
  <c r="U31" i="1" s="1"/>
  <c r="AY27" i="1"/>
  <c r="AA24" i="1"/>
  <c r="T20" i="1"/>
  <c r="U20" i="1" s="1"/>
  <c r="Q20" i="1" s="1"/>
  <c r="O20" i="1" s="1"/>
  <c r="R20" i="1" s="1"/>
  <c r="L20" i="1" s="1"/>
  <c r="M20" i="1" s="1"/>
  <c r="AA30" i="1"/>
  <c r="Q30" i="1"/>
  <c r="O30" i="1" s="1"/>
  <c r="R30" i="1" s="1"/>
  <c r="L30" i="1" s="1"/>
  <c r="M30" i="1" s="1"/>
  <c r="AA19" i="1"/>
  <c r="AY30" i="1"/>
  <c r="T18" i="1"/>
  <c r="U18" i="1" s="1"/>
  <c r="Q18" i="1" s="1"/>
  <c r="O18" i="1" s="1"/>
  <c r="R18" i="1" s="1"/>
  <c r="L18" i="1" s="1"/>
  <c r="M18" i="1" s="1"/>
  <c r="T23" i="1"/>
  <c r="U23" i="1" s="1"/>
  <c r="T19" i="1"/>
  <c r="U19" i="1" s="1"/>
  <c r="T27" i="1"/>
  <c r="U27" i="1" s="1"/>
  <c r="Q27" i="1" s="1"/>
  <c r="O27" i="1" s="1"/>
  <c r="R27" i="1" s="1"/>
  <c r="L27" i="1" s="1"/>
  <c r="M27" i="1" s="1"/>
  <c r="Q26" i="1"/>
  <c r="O26" i="1" s="1"/>
  <c r="R26" i="1" s="1"/>
  <c r="L26" i="1" s="1"/>
  <c r="M26" i="1" s="1"/>
  <c r="AA26" i="1"/>
  <c r="T17" i="1"/>
  <c r="U17" i="1" s="1"/>
  <c r="Q17" i="1" s="1"/>
  <c r="O17" i="1" s="1"/>
  <c r="R17" i="1" s="1"/>
  <c r="L17" i="1" s="1"/>
  <c r="M17" i="1" s="1"/>
  <c r="T24" i="1"/>
  <c r="U24" i="1" s="1"/>
  <c r="AB24" i="1" l="1"/>
  <c r="V24" i="1"/>
  <c r="Z24" i="1" s="1"/>
  <c r="AC24" i="1"/>
  <c r="AD24" i="1" s="1"/>
  <c r="V28" i="1"/>
  <c r="Z28" i="1" s="1"/>
  <c r="AC28" i="1"/>
  <c r="AD28" i="1" s="1"/>
  <c r="AB28" i="1"/>
  <c r="V19" i="1"/>
  <c r="Z19" i="1" s="1"/>
  <c r="AC19" i="1"/>
  <c r="AD19" i="1" s="1"/>
  <c r="AB19" i="1"/>
  <c r="V31" i="1"/>
  <c r="Z31" i="1" s="1"/>
  <c r="AB31" i="1"/>
  <c r="AC31" i="1"/>
  <c r="AD31" i="1" s="1"/>
  <c r="V23" i="1"/>
  <c r="Z23" i="1" s="1"/>
  <c r="AB23" i="1"/>
  <c r="AC23" i="1"/>
  <c r="AD23" i="1" s="1"/>
  <c r="AC25" i="1"/>
  <c r="AD25" i="1" s="1"/>
  <c r="V25" i="1"/>
  <c r="Z25" i="1" s="1"/>
  <c r="AB25" i="1"/>
  <c r="AC17" i="1"/>
  <c r="V17" i="1"/>
  <c r="Z17" i="1" s="1"/>
  <c r="AB17" i="1"/>
  <c r="Q28" i="1"/>
  <c r="O28" i="1" s="1"/>
  <c r="R28" i="1" s="1"/>
  <c r="L28" i="1" s="1"/>
  <c r="M28" i="1" s="1"/>
  <c r="V18" i="1"/>
  <c r="Z18" i="1" s="1"/>
  <c r="AC18" i="1"/>
  <c r="AD18" i="1" s="1"/>
  <c r="AB18" i="1"/>
  <c r="V20" i="1"/>
  <c r="Z20" i="1" s="1"/>
  <c r="AC20" i="1"/>
  <c r="AB20" i="1"/>
  <c r="V21" i="1"/>
  <c r="Z21" i="1" s="1"/>
  <c r="AC21" i="1"/>
  <c r="AD21" i="1" s="1"/>
  <c r="AB21" i="1"/>
  <c r="Q31" i="1"/>
  <c r="O31" i="1" s="1"/>
  <c r="R31" i="1" s="1"/>
  <c r="L31" i="1" s="1"/>
  <c r="M31" i="1" s="1"/>
  <c r="Q25" i="1"/>
  <c r="O25" i="1" s="1"/>
  <c r="R25" i="1" s="1"/>
  <c r="L25" i="1" s="1"/>
  <c r="M25" i="1" s="1"/>
  <c r="Q24" i="1"/>
  <c r="O24" i="1" s="1"/>
  <c r="R24" i="1" s="1"/>
  <c r="L24" i="1" s="1"/>
  <c r="M24" i="1" s="1"/>
  <c r="V30" i="1"/>
  <c r="Z30" i="1" s="1"/>
  <c r="AC30" i="1"/>
  <c r="AB30" i="1"/>
  <c r="V27" i="1"/>
  <c r="Z27" i="1" s="1"/>
  <c r="AC27" i="1"/>
  <c r="AB27" i="1"/>
  <c r="AC29" i="1"/>
  <c r="V29" i="1"/>
  <c r="Z29" i="1" s="1"/>
  <c r="Q29" i="1"/>
  <c r="O29" i="1" s="1"/>
  <c r="R29" i="1" s="1"/>
  <c r="L29" i="1" s="1"/>
  <c r="M29" i="1" s="1"/>
  <c r="AB29" i="1"/>
  <c r="V22" i="1"/>
  <c r="Z22" i="1" s="1"/>
  <c r="AC22" i="1"/>
  <c r="AD22" i="1" s="1"/>
  <c r="AB22" i="1"/>
  <c r="AD26" i="1"/>
  <c r="Q19" i="1"/>
  <c r="O19" i="1" s="1"/>
  <c r="R19" i="1" s="1"/>
  <c r="L19" i="1" s="1"/>
  <c r="M19" i="1" s="1"/>
  <c r="Q22" i="1"/>
  <c r="O22" i="1" s="1"/>
  <c r="R22" i="1" s="1"/>
  <c r="L22" i="1" s="1"/>
  <c r="M22" i="1" s="1"/>
  <c r="AD27" i="1" l="1"/>
  <c r="AD30" i="1"/>
  <c r="AD20" i="1"/>
  <c r="AD17" i="1"/>
  <c r="AD29" i="1"/>
</calcChain>
</file>

<file path=xl/sharedStrings.xml><?xml version="1.0" encoding="utf-8"?>
<sst xmlns="http://schemas.openxmlformats.org/spreadsheetml/2006/main" count="693" uniqueCount="350">
  <si>
    <t>File opened</t>
  </si>
  <si>
    <t>2020-12-15 09:41:10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</si>
  <si>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</si>
  <si>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</si>
  <si>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</si>
  <si>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</si>
  <si>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</si>
  <si>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</si>
  <si>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</si>
  <si>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</si>
  <si>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</si>
  <si>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</si>
  <si>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</si>
  <si>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</si>
  <si>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</si>
  <si>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</si>
  <si>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</si>
  <si>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</si>
  <si>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</si>
  <si>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</si>
  <si>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</si>
  <si>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</si>
  <si>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</si>
  <si>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09:41:10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</si>
  <si>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</si>
  <si>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</si>
  <si>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</si>
  <si>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</si>
  <si>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</si>
  <si>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</si>
  <si>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</si>
  <si>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</si>
  <si>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</si>
  <si>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</si>
  <si>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</si>
  <si>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</si>
  <si>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</si>
  <si>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</si>
  <si>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</si>
  <si>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</si>
  <si>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</si>
  <si>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</si>
  <si>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</si>
  <si>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</si>
  <si>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</si>
  <si>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</si>
  <si>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</si>
  <si>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</si>
  <si>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</si>
  <si>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</si>
  <si>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</si>
  <si>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</si>
  <si>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</si>
  <si>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</si>
  <si>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</si>
  <si>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</si>
  <si>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</si>
  <si>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</si>
  <si>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</si>
  <si>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</si>
  <si>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</si>
  <si>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</si>
  <si>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</si>
  <si>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</si>
  <si>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</si>
  <si>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</si>
  <si>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</si>
  <si>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</si>
  <si>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</si>
  <si>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</si>
  <si>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</si>
  <si>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</si>
  <si>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</si>
  <si>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</si>
  <si>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</si>
  <si>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</si>
  <si>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</si>
  <si>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</si>
  <si>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</si>
  <si>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</si>
  <si>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</si>
  <si>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</si>
  <si>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</si>
  <si>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</si>
  <si>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</si>
  <si>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</si>
  <si>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</si>
  <si>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</si>
  <si>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</si>
  <si>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</si>
  <si>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</si>
  <si>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</si>
  <si>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</si>
  <si>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</si>
  <si>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</si>
  <si>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</si>
  <si>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</si>
  <si>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</si>
  <si>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</si>
  <si>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</si>
  <si>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</si>
  <si>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</si>
  <si>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</si>
  <si>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</si>
  <si>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</si>
  <si>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</si>
  <si>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</si>
  <si>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</si>
  <si>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</si>
  <si>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</si>
  <si>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</si>
  <si>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</si>
  <si>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</si>
  <si>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</si>
  <si>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</si>
  <si>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</si>
  <si>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</si>
  <si>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</si>
  <si>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</si>
  <si>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</si>
  <si>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</si>
  <si>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</si>
  <si>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</si>
  <si>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</si>
  <si>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</si>
  <si>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</si>
  <si>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</si>
  <si>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</si>
  <si>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</si>
  <si>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</si>
  <si>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</si>
  <si>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</si>
  <si>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</si>
  <si>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</si>
  <si>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</si>
  <si>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</si>
  <si>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</si>
  <si>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</si>
  <si>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</si>
  <si>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</si>
  <si>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</si>
  <si>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</si>
  <si>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</si>
  <si>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</si>
  <si>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</si>
  <si>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</si>
  <si>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</si>
  <si>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</si>
  <si>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</si>
  <si>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</si>
  <si>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</si>
  <si>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</si>
  <si>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</si>
  <si>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</si>
  <si>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</si>
  <si>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</si>
  <si>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</si>
  <si>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</si>
  <si>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</si>
  <si>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</si>
  <si>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</si>
  <si>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</si>
  <si>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</si>
  <si>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</si>
  <si>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</si>
  <si>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</si>
  <si>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</si>
  <si>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</si>
  <si>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</si>
  <si>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</si>
  <si>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</si>
  <si>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</si>
  <si>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</si>
  <si>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</si>
  <si>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</si>
  <si>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</si>
  <si>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</si>
  <si>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</si>
  <si>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</si>
  <si>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</si>
  <si>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</si>
  <si>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</si>
  <si>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</si>
  <si>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</si>
  <si>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</si>
  <si>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</si>
  <si>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</si>
  <si>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</si>
  <si>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</si>
  <si>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</si>
  <si>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</si>
  <si>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</si>
  <si>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</si>
  <si>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</si>
  <si>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</si>
  <si>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</si>
  <si>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</si>
  <si>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</si>
  <si>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</si>
  <si>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</si>
  <si>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</si>
  <si>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</si>
  <si>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</si>
  <si>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</si>
  <si>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</si>
  <si>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</si>
  <si>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</si>
  <si>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</si>
  <si>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</si>
  <si>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</si>
  <si>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</si>
  <si>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</si>
  <si>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</si>
  <si>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</si>
  <si>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</si>
  <si>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</si>
  <si>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</si>
  <si>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</si>
  <si>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</si>
  <si>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</si>
  <si>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</si>
  <si>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</si>
  <si>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</si>
  <si>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</si>
  <si>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</si>
  <si>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</si>
  <si>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</si>
  <si>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</si>
  <si>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</si>
  <si>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</si>
  <si>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</si>
  <si>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</si>
  <si>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</si>
  <si>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</si>
  <si>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</si>
  <si>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</si>
  <si>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</si>
  <si>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</si>
  <si>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</si>
  <si>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</si>
  <si>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</si>
  <si>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</si>
  <si>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</si>
  <si>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</si>
  <si>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</si>
  <si>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</si>
  <si>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</si>
  <si>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</si>
  <si>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</si>
  <si>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</si>
  <si>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</si>
  <si>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</si>
  <si>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</si>
  <si>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</si>
  <si>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</si>
  <si>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</si>
  <si>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</si>
  <si>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</si>
  <si>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</si>
  <si>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</si>
  <si>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</si>
  <si>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</si>
  <si>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</si>
  <si>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</si>
  <si>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</si>
  <si>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</si>
  <si>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</si>
  <si>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</si>
  <si>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</si>
  <si>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</si>
  <si>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</si>
  <si>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</si>
  <si>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</si>
  <si>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</si>
  <si>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</si>
  <si>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</si>
  <si>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</si>
  <si>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</si>
  <si>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</si>
  <si>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</si>
  <si>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</si>
  <si>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</si>
  <si>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</si>
  <si>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09:43:29</t>
  </si>
  <si>
    <t>09:43:29</t>
  </si>
  <si>
    <t>1149</t>
  </si>
  <si>
    <t>_1</t>
  </si>
  <si>
    <t>RECT-4143-20200907-06_33_50</t>
  </si>
  <si>
    <t>RECT-333-20201215-09_43_31</t>
  </si>
  <si>
    <t>DARK-334-20201215-09_43_33</t>
  </si>
  <si>
    <t>0: Broadleaf</t>
  </si>
  <si>
    <t>--:--:--</t>
  </si>
  <si>
    <t>1/3</t>
  </si>
  <si>
    <t>20201215 09:45:25</t>
  </si>
  <si>
    <t>09:45:25</t>
  </si>
  <si>
    <t>RECT-335-20201215-09_45_27</t>
  </si>
  <si>
    <t>DARK-336-20201215-09_45_29</t>
  </si>
  <si>
    <t>3/3</t>
  </si>
  <si>
    <t>20201215 09:46:39</t>
  </si>
  <si>
    <t>09:46:39</t>
  </si>
  <si>
    <t>RECT-337-20201215-09_46_41</t>
  </si>
  <si>
    <t>DARK-338-20201215-09_46_43</t>
  </si>
  <si>
    <t>20201215 09:47:53</t>
  </si>
  <si>
    <t>09:47:53</t>
  </si>
  <si>
    <t>RECT-339-20201215-09_47_55</t>
  </si>
  <si>
    <t>DARK-340-20201215-09_47_57</t>
  </si>
  <si>
    <t>20201215 09:49:06</t>
  </si>
  <si>
    <t>09:49:06</t>
  </si>
  <si>
    <t>RECT-341-20201215-09_49_08</t>
  </si>
  <si>
    <t>DARK-342-20201215-09_49_10</t>
  </si>
  <si>
    <t>20201215 09:50:20</t>
  </si>
  <si>
    <t>09:50:20</t>
  </si>
  <si>
    <t>RECT-343-20201215-09_50_22</t>
  </si>
  <si>
    <t>DARK-344-20201215-09_50_24</t>
  </si>
  <si>
    <t>20201215 09:51:33</t>
  </si>
  <si>
    <t>09:51:33</t>
  </si>
  <si>
    <t>RECT-345-20201215-09_51_35</t>
  </si>
  <si>
    <t>DARK-346-20201215-09_51_37</t>
  </si>
  <si>
    <t>20201215 09:53:12</t>
  </si>
  <si>
    <t>09:53:12</t>
  </si>
  <si>
    <t>RECT-347-20201215-09_53_14</t>
  </si>
  <si>
    <t>DARK-348-20201215-09_53_16</t>
  </si>
  <si>
    <t>20201215 09:54:48</t>
  </si>
  <si>
    <t>09:54:48</t>
  </si>
  <si>
    <t>RECT-349-20201215-09_54_50</t>
  </si>
  <si>
    <t>DARK-350-20201215-09_54_52</t>
  </si>
  <si>
    <t>20201215 09:56:42</t>
  </si>
  <si>
    <t>09:56:42</t>
  </si>
  <si>
    <t>RECT-351-20201215-09_56_44</t>
  </si>
  <si>
    <t>DARK-352-20201215-09_56_46</t>
  </si>
  <si>
    <t>20201215 09:58:23</t>
  </si>
  <si>
    <t>09:58:23</t>
  </si>
  <si>
    <t>RECT-353-20201215-09_58_25</t>
  </si>
  <si>
    <t>DARK-354-20201215-09_58_27</t>
  </si>
  <si>
    <t>20201215 10:00:17</t>
  </si>
  <si>
    <t>10:00:17</t>
  </si>
  <si>
    <t>RECT-355-20201215-10_00_19</t>
  </si>
  <si>
    <t>DARK-356-20201215-10_00_21</t>
  </si>
  <si>
    <t>20201215 10:02:13</t>
  </si>
  <si>
    <t>10:02:13</t>
  </si>
  <si>
    <t>RECT-357-20201215-10_02_15</t>
  </si>
  <si>
    <t>DARK-358-20201215-10_02_17</t>
  </si>
  <si>
    <t>20201215 10:04:13</t>
  </si>
  <si>
    <t>10:04:13</t>
  </si>
  <si>
    <t>RECT-359-20201215-10_04_16</t>
  </si>
  <si>
    <t>DARK-360-20201215-10_04_18</t>
  </si>
  <si>
    <t>20201215 10:06:14</t>
  </si>
  <si>
    <t>10:06:14</t>
  </si>
  <si>
    <t>RECT-361-20201215-10_06_16</t>
  </si>
  <si>
    <t>DARK-362-20201215-10_06_18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</si>
</sst>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1608054209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1608054201.25</v>
      </c>
      <c r="I17">
        <f t="shared" ref="I17:I31" si="0">BW17*AG17*(BS17-BT17)/(100*BL17*(1000-AG17*BS17))</f>
        <v>1.1371720871967575E-3</v>
      </c>
      <c r="J17">
        <f t="shared" ref="J17:J31" si="1">BW17*AG17*(BR17-BQ17*(1000-AG17*BT17)/(1000-AG17*BS17))/(100*BL17)</f>
        <v>3.2735041964229685</v>
      </c>
      <c r="K17">
        <f t="shared" ref="K17:K31" si="2">BQ17 - IF(AG17&gt;1, J17*BL17*100/(AI17*CE17), 0)</f>
        <v>401.71806666666703</v>
      </c>
      <c r="L17">
        <f t="shared" ref="L17:L31" si="3">((R17-I17/2)*K17-J17)/(R17+I17/2)</f>
        <v>285.69276796438373</v>
      </c>
      <c r="M17">
        <f t="shared" ref="M17:M31" si="4">L17*(BX17+BY17)/1000</f>
        <v>29.354356985927943</v>
      </c>
      <c r="N17">
        <f t="shared" ref="N17:N31" si="5">(BQ17 - IF(AG17&gt;1, J17*BL17*100/(AI17*CE17), 0))*(BX17+BY17)/1000</f>
        <v>41.275722940596914</v>
      </c>
      <c r="O17">
        <f t="shared" ref="O17:O31" si="6">2/((1/Q17-1/P17)+SIGN(Q17)*SQRT((1/Q17-1/P17)*(1/Q17-1/P17) + 4*BM17/((BM17+1)*(BM17+1))*(2*1/Q17*1/P17-1/P17*1/P17)))</f>
        <v>5.0942946848326953E-2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2.9766439103626352</v>
      </c>
      <c r="Q17">
        <f t="shared" ref="Q17:Q31" si="8">I17*(1000-(1000*0.61365*EXP(17.502*U17/(240.97+U17))/(BX17+BY17)+BS17)/2)/(1000*0.61365*EXP(17.502*U17/(240.97+U17))/(BX17+BY17)-BS17)</f>
        <v>5.0463506991727712E-2</v>
      </c>
      <c r="R17">
        <f t="shared" ref="R17:R31" si="9">1/((BM17+1)/(O17/1.6)+1/(P17/1.37)) + BM17/((BM17+1)/(O17/1.6) + BM17/(P17/1.37))</f>
        <v>3.1582391462874851E-2</v>
      </c>
      <c r="S17">
        <f t="shared" ref="S17:S31" si="10">(BI17*BK17)</f>
        <v>231.28823243490226</v>
      </c>
      <c r="T17">
        <f t="shared" ref="T17:T31" si="11">(BZ17+(S17+2*0.95*0.0000000567*(((BZ17+$B$7)+273)^4-(BZ17+273)^4)-44100*I17)/(1.84*29.3*P17+8*0.95*0.0000000567*(BZ17+273)^3))</f>
        <v>29.060800276521828</v>
      </c>
      <c r="U17">
        <f t="shared" ref="U17:U31" si="12">($C$7*CA17+$D$7*CB17+$E$7*T17)</f>
        <v>28.333829999999999</v>
      </c>
      <c r="V17">
        <f t="shared" ref="V17:V31" si="13">0.61365*EXP(17.502*U17/(240.97+U17))</f>
        <v>3.8693215562613443</v>
      </c>
      <c r="W17">
        <f t="shared" ref="W17:W31" si="14">(X17/Y17*100)</f>
        <v>42.554899972737203</v>
      </c>
      <c r="X17">
        <f t="shared" ref="X17:X31" si="15">BS17*(BX17+BY17)/1000</f>
        <v>1.6157442996939457</v>
      </c>
      <c r="Y17">
        <f t="shared" ref="Y17:Y31" si="16">0.61365*EXP(17.502*BZ17/(240.97+BZ17))</f>
        <v>3.7968466633197875</v>
      </c>
      <c r="Z17">
        <f t="shared" ref="Z17:Z31" si="17">(V17-BS17*(BX17+BY17)/1000)</f>
        <v>2.2535772565673984</v>
      </c>
      <c r="AA17">
        <f t="shared" ref="AA17:AA31" si="18">(-I17*44100)</f>
        <v>-50.149289045377003</v>
      </c>
      <c r="AB17">
        <f t="shared" ref="AB17:AB31" si="19">2*29.3*P17*0.92*(BZ17-U17)</f>
        <v>-52.116454172668597</v>
      </c>
      <c r="AC17">
        <f t="shared" ref="AC17:AC31" si="20">2*0.95*0.0000000567*(((BZ17+$B$7)+273)^4-(U17+273)^4)</f>
        <v>-3.8229684138229665</v>
      </c>
      <c r="AD17">
        <f t="shared" ref="AD17:AD31" si="21">S17+AC17+AA17+AB17</f>
        <v>125.19952080303369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54126.542235372566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1033.0876000000001</v>
      </c>
      <c r="AR17">
        <v>1168.6300000000001</v>
      </c>
      <c r="AS17">
        <f t="shared" ref="AS17:AS31" si="27">1-AQ17/AR17</f>
        <v>0.11598401547110726</v>
      </c>
      <c r="AT17">
        <v>0.5</v>
      </c>
      <c r="AU17">
        <f t="shared" ref="AU17:AU31" si="28">BI17</f>
        <v>1180.1724688641141</v>
      </c>
      <c r="AV17">
        <f t="shared" ref="AV17:AV31" si="29">J17</f>
        <v>3.2735041964229685</v>
      </c>
      <c r="AW17">
        <f t="shared" ref="AW17:AW31" si="30">AS17*AT17*AU17</f>
        <v>68.440570943655132</v>
      </c>
      <c r="AX17">
        <f t="shared" ref="AX17:AX31" si="31">BC17/AR17</f>
        <v>0.39904845845134912</v>
      </c>
      <c r="AY17">
        <f t="shared" ref="AY17:AY31" si="32">(AV17-AO17)/AU17</f>
        <v>3.2632956435138015E-3</v>
      </c>
      <c r="AZ17">
        <f t="shared" ref="AZ17:AZ31" si="33">(AL17-AR17)/AR17</f>
        <v>1.7913710926469453</v>
      </c>
      <c r="BA17" t="s">
        <v>289</v>
      </c>
      <c r="BB17">
        <v>702.29</v>
      </c>
      <c r="BC17">
        <f t="shared" ref="BC17:BC31" si="34">AR17-BB17</f>
        <v>466.34000000000015</v>
      </c>
      <c r="BD17">
        <f t="shared" ref="BD17:BD31" si="35">(AR17-AQ17)/(AR17-BB17)</f>
        <v>0.29065145601921344</v>
      </c>
      <c r="BE17">
        <f t="shared" ref="BE17:BE31" si="36">(AL17-AR17)/(AL17-BB17)</f>
        <v>0.81782099312834255</v>
      </c>
      <c r="BF17">
        <f t="shared" ref="BF17:BF31" si="37">(AR17-AQ17)/(AR17-AK17)</f>
        <v>0.2991095214895968</v>
      </c>
      <c r="BG17">
        <f t="shared" ref="BG17:BG31" si="38">(AL17-AR17)/(AL17-AK17)</f>
        <v>0.82205586688028442</v>
      </c>
      <c r="BH17">
        <f t="shared" ref="BH17:BH31" si="39">$B$11*CF17+$C$11*CG17+$F$11*CH17*(1-CK17)</f>
        <v>1399.9853333333299</v>
      </c>
      <c r="BI17">
        <f t="shared" ref="BI17:BI31" si="40">BH17*BJ17</f>
        <v>1180.1724688641141</v>
      </c>
      <c r="BJ17">
        <f t="shared" ref="BJ17:BJ31" si="41">($B$11*$D$9+$C$11*$D$9+$F$11*((CU17+CM17)/MAX(CU17+CM17+CV17, 0.1)*$I$9+CV17/MAX(CU17+CM17+CV17, 0.1)*$J$9))/($B$11+$C$11+$F$11)</f>
        <v>0.84298916621801534</v>
      </c>
      <c r="BK17">
        <f t="shared" ref="BK17:BK31" si="42">($B$11*$K$9+$C$11*$K$9+$F$11*((CU17+CM17)/MAX(CU17+CM17+CV17, 0.1)*$P$9+CV17/MAX(CU17+CM17+CV17, 0.1)*$Q$9))/($B$11+$C$11+$F$11)</f>
        <v>0.19597833243603055</v>
      </c>
      <c r="BL17">
        <v>6</v>
      </c>
      <c r="BM17">
        <v>0.5</v>
      </c>
      <c r="BN17" t="s">
        <v>290</v>
      </c>
      <c r="BO17">
        <v>2</v>
      </c>
      <c r="BP17">
        <v>1608054201.25</v>
      </c>
      <c r="BQ17">
        <v>401.71806666666703</v>
      </c>
      <c r="BR17">
        <v>406.19439999999997</v>
      </c>
      <c r="BS17">
        <v>15.7253133333333</v>
      </c>
      <c r="BT17">
        <v>14.3821833333333</v>
      </c>
      <c r="BU17">
        <v>396.94906666666702</v>
      </c>
      <c r="BV17">
        <v>15.5713133333333</v>
      </c>
      <c r="BW17">
        <v>500.00656666666703</v>
      </c>
      <c r="BX17">
        <v>102.648033333333</v>
      </c>
      <c r="BY17">
        <v>9.9954286666666697E-2</v>
      </c>
      <c r="BZ17">
        <v>28.009070000000001</v>
      </c>
      <c r="CA17">
        <v>28.333829999999999</v>
      </c>
      <c r="CB17">
        <v>999.9</v>
      </c>
      <c r="CC17">
        <v>0</v>
      </c>
      <c r="CD17">
        <v>0</v>
      </c>
      <c r="CE17">
        <v>10005.9983333333</v>
      </c>
      <c r="CF17">
        <v>0</v>
      </c>
      <c r="CG17">
        <v>324.90286666666702</v>
      </c>
      <c r="CH17">
        <v>1399.9853333333299</v>
      </c>
      <c r="CI17">
        <v>0.90000500000000005</v>
      </c>
      <c r="CJ17">
        <v>9.99946633333334E-2</v>
      </c>
      <c r="CK17">
        <v>0</v>
      </c>
      <c r="CL17">
        <v>1033.508</v>
      </c>
      <c r="CM17">
        <v>4.9993800000000004</v>
      </c>
      <c r="CN17">
        <v>14620.9</v>
      </c>
      <c r="CO17">
        <v>11164.23</v>
      </c>
      <c r="CP17">
        <v>47.5</v>
      </c>
      <c r="CQ17">
        <v>49.370800000000003</v>
      </c>
      <c r="CR17">
        <v>48.375</v>
      </c>
      <c r="CS17">
        <v>49.186999999999998</v>
      </c>
      <c r="CT17">
        <v>49.125</v>
      </c>
      <c r="CU17">
        <v>1255.4933333333299</v>
      </c>
      <c r="CV17">
        <v>139.49299999999999</v>
      </c>
      <c r="CW17">
        <v>0</v>
      </c>
      <c r="CX17">
        <v>389.09999990463302</v>
      </c>
      <c r="CY17">
        <v>0</v>
      </c>
      <c r="CZ17">
        <v>1033.0876000000001</v>
      </c>
      <c r="DA17">
        <v>-86.572307819623603</v>
      </c>
      <c r="DB17">
        <v>-1207.6769249460001</v>
      </c>
      <c r="DC17">
        <v>14614.94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3.2347262865250701</v>
      </c>
      <c r="DS17">
        <v>2.14000579142827</v>
      </c>
      <c r="DT17">
        <v>0.15509868599242599</v>
      </c>
      <c r="DU17">
        <v>0</v>
      </c>
      <c r="DV17">
        <v>-4.4418277419354801</v>
      </c>
      <c r="DW17">
        <v>-2.59659241935482</v>
      </c>
      <c r="DX17">
        <v>0.19446945282485301</v>
      </c>
      <c r="DY17">
        <v>0</v>
      </c>
      <c r="DZ17">
        <v>1.3428864516129</v>
      </c>
      <c r="EA17">
        <v>2.3639999999998901E-2</v>
      </c>
      <c r="EB17">
        <v>1.84406729355046E-3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1027.2</v>
      </c>
      <c r="EX17">
        <v>1027.4000000000001</v>
      </c>
      <c r="EY17">
        <v>2</v>
      </c>
      <c r="EZ17">
        <v>484.99400000000003</v>
      </c>
      <c r="FA17">
        <v>545.73400000000004</v>
      </c>
      <c r="FB17">
        <v>24.6279</v>
      </c>
      <c r="FC17">
        <v>31.426400000000001</v>
      </c>
      <c r="FD17">
        <v>30</v>
      </c>
      <c r="FE17">
        <v>31.2898</v>
      </c>
      <c r="FF17">
        <v>31.3325</v>
      </c>
      <c r="FG17">
        <v>20.785699999999999</v>
      </c>
      <c r="FH17">
        <v>0</v>
      </c>
      <c r="FI17">
        <v>100</v>
      </c>
      <c r="FJ17">
        <v>24.617899999999999</v>
      </c>
      <c r="FK17">
        <v>405.77199999999999</v>
      </c>
      <c r="FL17">
        <v>15.6349</v>
      </c>
      <c r="FM17">
        <v>101.33799999999999</v>
      </c>
      <c r="FN17">
        <v>100.684</v>
      </c>
    </row>
    <row r="18" spans="1:170" x14ac:dyDescent="0.25">
      <c r="A18">
        <v>2</v>
      </c>
      <c r="B18">
        <v>1608054325</v>
      </c>
      <c r="C18">
        <v>116</v>
      </c>
      <c r="D18" t="s">
        <v>293</v>
      </c>
      <c r="E18" t="s">
        <v>294</v>
      </c>
      <c r="F18" t="s">
        <v>285</v>
      </c>
      <c r="G18" t="s">
        <v>286</v>
      </c>
      <c r="H18">
        <v>1608054317.25</v>
      </c>
      <c r="I18">
        <f t="shared" si="0"/>
        <v>1.159481705056424E-3</v>
      </c>
      <c r="J18">
        <f t="shared" si="1"/>
        <v>-2.5353825228404285</v>
      </c>
      <c r="K18">
        <f t="shared" si="2"/>
        <v>49.501953333333297</v>
      </c>
      <c r="L18">
        <f t="shared" si="3"/>
        <v>125.82560423662436</v>
      </c>
      <c r="M18">
        <f t="shared" si="4"/>
        <v>12.928867588929235</v>
      </c>
      <c r="N18">
        <f t="shared" si="5"/>
        <v>5.086438518796581</v>
      </c>
      <c r="O18">
        <f t="shared" si="6"/>
        <v>5.1438599297585763E-2</v>
      </c>
      <c r="P18">
        <f t="shared" si="7"/>
        <v>2.9755304814806198</v>
      </c>
      <c r="Q18">
        <f t="shared" si="8"/>
        <v>5.094965184624925E-2</v>
      </c>
      <c r="R18">
        <f t="shared" si="9"/>
        <v>3.1887074928149045E-2</v>
      </c>
      <c r="S18">
        <f t="shared" si="10"/>
        <v>231.29124957368268</v>
      </c>
      <c r="T18">
        <f t="shared" si="11"/>
        <v>29.046692954841134</v>
      </c>
      <c r="U18">
        <f t="shared" si="12"/>
        <v>28.398710000000001</v>
      </c>
      <c r="V18">
        <f t="shared" si="13"/>
        <v>3.8839442027888116</v>
      </c>
      <c r="W18">
        <f t="shared" si="14"/>
        <v>42.374235563572903</v>
      </c>
      <c r="X18">
        <f t="shared" si="15"/>
        <v>1.608061178218944</v>
      </c>
      <c r="Y18">
        <f t="shared" si="16"/>
        <v>3.7949030981489069</v>
      </c>
      <c r="Z18">
        <f t="shared" si="17"/>
        <v>2.2758830245698674</v>
      </c>
      <c r="AA18">
        <f t="shared" si="18"/>
        <v>-51.1331431929883</v>
      </c>
      <c r="AB18">
        <f t="shared" si="19"/>
        <v>-63.913795906770794</v>
      </c>
      <c r="AC18">
        <f t="shared" si="20"/>
        <v>-4.6914202521409827</v>
      </c>
      <c r="AD18">
        <f t="shared" si="21"/>
        <v>111.55289022178263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54095.536061429768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842.20524</v>
      </c>
      <c r="AR18">
        <v>925.06</v>
      </c>
      <c r="AS18">
        <f t="shared" si="27"/>
        <v>8.9566903768404149E-2</v>
      </c>
      <c r="AT18">
        <v>0.5</v>
      </c>
      <c r="AU18">
        <f t="shared" si="28"/>
        <v>1180.1856518533998</v>
      </c>
      <c r="AV18">
        <f t="shared" si="29"/>
        <v>-2.5353825228404285</v>
      </c>
      <c r="AW18">
        <f t="shared" si="30"/>
        <v>52.852787354202391</v>
      </c>
      <c r="AX18">
        <f t="shared" si="31"/>
        <v>0.31218515555747733</v>
      </c>
      <c r="AY18">
        <f t="shared" si="32"/>
        <v>-1.6587517734602817E-3</v>
      </c>
      <c r="AZ18">
        <f t="shared" si="33"/>
        <v>2.5263442371305644</v>
      </c>
      <c r="BA18" t="s">
        <v>296</v>
      </c>
      <c r="BB18">
        <v>636.27</v>
      </c>
      <c r="BC18">
        <f t="shared" si="34"/>
        <v>288.78999999999996</v>
      </c>
      <c r="BD18">
        <f t="shared" si="35"/>
        <v>0.28690314761591451</v>
      </c>
      <c r="BE18">
        <f t="shared" si="36"/>
        <v>0.89001869899193009</v>
      </c>
      <c r="BF18">
        <f t="shared" si="37"/>
        <v>0.39533134648276025</v>
      </c>
      <c r="BG18">
        <f t="shared" si="38"/>
        <v>0.9177009252748155</v>
      </c>
      <c r="BH18">
        <f t="shared" si="39"/>
        <v>1400.00066666667</v>
      </c>
      <c r="BI18">
        <f t="shared" si="40"/>
        <v>1180.1856518533998</v>
      </c>
      <c r="BJ18">
        <f t="shared" si="41"/>
        <v>0.84298934990035501</v>
      </c>
      <c r="BK18">
        <f t="shared" si="42"/>
        <v>0.19597869980071</v>
      </c>
      <c r="BL18">
        <v>6</v>
      </c>
      <c r="BM18">
        <v>0.5</v>
      </c>
      <c r="BN18" t="s">
        <v>290</v>
      </c>
      <c r="BO18">
        <v>2</v>
      </c>
      <c r="BP18">
        <v>1608054317.25</v>
      </c>
      <c r="BQ18">
        <v>49.501953333333297</v>
      </c>
      <c r="BR18">
        <v>46.528456666666699</v>
      </c>
      <c r="BS18">
        <v>15.6498833333333</v>
      </c>
      <c r="BT18">
        <v>14.28032</v>
      </c>
      <c r="BU18">
        <v>44.732953333333299</v>
      </c>
      <c r="BV18">
        <v>15.4958833333333</v>
      </c>
      <c r="BW18">
        <v>500.01453333333302</v>
      </c>
      <c r="BX18">
        <v>102.652233333333</v>
      </c>
      <c r="BY18">
        <v>0.100045643333333</v>
      </c>
      <c r="BZ18">
        <v>28.0002866666667</v>
      </c>
      <c r="CA18">
        <v>28.398710000000001</v>
      </c>
      <c r="CB18">
        <v>999.9</v>
      </c>
      <c r="CC18">
        <v>0</v>
      </c>
      <c r="CD18">
        <v>0</v>
      </c>
      <c r="CE18">
        <v>9999.2909999999993</v>
      </c>
      <c r="CF18">
        <v>0</v>
      </c>
      <c r="CG18">
        <v>336.51926666666702</v>
      </c>
      <c r="CH18">
        <v>1400.00066666667</v>
      </c>
      <c r="CI18">
        <v>0.89999870000000004</v>
      </c>
      <c r="CJ18">
        <v>0.100001373333333</v>
      </c>
      <c r="CK18">
        <v>0</v>
      </c>
      <c r="CL18">
        <v>842.66516666666701</v>
      </c>
      <c r="CM18">
        <v>4.9993800000000004</v>
      </c>
      <c r="CN18">
        <v>11954.3633333333</v>
      </c>
      <c r="CO18">
        <v>11164.336666666701</v>
      </c>
      <c r="CP18">
        <v>47.436999999999998</v>
      </c>
      <c r="CQ18">
        <v>49.214300000000001</v>
      </c>
      <c r="CR18">
        <v>48.289266666666698</v>
      </c>
      <c r="CS18">
        <v>49.061999999999998</v>
      </c>
      <c r="CT18">
        <v>49.074599999999997</v>
      </c>
      <c r="CU18">
        <v>1255.4976666666701</v>
      </c>
      <c r="CV18">
        <v>139.50299999999999</v>
      </c>
      <c r="CW18">
        <v>0</v>
      </c>
      <c r="CX18">
        <v>115.40000009536701</v>
      </c>
      <c r="CY18">
        <v>0</v>
      </c>
      <c r="CZ18">
        <v>842.20524</v>
      </c>
      <c r="DA18">
        <v>-38.732769181116602</v>
      </c>
      <c r="DB18">
        <v>-485.76923014950398</v>
      </c>
      <c r="DC18">
        <v>11948.64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-2.5311968123380102</v>
      </c>
      <c r="DS18">
        <v>-0.177668977819573</v>
      </c>
      <c r="DT18">
        <v>1.6979024687837001E-2</v>
      </c>
      <c r="DU18">
        <v>1</v>
      </c>
      <c r="DV18">
        <v>2.97046419354839</v>
      </c>
      <c r="DW18">
        <v>0.17808145161290001</v>
      </c>
      <c r="DX18">
        <v>1.81314524041821E-2</v>
      </c>
      <c r="DY18">
        <v>1</v>
      </c>
      <c r="DZ18">
        <v>1.36918387096774</v>
      </c>
      <c r="EA18">
        <v>3.4908387096771597E-2</v>
      </c>
      <c r="EB18">
        <v>2.66248692551006E-3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1029.0999999999999</v>
      </c>
      <c r="EX18">
        <v>1029.4000000000001</v>
      </c>
      <c r="EY18">
        <v>2</v>
      </c>
      <c r="EZ18">
        <v>485.86099999999999</v>
      </c>
      <c r="FA18">
        <v>543.87800000000004</v>
      </c>
      <c r="FB18">
        <v>24.601800000000001</v>
      </c>
      <c r="FC18">
        <v>31.413799999999998</v>
      </c>
      <c r="FD18">
        <v>30.000599999999999</v>
      </c>
      <c r="FE18">
        <v>31.261600000000001</v>
      </c>
      <c r="FF18">
        <v>31.305399999999999</v>
      </c>
      <c r="FG18">
        <v>5.1780999999999997</v>
      </c>
      <c r="FH18">
        <v>0</v>
      </c>
      <c r="FI18">
        <v>100</v>
      </c>
      <c r="FJ18">
        <v>24.547000000000001</v>
      </c>
      <c r="FK18">
        <v>46.7331</v>
      </c>
      <c r="FL18">
        <v>15.7118</v>
      </c>
      <c r="FM18">
        <v>101.336</v>
      </c>
      <c r="FN18">
        <v>100.684</v>
      </c>
    </row>
    <row r="19" spans="1:170" x14ac:dyDescent="0.25">
      <c r="A19">
        <v>3</v>
      </c>
      <c r="B19">
        <v>1608054399</v>
      </c>
      <c r="C19">
        <v>190</v>
      </c>
      <c r="D19" t="s">
        <v>298</v>
      </c>
      <c r="E19" t="s">
        <v>299</v>
      </c>
      <c r="F19" t="s">
        <v>285</v>
      </c>
      <c r="G19" t="s">
        <v>286</v>
      </c>
      <c r="H19">
        <v>1608054391.25</v>
      </c>
      <c r="I19">
        <f t="shared" si="0"/>
        <v>1.2048604585295636E-3</v>
      </c>
      <c r="J19">
        <f t="shared" si="1"/>
        <v>-1.7825574016174244</v>
      </c>
      <c r="K19">
        <f t="shared" si="2"/>
        <v>79.478039999999993</v>
      </c>
      <c r="L19">
        <f t="shared" si="3"/>
        <v>129.51363039055468</v>
      </c>
      <c r="M19">
        <f t="shared" si="4"/>
        <v>13.308159976662944</v>
      </c>
      <c r="N19">
        <f t="shared" si="5"/>
        <v>8.166757952518596</v>
      </c>
      <c r="O19">
        <f t="shared" si="6"/>
        <v>5.342727070345165E-2</v>
      </c>
      <c r="P19">
        <f t="shared" si="7"/>
        <v>2.9764412158436562</v>
      </c>
      <c r="Q19">
        <f t="shared" si="8"/>
        <v>5.2900154640855714E-2</v>
      </c>
      <c r="R19">
        <f t="shared" si="9"/>
        <v>3.3109522417513887E-2</v>
      </c>
      <c r="S19">
        <f t="shared" si="10"/>
        <v>231.29008256947418</v>
      </c>
      <c r="T19">
        <f t="shared" si="11"/>
        <v>29.010414784181066</v>
      </c>
      <c r="U19">
        <f t="shared" si="12"/>
        <v>28.423356666666699</v>
      </c>
      <c r="V19">
        <f t="shared" si="13"/>
        <v>3.8895116856536545</v>
      </c>
      <c r="W19">
        <f t="shared" si="14"/>
        <v>42.533218368668052</v>
      </c>
      <c r="X19">
        <f t="shared" si="15"/>
        <v>1.6118027236817265</v>
      </c>
      <c r="Y19">
        <f t="shared" si="16"/>
        <v>3.7895150790400929</v>
      </c>
      <c r="Z19">
        <f t="shared" si="17"/>
        <v>2.277708961971928</v>
      </c>
      <c r="AA19">
        <f t="shared" si="18"/>
        <v>-53.134346221153756</v>
      </c>
      <c r="AB19">
        <f t="shared" si="19"/>
        <v>-71.798861771852373</v>
      </c>
      <c r="AC19">
        <f t="shared" si="20"/>
        <v>-5.2685975796738242</v>
      </c>
      <c r="AD19">
        <f t="shared" si="21"/>
        <v>101.08827699679422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54126.703157813805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817.06865384615401</v>
      </c>
      <c r="AR19">
        <v>900.96</v>
      </c>
      <c r="AS19">
        <f t="shared" si="27"/>
        <v>9.311328599920754E-2</v>
      </c>
      <c r="AT19">
        <v>0.5</v>
      </c>
      <c r="AU19">
        <f t="shared" si="28"/>
        <v>1180.1792418534205</v>
      </c>
      <c r="AV19">
        <f t="shared" si="29"/>
        <v>-1.7825574016174244</v>
      </c>
      <c r="AW19">
        <f t="shared" si="30"/>
        <v>54.945183638512738</v>
      </c>
      <c r="AX19">
        <f t="shared" si="31"/>
        <v>0.31940374711418928</v>
      </c>
      <c r="AY19">
        <f t="shared" si="32"/>
        <v>-1.0208702873888032E-3</v>
      </c>
      <c r="AZ19">
        <f t="shared" si="33"/>
        <v>2.6206712839637718</v>
      </c>
      <c r="BA19" t="s">
        <v>301</v>
      </c>
      <c r="BB19">
        <v>613.19000000000005</v>
      </c>
      <c r="BC19">
        <f t="shared" si="34"/>
        <v>287.77</v>
      </c>
      <c r="BD19">
        <f t="shared" si="35"/>
        <v>0.29152220924295802</v>
      </c>
      <c r="BE19">
        <f t="shared" si="36"/>
        <v>0.89136204221390847</v>
      </c>
      <c r="BF19">
        <f t="shared" si="37"/>
        <v>0.45228571547062035</v>
      </c>
      <c r="BG19">
        <f t="shared" si="38"/>
        <v>0.92716451236398167</v>
      </c>
      <c r="BH19">
        <f t="shared" si="39"/>
        <v>1399.9929999999999</v>
      </c>
      <c r="BI19">
        <f t="shared" si="40"/>
        <v>1180.1792418534205</v>
      </c>
      <c r="BJ19">
        <f t="shared" si="41"/>
        <v>0.8429893876993817</v>
      </c>
      <c r="BK19">
        <f t="shared" si="42"/>
        <v>0.19597877539876324</v>
      </c>
      <c r="BL19">
        <v>6</v>
      </c>
      <c r="BM19">
        <v>0.5</v>
      </c>
      <c r="BN19" t="s">
        <v>290</v>
      </c>
      <c r="BO19">
        <v>2</v>
      </c>
      <c r="BP19">
        <v>1608054391.25</v>
      </c>
      <c r="BQ19">
        <v>79.478039999999993</v>
      </c>
      <c r="BR19">
        <v>77.453940000000003</v>
      </c>
      <c r="BS19">
        <v>15.6858966666667</v>
      </c>
      <c r="BT19">
        <v>14.262783333333299</v>
      </c>
      <c r="BU19">
        <v>74.709046666666694</v>
      </c>
      <c r="BV19">
        <v>15.5318966666667</v>
      </c>
      <c r="BW19">
        <v>500.01406666666702</v>
      </c>
      <c r="BX19">
        <v>102.6549</v>
      </c>
      <c r="BY19">
        <v>9.9998743333333306E-2</v>
      </c>
      <c r="BZ19">
        <v>27.975916666666699</v>
      </c>
      <c r="CA19">
        <v>28.423356666666699</v>
      </c>
      <c r="CB19">
        <v>999.9</v>
      </c>
      <c r="CC19">
        <v>0</v>
      </c>
      <c r="CD19">
        <v>0</v>
      </c>
      <c r="CE19">
        <v>10004.1823333333</v>
      </c>
      <c r="CF19">
        <v>0</v>
      </c>
      <c r="CG19">
        <v>351.50806666666699</v>
      </c>
      <c r="CH19">
        <v>1399.9929999999999</v>
      </c>
      <c r="CI19">
        <v>0.89999870000000004</v>
      </c>
      <c r="CJ19">
        <v>0.100001373333333</v>
      </c>
      <c r="CK19">
        <v>0</v>
      </c>
      <c r="CL19">
        <v>817.13099999999997</v>
      </c>
      <c r="CM19">
        <v>4.9993800000000004</v>
      </c>
      <c r="CN19">
        <v>11607.5366666667</v>
      </c>
      <c r="CO19">
        <v>11164.28</v>
      </c>
      <c r="CP19">
        <v>47.478999999999999</v>
      </c>
      <c r="CQ19">
        <v>49.186999999999998</v>
      </c>
      <c r="CR19">
        <v>48.25</v>
      </c>
      <c r="CS19">
        <v>49.061999999999998</v>
      </c>
      <c r="CT19">
        <v>49.099800000000002</v>
      </c>
      <c r="CU19">
        <v>1255.489</v>
      </c>
      <c r="CV19">
        <v>139.50399999999999</v>
      </c>
      <c r="CW19">
        <v>0</v>
      </c>
      <c r="CX19">
        <v>73.299999952316298</v>
      </c>
      <c r="CY19">
        <v>0</v>
      </c>
      <c r="CZ19">
        <v>817.06865384615401</v>
      </c>
      <c r="DA19">
        <v>-24.046256438758899</v>
      </c>
      <c r="DB19">
        <v>-329.13162402845199</v>
      </c>
      <c r="DC19">
        <v>11606.4653846154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-1.7802034929772601</v>
      </c>
      <c r="DS19">
        <v>-0.114806953282867</v>
      </c>
      <c r="DT19">
        <v>1.8872587348721302E-2</v>
      </c>
      <c r="DU19">
        <v>1</v>
      </c>
      <c r="DV19">
        <v>2.0212122580645202</v>
      </c>
      <c r="DW19">
        <v>0.11186709677419</v>
      </c>
      <c r="DX19">
        <v>2.20056303220082E-2</v>
      </c>
      <c r="DY19">
        <v>1</v>
      </c>
      <c r="DZ19">
        <v>1.42203709677419</v>
      </c>
      <c r="EA19">
        <v>9.152951612903E-2</v>
      </c>
      <c r="EB19">
        <v>6.86245521451905E-3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1030.3</v>
      </c>
      <c r="EX19">
        <v>1030.5999999999999</v>
      </c>
      <c r="EY19">
        <v>2</v>
      </c>
      <c r="EZ19">
        <v>486.18599999999998</v>
      </c>
      <c r="FA19">
        <v>543.38900000000001</v>
      </c>
      <c r="FB19">
        <v>24.443300000000001</v>
      </c>
      <c r="FC19">
        <v>31.437100000000001</v>
      </c>
      <c r="FD19">
        <v>30.0001</v>
      </c>
      <c r="FE19">
        <v>31.273099999999999</v>
      </c>
      <c r="FF19">
        <v>31.3169</v>
      </c>
      <c r="FG19">
        <v>6.5534499999999998</v>
      </c>
      <c r="FH19">
        <v>0</v>
      </c>
      <c r="FI19">
        <v>100</v>
      </c>
      <c r="FJ19">
        <v>24.459</v>
      </c>
      <c r="FK19">
        <v>77.640900000000002</v>
      </c>
      <c r="FL19">
        <v>15.6378</v>
      </c>
      <c r="FM19">
        <v>101.33</v>
      </c>
      <c r="FN19">
        <v>100.678</v>
      </c>
    </row>
    <row r="20" spans="1:170" x14ac:dyDescent="0.25">
      <c r="A20">
        <v>4</v>
      </c>
      <c r="B20">
        <v>1608054473</v>
      </c>
      <c r="C20">
        <v>264</v>
      </c>
      <c r="D20" t="s">
        <v>302</v>
      </c>
      <c r="E20" t="s">
        <v>303</v>
      </c>
      <c r="F20" t="s">
        <v>285</v>
      </c>
      <c r="G20" t="s">
        <v>286</v>
      </c>
      <c r="H20">
        <v>1608054465.25</v>
      </c>
      <c r="I20">
        <f t="shared" si="0"/>
        <v>1.3059282344914035E-3</v>
      </c>
      <c r="J20">
        <f t="shared" si="1"/>
        <v>-1.2793348183164093</v>
      </c>
      <c r="K20">
        <f t="shared" si="2"/>
        <v>99.643230000000003</v>
      </c>
      <c r="L20">
        <f t="shared" si="3"/>
        <v>131.13557969308647</v>
      </c>
      <c r="M20">
        <f t="shared" si="4"/>
        <v>13.475160657641821</v>
      </c>
      <c r="N20">
        <f t="shared" si="5"/>
        <v>10.23908641605024</v>
      </c>
      <c r="O20">
        <f t="shared" si="6"/>
        <v>5.7872038496236476E-2</v>
      </c>
      <c r="P20">
        <f t="shared" si="7"/>
        <v>2.975519501334865</v>
      </c>
      <c r="Q20">
        <f t="shared" si="8"/>
        <v>5.7253927592561225E-2</v>
      </c>
      <c r="R20">
        <f t="shared" si="9"/>
        <v>3.5838689318692545E-2</v>
      </c>
      <c r="S20">
        <f t="shared" si="10"/>
        <v>231.28589189698036</v>
      </c>
      <c r="T20">
        <f t="shared" si="11"/>
        <v>29.003121300644899</v>
      </c>
      <c r="U20">
        <f t="shared" si="12"/>
        <v>28.4898633333333</v>
      </c>
      <c r="V20">
        <f t="shared" si="13"/>
        <v>3.9045697543855127</v>
      </c>
      <c r="W20">
        <f t="shared" si="14"/>
        <v>42.803552541646468</v>
      </c>
      <c r="X20">
        <f t="shared" si="15"/>
        <v>1.6237817930364078</v>
      </c>
      <c r="Y20">
        <f t="shared" si="16"/>
        <v>3.7935678153268255</v>
      </c>
      <c r="Z20">
        <f t="shared" si="17"/>
        <v>2.2807879613491049</v>
      </c>
      <c r="AA20">
        <f t="shared" si="18"/>
        <v>-57.591435141070896</v>
      </c>
      <c r="AB20">
        <f t="shared" si="19"/>
        <v>-79.504411248375675</v>
      </c>
      <c r="AC20">
        <f t="shared" si="20"/>
        <v>-5.838304452691351</v>
      </c>
      <c r="AD20">
        <f t="shared" si="21"/>
        <v>88.351741054842449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54096.412870620123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802.28495999999996</v>
      </c>
      <c r="AR20">
        <v>890.79</v>
      </c>
      <c r="AS20">
        <f t="shared" si="27"/>
        <v>9.9355673054255189E-2</v>
      </c>
      <c r="AT20">
        <v>0.5</v>
      </c>
      <c r="AU20">
        <f t="shared" si="28"/>
        <v>1180.1601488641077</v>
      </c>
      <c r="AV20">
        <f t="shared" si="29"/>
        <v>-1.2793348183164093</v>
      </c>
      <c r="AW20">
        <f t="shared" si="30"/>
        <v>58.627802951101707</v>
      </c>
      <c r="AX20">
        <f t="shared" si="31"/>
        <v>0.32244412263271932</v>
      </c>
      <c r="AY20">
        <f t="shared" si="32"/>
        <v>-5.9448485798766978E-4</v>
      </c>
      <c r="AZ20">
        <f t="shared" si="33"/>
        <v>2.6620078806452701</v>
      </c>
      <c r="BA20" t="s">
        <v>305</v>
      </c>
      <c r="BB20">
        <v>603.55999999999995</v>
      </c>
      <c r="BC20">
        <f t="shared" si="34"/>
        <v>287.23</v>
      </c>
      <c r="BD20">
        <f t="shared" si="35"/>
        <v>0.30813299446436654</v>
      </c>
      <c r="BE20">
        <f t="shared" si="36"/>
        <v>0.89195868377894472</v>
      </c>
      <c r="BF20">
        <f t="shared" si="37"/>
        <v>0.50483992154694657</v>
      </c>
      <c r="BG20">
        <f t="shared" si="38"/>
        <v>0.93115806757961739</v>
      </c>
      <c r="BH20">
        <f t="shared" si="39"/>
        <v>1399.97066666667</v>
      </c>
      <c r="BI20">
        <f t="shared" si="40"/>
        <v>1180.1601488641077</v>
      </c>
      <c r="BJ20">
        <f t="shared" si="41"/>
        <v>0.84298919753373758</v>
      </c>
      <c r="BK20">
        <f t="shared" si="42"/>
        <v>0.19597839506747514</v>
      </c>
      <c r="BL20">
        <v>6</v>
      </c>
      <c r="BM20">
        <v>0.5</v>
      </c>
      <c r="BN20" t="s">
        <v>290</v>
      </c>
      <c r="BO20">
        <v>2</v>
      </c>
      <c r="BP20">
        <v>1608054465.25</v>
      </c>
      <c r="BQ20">
        <v>99.643230000000003</v>
      </c>
      <c r="BR20">
        <v>98.264186666666703</v>
      </c>
      <c r="BS20">
        <v>15.80208</v>
      </c>
      <c r="BT20">
        <v>14.259736666666701</v>
      </c>
      <c r="BU20">
        <v>94.874236666666604</v>
      </c>
      <c r="BV20">
        <v>15.6480766666667</v>
      </c>
      <c r="BW20">
        <v>500.00223333333298</v>
      </c>
      <c r="BX20">
        <v>102.65753333333301</v>
      </c>
      <c r="BY20">
        <v>9.9938659999999999E-2</v>
      </c>
      <c r="BZ20">
        <v>27.994250000000001</v>
      </c>
      <c r="CA20">
        <v>28.4898633333333</v>
      </c>
      <c r="CB20">
        <v>999.9</v>
      </c>
      <c r="CC20">
        <v>0</v>
      </c>
      <c r="CD20">
        <v>0</v>
      </c>
      <c r="CE20">
        <v>9998.71266666667</v>
      </c>
      <c r="CF20">
        <v>0</v>
      </c>
      <c r="CG20">
        <v>364.58066666666701</v>
      </c>
      <c r="CH20">
        <v>1399.97066666667</v>
      </c>
      <c r="CI20">
        <v>0.90000080000000005</v>
      </c>
      <c r="CJ20">
        <v>9.9999293333333295E-2</v>
      </c>
      <c r="CK20">
        <v>0</v>
      </c>
      <c r="CL20">
        <v>802.46196666666697</v>
      </c>
      <c r="CM20">
        <v>4.9993800000000004</v>
      </c>
      <c r="CN20">
        <v>11402.7166666667</v>
      </c>
      <c r="CO20">
        <v>11164.1033333333</v>
      </c>
      <c r="CP20">
        <v>47.5</v>
      </c>
      <c r="CQ20">
        <v>49.186999999999998</v>
      </c>
      <c r="CR20">
        <v>48.293399999999998</v>
      </c>
      <c r="CS20">
        <v>49.061999999999998</v>
      </c>
      <c r="CT20">
        <v>49.125</v>
      </c>
      <c r="CU20">
        <v>1255.4786666666701</v>
      </c>
      <c r="CV20">
        <v>139.49299999999999</v>
      </c>
      <c r="CW20">
        <v>0</v>
      </c>
      <c r="CX20">
        <v>73.5</v>
      </c>
      <c r="CY20">
        <v>0</v>
      </c>
      <c r="CZ20">
        <v>802.28495999999996</v>
      </c>
      <c r="DA20">
        <v>-15.472076903051599</v>
      </c>
      <c r="DB20">
        <v>-241.053845756979</v>
      </c>
      <c r="DC20">
        <v>11400.02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-1.2742239002139499</v>
      </c>
      <c r="DS20">
        <v>-0.16438754530941799</v>
      </c>
      <c r="DT20">
        <v>1.9249106580065099E-2</v>
      </c>
      <c r="DU20">
        <v>1</v>
      </c>
      <c r="DV20">
        <v>1.3742935483870999</v>
      </c>
      <c r="DW20">
        <v>0.195188709677417</v>
      </c>
      <c r="DX20">
        <v>2.3160183790622201E-2</v>
      </c>
      <c r="DY20">
        <v>1</v>
      </c>
      <c r="DZ20">
        <v>1.5409845161290301</v>
      </c>
      <c r="EA20">
        <v>9.7296774193545099E-2</v>
      </c>
      <c r="EB20">
        <v>7.3081915324891503E-3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1031.5999999999999</v>
      </c>
      <c r="EX20">
        <v>1031.8</v>
      </c>
      <c r="EY20">
        <v>2</v>
      </c>
      <c r="EZ20">
        <v>486.56400000000002</v>
      </c>
      <c r="FA20">
        <v>542.70899999999995</v>
      </c>
      <c r="FB20">
        <v>24.4741</v>
      </c>
      <c r="FC20">
        <v>31.4895</v>
      </c>
      <c r="FD20">
        <v>30.000499999999999</v>
      </c>
      <c r="FE20">
        <v>31.311399999999999</v>
      </c>
      <c r="FF20">
        <v>31.3567</v>
      </c>
      <c r="FG20">
        <v>7.4888199999999996</v>
      </c>
      <c r="FH20">
        <v>0</v>
      </c>
      <c r="FI20">
        <v>100</v>
      </c>
      <c r="FJ20">
        <v>24.474799999999998</v>
      </c>
      <c r="FK20">
        <v>98.407300000000006</v>
      </c>
      <c r="FL20">
        <v>15.6661</v>
      </c>
      <c r="FM20">
        <v>101.322</v>
      </c>
      <c r="FN20">
        <v>100.667</v>
      </c>
    </row>
    <row r="21" spans="1:170" x14ac:dyDescent="0.25">
      <c r="A21">
        <v>5</v>
      </c>
      <c r="B21">
        <v>1608054546</v>
      </c>
      <c r="C21">
        <v>337</v>
      </c>
      <c r="D21" t="s">
        <v>306</v>
      </c>
      <c r="E21" t="s">
        <v>307</v>
      </c>
      <c r="F21" t="s">
        <v>285</v>
      </c>
      <c r="G21" t="s">
        <v>286</v>
      </c>
      <c r="H21">
        <v>1608054538.25</v>
      </c>
      <c r="I21">
        <f t="shared" si="0"/>
        <v>1.4044259732835498E-3</v>
      </c>
      <c r="J21">
        <f t="shared" si="1"/>
        <v>0.10847313650018502</v>
      </c>
      <c r="K21">
        <f t="shared" si="2"/>
        <v>149.11713333333299</v>
      </c>
      <c r="L21">
        <f t="shared" si="3"/>
        <v>141.04738648964226</v>
      </c>
      <c r="M21">
        <f t="shared" si="4"/>
        <v>14.494368988922499</v>
      </c>
      <c r="N21">
        <f t="shared" si="5"/>
        <v>15.32363560144662</v>
      </c>
      <c r="O21">
        <f t="shared" si="6"/>
        <v>6.2524909957782704E-2</v>
      </c>
      <c r="P21">
        <f t="shared" si="7"/>
        <v>2.9744041627214295</v>
      </c>
      <c r="Q21">
        <f t="shared" si="8"/>
        <v>6.1803812968771861E-2</v>
      </c>
      <c r="R21">
        <f t="shared" si="9"/>
        <v>3.8691477766327864E-2</v>
      </c>
      <c r="S21">
        <f t="shared" si="10"/>
        <v>231.28734174798063</v>
      </c>
      <c r="T21">
        <f t="shared" si="11"/>
        <v>28.971491394175455</v>
      </c>
      <c r="U21">
        <f t="shared" si="12"/>
        <v>28.513033333333301</v>
      </c>
      <c r="V21">
        <f t="shared" si="13"/>
        <v>3.9098277063503528</v>
      </c>
      <c r="W21">
        <f t="shared" si="14"/>
        <v>43.187238680962139</v>
      </c>
      <c r="X21">
        <f t="shared" si="15"/>
        <v>1.6376919448266913</v>
      </c>
      <c r="Y21">
        <f t="shared" si="16"/>
        <v>3.7920737580025485</v>
      </c>
      <c r="Z21">
        <f t="shared" si="17"/>
        <v>2.2721357615236615</v>
      </c>
      <c r="AA21">
        <f t="shared" si="18"/>
        <v>-61.935185421804547</v>
      </c>
      <c r="AB21">
        <f t="shared" si="19"/>
        <v>-84.273532822533866</v>
      </c>
      <c r="AC21">
        <f t="shared" si="20"/>
        <v>-6.1913458428138872</v>
      </c>
      <c r="AD21">
        <f t="shared" si="21"/>
        <v>78.887277660828317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54065.005178996573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797.28920000000005</v>
      </c>
      <c r="AR21">
        <v>893.33</v>
      </c>
      <c r="AS21">
        <f t="shared" si="27"/>
        <v>0.10750875936104243</v>
      </c>
      <c r="AT21">
        <v>0.5</v>
      </c>
      <c r="AU21">
        <f t="shared" si="28"/>
        <v>1180.1669608927662</v>
      </c>
      <c r="AV21">
        <f t="shared" si="29"/>
        <v>0.10847313650018502</v>
      </c>
      <c r="AW21">
        <f t="shared" si="30"/>
        <v>63.439142902236583</v>
      </c>
      <c r="AX21">
        <f t="shared" si="31"/>
        <v>0.32759450594964917</v>
      </c>
      <c r="AY21">
        <f t="shared" si="32"/>
        <v>5.8146062299295313E-4</v>
      </c>
      <c r="AZ21">
        <f t="shared" si="33"/>
        <v>2.6515957149093841</v>
      </c>
      <c r="BA21" t="s">
        <v>309</v>
      </c>
      <c r="BB21">
        <v>600.67999999999995</v>
      </c>
      <c r="BC21">
        <f t="shared" si="34"/>
        <v>292.65000000000009</v>
      </c>
      <c r="BD21">
        <f t="shared" si="35"/>
        <v>0.32817631983598139</v>
      </c>
      <c r="BE21">
        <f t="shared" si="36"/>
        <v>0.89003907717742536</v>
      </c>
      <c r="BF21">
        <f t="shared" si="37"/>
        <v>0.54000077851640671</v>
      </c>
      <c r="BG21">
        <f t="shared" si="38"/>
        <v>0.93016066047561397</v>
      </c>
      <c r="BH21">
        <f t="shared" si="39"/>
        <v>1399.9786666666701</v>
      </c>
      <c r="BI21">
        <f t="shared" si="40"/>
        <v>1180.1669608927662</v>
      </c>
      <c r="BJ21">
        <f t="shared" si="41"/>
        <v>0.84298924618810611</v>
      </c>
      <c r="BK21">
        <f t="shared" si="42"/>
        <v>0.19597849237621232</v>
      </c>
      <c r="BL21">
        <v>6</v>
      </c>
      <c r="BM21">
        <v>0.5</v>
      </c>
      <c r="BN21" t="s">
        <v>290</v>
      </c>
      <c r="BO21">
        <v>2</v>
      </c>
      <c r="BP21">
        <v>1608054538.25</v>
      </c>
      <c r="BQ21">
        <v>149.11713333333299</v>
      </c>
      <c r="BR21">
        <v>149.49860000000001</v>
      </c>
      <c r="BS21">
        <v>15.936683333333299</v>
      </c>
      <c r="BT21">
        <v>14.278273333333299</v>
      </c>
      <c r="BU21">
        <v>144.34813333333301</v>
      </c>
      <c r="BV21">
        <v>15.782683333333299</v>
      </c>
      <c r="BW21">
        <v>500.01293333333302</v>
      </c>
      <c r="BX21">
        <v>102.662366666667</v>
      </c>
      <c r="BY21">
        <v>0.10004070333333299</v>
      </c>
      <c r="BZ21">
        <v>27.987493333333301</v>
      </c>
      <c r="CA21">
        <v>28.513033333333301</v>
      </c>
      <c r="CB21">
        <v>999.9</v>
      </c>
      <c r="CC21">
        <v>0</v>
      </c>
      <c r="CD21">
        <v>0</v>
      </c>
      <c r="CE21">
        <v>9991.9366666666701</v>
      </c>
      <c r="CF21">
        <v>0</v>
      </c>
      <c r="CG21">
        <v>377.85786666666701</v>
      </c>
      <c r="CH21">
        <v>1399.9786666666701</v>
      </c>
      <c r="CI21">
        <v>0.90000080000000005</v>
      </c>
      <c r="CJ21">
        <v>9.9999293333333295E-2</v>
      </c>
      <c r="CK21">
        <v>0</v>
      </c>
      <c r="CL21">
        <v>797.40266666666696</v>
      </c>
      <c r="CM21">
        <v>4.9993800000000004</v>
      </c>
      <c r="CN21">
        <v>11337.48</v>
      </c>
      <c r="CO21">
        <v>11164.163333333299</v>
      </c>
      <c r="CP21">
        <v>47.543399999999998</v>
      </c>
      <c r="CQ21">
        <v>49.243699999999997</v>
      </c>
      <c r="CR21">
        <v>48.311999999999998</v>
      </c>
      <c r="CS21">
        <v>49.061999999999998</v>
      </c>
      <c r="CT21">
        <v>49.139466666666699</v>
      </c>
      <c r="CU21">
        <v>1255.4860000000001</v>
      </c>
      <c r="CV21">
        <v>139.49633333333301</v>
      </c>
      <c r="CW21">
        <v>0</v>
      </c>
      <c r="CX21">
        <v>72.599999904632597</v>
      </c>
      <c r="CY21">
        <v>0</v>
      </c>
      <c r="CZ21">
        <v>797.28920000000005</v>
      </c>
      <c r="DA21">
        <v>-10.432153857064099</v>
      </c>
      <c r="DB21">
        <v>-140.238461756211</v>
      </c>
      <c r="DC21">
        <v>11335.575999999999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0.112717206602947</v>
      </c>
      <c r="DS21">
        <v>-0.17633362143991599</v>
      </c>
      <c r="DT21">
        <v>2.98690434666397E-2</v>
      </c>
      <c r="DU21">
        <v>1</v>
      </c>
      <c r="DV21">
        <v>-0.38721593548387101</v>
      </c>
      <c r="DW21">
        <v>0.15590100000000101</v>
      </c>
      <c r="DX21">
        <v>3.5252303784644598E-2</v>
      </c>
      <c r="DY21">
        <v>1</v>
      </c>
      <c r="DZ21">
        <v>1.6572277419354799</v>
      </c>
      <c r="EA21">
        <v>9.3012096774189701E-2</v>
      </c>
      <c r="EB21">
        <v>6.9435315499402498E-3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1032.8</v>
      </c>
      <c r="EX21">
        <v>1033.0999999999999</v>
      </c>
      <c r="EY21">
        <v>2</v>
      </c>
      <c r="EZ21">
        <v>486.77699999999999</v>
      </c>
      <c r="FA21">
        <v>542.029</v>
      </c>
      <c r="FB21">
        <v>24.371099999999998</v>
      </c>
      <c r="FC21">
        <v>31.569500000000001</v>
      </c>
      <c r="FD21">
        <v>30.000399999999999</v>
      </c>
      <c r="FE21">
        <v>31.3733</v>
      </c>
      <c r="FF21">
        <v>31.416599999999999</v>
      </c>
      <c r="FG21">
        <v>9.8130299999999995</v>
      </c>
      <c r="FH21">
        <v>0</v>
      </c>
      <c r="FI21">
        <v>100</v>
      </c>
      <c r="FJ21">
        <v>24.374099999999999</v>
      </c>
      <c r="FK21">
        <v>149.93199999999999</v>
      </c>
      <c r="FL21">
        <v>15.7736</v>
      </c>
      <c r="FM21">
        <v>101.30800000000001</v>
      </c>
      <c r="FN21">
        <v>100.65600000000001</v>
      </c>
    </row>
    <row r="22" spans="1:170" x14ac:dyDescent="0.25">
      <c r="A22">
        <v>6</v>
      </c>
      <c r="B22">
        <v>1608054620</v>
      </c>
      <c r="C22">
        <v>411</v>
      </c>
      <c r="D22" t="s">
        <v>310</v>
      </c>
      <c r="E22" t="s">
        <v>311</v>
      </c>
      <c r="F22" t="s">
        <v>285</v>
      </c>
      <c r="G22" t="s">
        <v>286</v>
      </c>
      <c r="H22">
        <v>1608054612.25</v>
      </c>
      <c r="I22">
        <f t="shared" si="0"/>
        <v>1.521200445381726E-3</v>
      </c>
      <c r="J22">
        <f t="shared" si="1"/>
        <v>1.5490272868370172</v>
      </c>
      <c r="K22">
        <f t="shared" si="2"/>
        <v>199.10306666666699</v>
      </c>
      <c r="L22">
        <f t="shared" si="3"/>
        <v>155.93217256644493</v>
      </c>
      <c r="M22">
        <f t="shared" si="4"/>
        <v>16.024545209213599</v>
      </c>
      <c r="N22">
        <f t="shared" si="5"/>
        <v>20.46105072853738</v>
      </c>
      <c r="O22">
        <f t="shared" si="6"/>
        <v>6.8152329806099518E-2</v>
      </c>
      <c r="P22">
        <f t="shared" si="7"/>
        <v>2.9749935598380159</v>
      </c>
      <c r="Q22">
        <f t="shared" si="8"/>
        <v>6.7296715380455452E-2</v>
      </c>
      <c r="R22">
        <f t="shared" si="9"/>
        <v>4.2136425635239963E-2</v>
      </c>
      <c r="S22">
        <f t="shared" si="10"/>
        <v>231.29113762658275</v>
      </c>
      <c r="T22">
        <f t="shared" si="11"/>
        <v>28.953777342301098</v>
      </c>
      <c r="U22">
        <f t="shared" si="12"/>
        <v>28.541063333333302</v>
      </c>
      <c r="V22">
        <f t="shared" si="13"/>
        <v>3.9161967883681079</v>
      </c>
      <c r="W22">
        <f t="shared" si="14"/>
        <v>43.64416223170786</v>
      </c>
      <c r="X22">
        <f t="shared" si="15"/>
        <v>1.6562127907347568</v>
      </c>
      <c r="Y22">
        <f t="shared" si="16"/>
        <v>3.7948094454004755</v>
      </c>
      <c r="Z22">
        <f t="shared" si="17"/>
        <v>2.2599839976333511</v>
      </c>
      <c r="AA22">
        <f t="shared" si="18"/>
        <v>-67.084939641334117</v>
      </c>
      <c r="AB22">
        <f t="shared" si="19"/>
        <v>-86.80190593427119</v>
      </c>
      <c r="AC22">
        <f t="shared" si="20"/>
        <v>-6.3771180364486959</v>
      </c>
      <c r="AD22">
        <f t="shared" si="21"/>
        <v>71.027174014528725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54080.154219079763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800.26792</v>
      </c>
      <c r="AR22">
        <v>907.48</v>
      </c>
      <c r="AS22">
        <f t="shared" si="27"/>
        <v>0.11814263675232517</v>
      </c>
      <c r="AT22">
        <v>0.5</v>
      </c>
      <c r="AU22">
        <f t="shared" si="28"/>
        <v>1180.1850888995498</v>
      </c>
      <c r="AV22">
        <f t="shared" si="29"/>
        <v>1.5490272868370172</v>
      </c>
      <c r="AW22">
        <f t="shared" si="30"/>
        <v>69.715089129185046</v>
      </c>
      <c r="AX22">
        <f t="shared" si="31"/>
        <v>0.33092740335875176</v>
      </c>
      <c r="AY22">
        <f t="shared" si="32"/>
        <v>1.8020688336575471E-3</v>
      </c>
      <c r="AZ22">
        <f t="shared" si="33"/>
        <v>2.5946577335037686</v>
      </c>
      <c r="BA22" t="s">
        <v>313</v>
      </c>
      <c r="BB22">
        <v>607.16999999999996</v>
      </c>
      <c r="BC22">
        <f t="shared" si="34"/>
        <v>300.31000000000006</v>
      </c>
      <c r="BD22">
        <f t="shared" si="35"/>
        <v>0.35700469514834671</v>
      </c>
      <c r="BE22">
        <f t="shared" si="36"/>
        <v>0.88688505448395616</v>
      </c>
      <c r="BF22">
        <f t="shared" si="37"/>
        <v>0.55838730148555282</v>
      </c>
      <c r="BG22">
        <f t="shared" si="38"/>
        <v>0.92460423901039812</v>
      </c>
      <c r="BH22">
        <f t="shared" si="39"/>
        <v>1400</v>
      </c>
      <c r="BI22">
        <f t="shared" si="40"/>
        <v>1180.1850888995498</v>
      </c>
      <c r="BJ22">
        <f t="shared" si="41"/>
        <v>0.84298934921396418</v>
      </c>
      <c r="BK22">
        <f t="shared" si="42"/>
        <v>0.19597869842792842</v>
      </c>
      <c r="BL22">
        <v>6</v>
      </c>
      <c r="BM22">
        <v>0.5</v>
      </c>
      <c r="BN22" t="s">
        <v>290</v>
      </c>
      <c r="BO22">
        <v>2</v>
      </c>
      <c r="BP22">
        <v>1608054612.25</v>
      </c>
      <c r="BQ22">
        <v>199.10306666666699</v>
      </c>
      <c r="BR22">
        <v>201.32523333333299</v>
      </c>
      <c r="BS22">
        <v>16.116330000000001</v>
      </c>
      <c r="BT22">
        <v>14.320403333333299</v>
      </c>
      <c r="BU22">
        <v>194.33406666666701</v>
      </c>
      <c r="BV22">
        <v>15.9623333333333</v>
      </c>
      <c r="BW22">
        <v>500.02629999999999</v>
      </c>
      <c r="BX22">
        <v>102.666033333333</v>
      </c>
      <c r="BY22">
        <v>0.100092126666667</v>
      </c>
      <c r="BZ22">
        <v>27.999863333333298</v>
      </c>
      <c r="CA22">
        <v>28.541063333333302</v>
      </c>
      <c r="CB22">
        <v>999.9</v>
      </c>
      <c r="CC22">
        <v>0</v>
      </c>
      <c r="CD22">
        <v>0</v>
      </c>
      <c r="CE22">
        <v>9994.9113333333298</v>
      </c>
      <c r="CF22">
        <v>0</v>
      </c>
      <c r="CG22">
        <v>400.63139999999999</v>
      </c>
      <c r="CH22">
        <v>1400</v>
      </c>
      <c r="CI22">
        <v>0.90000009999999997</v>
      </c>
      <c r="CJ22">
        <v>9.9999986666666596E-2</v>
      </c>
      <c r="CK22">
        <v>0</v>
      </c>
      <c r="CL22">
        <v>800.37033333333397</v>
      </c>
      <c r="CM22">
        <v>4.9993800000000004</v>
      </c>
      <c r="CN22">
        <v>11388.7066666667</v>
      </c>
      <c r="CO22">
        <v>11164.333333333299</v>
      </c>
      <c r="CP22">
        <v>47.561999999999998</v>
      </c>
      <c r="CQ22">
        <v>49.2541333333333</v>
      </c>
      <c r="CR22">
        <v>48.337200000000003</v>
      </c>
      <c r="CS22">
        <v>49.125</v>
      </c>
      <c r="CT22">
        <v>49.186999999999998</v>
      </c>
      <c r="CU22">
        <v>1255.501</v>
      </c>
      <c r="CV22">
        <v>139.50333333333299</v>
      </c>
      <c r="CW22">
        <v>0</v>
      </c>
      <c r="CX22">
        <v>73.5</v>
      </c>
      <c r="CY22">
        <v>0</v>
      </c>
      <c r="CZ22">
        <v>800.26792</v>
      </c>
      <c r="DA22">
        <v>-8.3852307625978906</v>
      </c>
      <c r="DB22">
        <v>-120.80769220806501</v>
      </c>
      <c r="DC22">
        <v>11387.364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1.5529348166200401</v>
      </c>
      <c r="DS22">
        <v>-7.3826135552055694E-2</v>
      </c>
      <c r="DT22">
        <v>2.99936099817559E-2</v>
      </c>
      <c r="DU22">
        <v>1</v>
      </c>
      <c r="DV22">
        <v>-2.22722483870968</v>
      </c>
      <c r="DW22">
        <v>3.9566129032259097E-2</v>
      </c>
      <c r="DX22">
        <v>3.5137394277135699E-2</v>
      </c>
      <c r="DY22">
        <v>1</v>
      </c>
      <c r="DZ22">
        <v>1.79463193548387</v>
      </c>
      <c r="EA22">
        <v>0.100477258064517</v>
      </c>
      <c r="EB22">
        <v>7.5244725115108796E-3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1034</v>
      </c>
      <c r="EX22">
        <v>1034.3</v>
      </c>
      <c r="EY22">
        <v>2</v>
      </c>
      <c r="EZ22">
        <v>487.13</v>
      </c>
      <c r="FA22">
        <v>541.02300000000002</v>
      </c>
      <c r="FB22">
        <v>24.414000000000001</v>
      </c>
      <c r="FC22">
        <v>31.6541</v>
      </c>
      <c r="FD22">
        <v>30.000599999999999</v>
      </c>
      <c r="FE22">
        <v>31.444900000000001</v>
      </c>
      <c r="FF22">
        <v>31.488099999999999</v>
      </c>
      <c r="FG22">
        <v>12.1304</v>
      </c>
      <c r="FH22">
        <v>0</v>
      </c>
      <c r="FI22">
        <v>100</v>
      </c>
      <c r="FJ22">
        <v>24.411300000000001</v>
      </c>
      <c r="FK22">
        <v>201.67</v>
      </c>
      <c r="FL22">
        <v>15.8919</v>
      </c>
      <c r="FM22">
        <v>101.29600000000001</v>
      </c>
      <c r="FN22">
        <v>100.64400000000001</v>
      </c>
    </row>
    <row r="23" spans="1:170" x14ac:dyDescent="0.25">
      <c r="A23">
        <v>7</v>
      </c>
      <c r="B23">
        <v>1608054693</v>
      </c>
      <c r="C23">
        <v>484</v>
      </c>
      <c r="D23" t="s">
        <v>314</v>
      </c>
      <c r="E23" t="s">
        <v>315</v>
      </c>
      <c r="F23" t="s">
        <v>285</v>
      </c>
      <c r="G23" t="s">
        <v>286</v>
      </c>
      <c r="H23">
        <v>1608054685.25</v>
      </c>
      <c r="I23">
        <f t="shared" si="0"/>
        <v>1.6230145608893208E-3</v>
      </c>
      <c r="J23">
        <f t="shared" si="1"/>
        <v>3.1979762655138231</v>
      </c>
      <c r="K23">
        <f t="shared" si="2"/>
        <v>249.00856666666701</v>
      </c>
      <c r="L23">
        <f t="shared" si="3"/>
        <v>170.99418235155261</v>
      </c>
      <c r="M23">
        <f t="shared" si="4"/>
        <v>17.572222114458437</v>
      </c>
      <c r="N23">
        <f t="shared" si="5"/>
        <v>25.589372583878866</v>
      </c>
      <c r="O23">
        <f t="shared" si="6"/>
        <v>7.3428532903265939E-2</v>
      </c>
      <c r="P23">
        <f t="shared" si="7"/>
        <v>2.9765104024962836</v>
      </c>
      <c r="Q23">
        <f t="shared" si="8"/>
        <v>7.2436849069250742E-2</v>
      </c>
      <c r="R23">
        <f t="shared" si="9"/>
        <v>4.5361013679925642E-2</v>
      </c>
      <c r="S23">
        <f t="shared" si="10"/>
        <v>231.29236053686506</v>
      </c>
      <c r="T23">
        <f t="shared" si="11"/>
        <v>28.91235309731811</v>
      </c>
      <c r="U23">
        <f t="shared" si="12"/>
        <v>28.537583333333298</v>
      </c>
      <c r="V23">
        <f t="shared" si="13"/>
        <v>3.9154055580054536</v>
      </c>
      <c r="W23">
        <f t="shared" si="14"/>
        <v>44.190689144883741</v>
      </c>
      <c r="X23">
        <f t="shared" si="15"/>
        <v>1.675494735417687</v>
      </c>
      <c r="Y23">
        <f t="shared" si="16"/>
        <v>3.7915107635556544</v>
      </c>
      <c r="Z23">
        <f t="shared" si="17"/>
        <v>2.2399108225877669</v>
      </c>
      <c r="AA23">
        <f t="shared" si="18"/>
        <v>-71.574942135219047</v>
      </c>
      <c r="AB23">
        <f t="shared" si="19"/>
        <v>-88.6814007719681</v>
      </c>
      <c r="AC23">
        <f t="shared" si="20"/>
        <v>-6.511283412307753</v>
      </c>
      <c r="AD23">
        <f t="shared" si="21"/>
        <v>64.524734217370138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54127.329660984622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812.589846153846</v>
      </c>
      <c r="AR23">
        <v>935.91</v>
      </c>
      <c r="AS23">
        <f t="shared" si="27"/>
        <v>0.13176497082641914</v>
      </c>
      <c r="AT23">
        <v>0.5</v>
      </c>
      <c r="AU23">
        <f t="shared" si="28"/>
        <v>1180.1912768711406</v>
      </c>
      <c r="AV23">
        <f t="shared" si="29"/>
        <v>3.1979762655138231</v>
      </c>
      <c r="AW23">
        <f t="shared" si="30"/>
        <v>77.753934583260104</v>
      </c>
      <c r="AX23">
        <f t="shared" si="31"/>
        <v>0.34934983064610908</v>
      </c>
      <c r="AY23">
        <f t="shared" si="32"/>
        <v>3.1992472909476511E-3</v>
      </c>
      <c r="AZ23">
        <f t="shared" si="33"/>
        <v>2.4854633458345354</v>
      </c>
      <c r="BA23" t="s">
        <v>317</v>
      </c>
      <c r="BB23">
        <v>608.95000000000005</v>
      </c>
      <c r="BC23">
        <f t="shared" si="34"/>
        <v>326.95999999999992</v>
      </c>
      <c r="BD23">
        <f t="shared" si="35"/>
        <v>0.37717198998701368</v>
      </c>
      <c r="BE23">
        <f t="shared" si="36"/>
        <v>0.87676442541451038</v>
      </c>
      <c r="BF23">
        <f t="shared" si="37"/>
        <v>0.55944486901658663</v>
      </c>
      <c r="BG23">
        <f t="shared" si="38"/>
        <v>0.91344034768487981</v>
      </c>
      <c r="BH23">
        <f t="shared" si="39"/>
        <v>1400.0073333333301</v>
      </c>
      <c r="BI23">
        <f t="shared" si="40"/>
        <v>1180.1912768711406</v>
      </c>
      <c r="BJ23">
        <f t="shared" si="41"/>
        <v>0.84298935353515536</v>
      </c>
      <c r="BK23">
        <f t="shared" si="42"/>
        <v>0.19597870707031056</v>
      </c>
      <c r="BL23">
        <v>6</v>
      </c>
      <c r="BM23">
        <v>0.5</v>
      </c>
      <c r="BN23" t="s">
        <v>290</v>
      </c>
      <c r="BO23">
        <v>2</v>
      </c>
      <c r="BP23">
        <v>1608054685.25</v>
      </c>
      <c r="BQ23">
        <v>249.00856666666701</v>
      </c>
      <c r="BR23">
        <v>253.331066666667</v>
      </c>
      <c r="BS23">
        <v>16.304133333333301</v>
      </c>
      <c r="BT23">
        <v>14.38829</v>
      </c>
      <c r="BU23">
        <v>244.239566666667</v>
      </c>
      <c r="BV23">
        <v>16.150133333333301</v>
      </c>
      <c r="BW23">
        <v>500.0052</v>
      </c>
      <c r="BX23">
        <v>102.665066666667</v>
      </c>
      <c r="BY23">
        <v>9.9962369999999995E-2</v>
      </c>
      <c r="BZ23">
        <v>27.984946666666701</v>
      </c>
      <c r="CA23">
        <v>28.537583333333298</v>
      </c>
      <c r="CB23">
        <v>999.9</v>
      </c>
      <c r="CC23">
        <v>0</v>
      </c>
      <c r="CD23">
        <v>0</v>
      </c>
      <c r="CE23">
        <v>10003.583000000001</v>
      </c>
      <c r="CF23">
        <v>0</v>
      </c>
      <c r="CG23">
        <v>416.60526666666698</v>
      </c>
      <c r="CH23">
        <v>1400.0073333333301</v>
      </c>
      <c r="CI23">
        <v>0.90000009999999997</v>
      </c>
      <c r="CJ23">
        <v>9.9999986666666693E-2</v>
      </c>
      <c r="CK23">
        <v>0</v>
      </c>
      <c r="CL23">
        <v>812.56880000000001</v>
      </c>
      <c r="CM23">
        <v>4.9993800000000004</v>
      </c>
      <c r="CN23">
        <v>11559.8633333333</v>
      </c>
      <c r="CO23">
        <v>11164.41</v>
      </c>
      <c r="CP23">
        <v>47.625</v>
      </c>
      <c r="CQ23">
        <v>49.311999999999998</v>
      </c>
      <c r="CR23">
        <v>48.375</v>
      </c>
      <c r="CS23">
        <v>49.178733333333298</v>
      </c>
      <c r="CT23">
        <v>49.224800000000002</v>
      </c>
      <c r="CU23">
        <v>1255.5050000000001</v>
      </c>
      <c r="CV23">
        <v>139.50399999999999</v>
      </c>
      <c r="CW23">
        <v>0</v>
      </c>
      <c r="CX23">
        <v>72.099999904632597</v>
      </c>
      <c r="CY23">
        <v>0</v>
      </c>
      <c r="CZ23">
        <v>812.589846153846</v>
      </c>
      <c r="DA23">
        <v>-5.35870086394283</v>
      </c>
      <c r="DB23">
        <v>-38.758974443198198</v>
      </c>
      <c r="DC23">
        <v>11560.003846153801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3.2016222834782999</v>
      </c>
      <c r="DS23">
        <v>-0.123748059882493</v>
      </c>
      <c r="DT23">
        <v>1.8617627619664099E-2</v>
      </c>
      <c r="DU23">
        <v>1</v>
      </c>
      <c r="DV23">
        <v>-4.3266619354838696</v>
      </c>
      <c r="DW23">
        <v>0.103021451612911</v>
      </c>
      <c r="DX23">
        <v>2.0938362449350101E-2</v>
      </c>
      <c r="DY23">
        <v>1</v>
      </c>
      <c r="DZ23">
        <v>1.91461935483871</v>
      </c>
      <c r="EA23">
        <v>9.2154193548380794E-2</v>
      </c>
      <c r="EB23">
        <v>6.8920187292557502E-3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1035.2</v>
      </c>
      <c r="EX23">
        <v>1035.5</v>
      </c>
      <c r="EY23">
        <v>2</v>
      </c>
      <c r="EZ23">
        <v>487.54599999999999</v>
      </c>
      <c r="FA23">
        <v>540.40899999999999</v>
      </c>
      <c r="FB23">
        <v>24.363800000000001</v>
      </c>
      <c r="FC23">
        <v>31.743200000000002</v>
      </c>
      <c r="FD23">
        <v>30.000499999999999</v>
      </c>
      <c r="FE23">
        <v>31.5229</v>
      </c>
      <c r="FF23">
        <v>31.5656</v>
      </c>
      <c r="FG23">
        <v>14.4168</v>
      </c>
      <c r="FH23">
        <v>0</v>
      </c>
      <c r="FI23">
        <v>100</v>
      </c>
      <c r="FJ23">
        <v>24.373200000000001</v>
      </c>
      <c r="FK23">
        <v>253.81700000000001</v>
      </c>
      <c r="FL23">
        <v>16.082799999999999</v>
      </c>
      <c r="FM23">
        <v>101.28100000000001</v>
      </c>
      <c r="FN23">
        <v>100.633</v>
      </c>
    </row>
    <row r="24" spans="1:170" x14ac:dyDescent="0.25">
      <c r="A24">
        <v>8</v>
      </c>
      <c r="B24">
        <v>1608054792</v>
      </c>
      <c r="C24">
        <v>583</v>
      </c>
      <c r="D24" t="s">
        <v>318</v>
      </c>
      <c r="E24" t="s">
        <v>319</v>
      </c>
      <c r="F24" t="s">
        <v>285</v>
      </c>
      <c r="G24" t="s">
        <v>286</v>
      </c>
      <c r="H24">
        <v>1608054784.25</v>
      </c>
      <c r="I24">
        <f t="shared" si="0"/>
        <v>1.732569038862428E-3</v>
      </c>
      <c r="J24">
        <f t="shared" si="1"/>
        <v>8.0465000225924079</v>
      </c>
      <c r="K24">
        <f t="shared" si="2"/>
        <v>399.14583333333297</v>
      </c>
      <c r="L24">
        <f t="shared" si="3"/>
        <v>223.52574102449856</v>
      </c>
      <c r="M24">
        <f t="shared" si="4"/>
        <v>22.968888078046287</v>
      </c>
      <c r="N24">
        <f t="shared" si="5"/>
        <v>41.01512394336288</v>
      </c>
      <c r="O24">
        <f t="shared" si="6"/>
        <v>7.9211442256633513E-2</v>
      </c>
      <c r="P24">
        <f t="shared" si="7"/>
        <v>2.97768091115837</v>
      </c>
      <c r="Q24">
        <f t="shared" si="8"/>
        <v>7.8059174393048728E-2</v>
      </c>
      <c r="R24">
        <f t="shared" si="9"/>
        <v>4.8889114310735116E-2</v>
      </c>
      <c r="S24">
        <f t="shared" si="10"/>
        <v>231.29796181705353</v>
      </c>
      <c r="T24">
        <f t="shared" si="11"/>
        <v>28.896658316844562</v>
      </c>
      <c r="U24">
        <f t="shared" si="12"/>
        <v>28.56907</v>
      </c>
      <c r="V24">
        <f t="shared" si="13"/>
        <v>3.9225696044821605</v>
      </c>
      <c r="W24">
        <f t="shared" si="14"/>
        <v>44.916137293328653</v>
      </c>
      <c r="X24">
        <f t="shared" si="15"/>
        <v>1.7042579296684544</v>
      </c>
      <c r="Y24">
        <f t="shared" si="16"/>
        <v>3.79431098123744</v>
      </c>
      <c r="Z24">
        <f t="shared" si="17"/>
        <v>2.2183116748137062</v>
      </c>
      <c r="AA24">
        <f t="shared" si="18"/>
        <v>-76.406294613833083</v>
      </c>
      <c r="AB24">
        <f t="shared" si="19"/>
        <v>-91.738035761542918</v>
      </c>
      <c r="AC24">
        <f t="shared" si="20"/>
        <v>-6.7345445531296422</v>
      </c>
      <c r="AD24">
        <f t="shared" si="21"/>
        <v>56.419086888547881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54159.24533980769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869.08069230769195</v>
      </c>
      <c r="AR24">
        <v>1041.8499999999999</v>
      </c>
      <c r="AS24">
        <f t="shared" si="27"/>
        <v>0.16582934941911787</v>
      </c>
      <c r="AT24">
        <v>0.5</v>
      </c>
      <c r="AU24">
        <f t="shared" si="28"/>
        <v>1180.2201818533852</v>
      </c>
      <c r="AV24">
        <f t="shared" si="29"/>
        <v>8.0465000225924079</v>
      </c>
      <c r="AW24">
        <f t="shared" si="30"/>
        <v>97.857572464029914</v>
      </c>
      <c r="AX24">
        <f t="shared" si="31"/>
        <v>0.41624034169986074</v>
      </c>
      <c r="AY24">
        <f t="shared" si="32"/>
        <v>7.3073208160746332E-3</v>
      </c>
      <c r="AZ24">
        <f t="shared" si="33"/>
        <v>2.1310457359504729</v>
      </c>
      <c r="BA24" t="s">
        <v>321</v>
      </c>
      <c r="BB24">
        <v>608.19000000000005</v>
      </c>
      <c r="BC24">
        <f t="shared" si="34"/>
        <v>433.65999999999985</v>
      </c>
      <c r="BD24">
        <f t="shared" si="35"/>
        <v>0.39839807151295492</v>
      </c>
      <c r="BE24">
        <f t="shared" si="36"/>
        <v>0.83659458379963003</v>
      </c>
      <c r="BF24">
        <f t="shared" si="37"/>
        <v>0.52936139623130751</v>
      </c>
      <c r="BG24">
        <f t="shared" si="38"/>
        <v>0.8718398324887694</v>
      </c>
      <c r="BH24">
        <f t="shared" si="39"/>
        <v>1400.0416666666699</v>
      </c>
      <c r="BI24">
        <f t="shared" si="40"/>
        <v>1180.2201818533852</v>
      </c>
      <c r="BJ24">
        <f t="shared" si="41"/>
        <v>0.84298932664150406</v>
      </c>
      <c r="BK24">
        <f t="shared" si="42"/>
        <v>0.19597865328300826</v>
      </c>
      <c r="BL24">
        <v>6</v>
      </c>
      <c r="BM24">
        <v>0.5</v>
      </c>
      <c r="BN24" t="s">
        <v>290</v>
      </c>
      <c r="BO24">
        <v>2</v>
      </c>
      <c r="BP24">
        <v>1608054784.25</v>
      </c>
      <c r="BQ24">
        <v>399.14583333333297</v>
      </c>
      <c r="BR24">
        <v>409.63133333333298</v>
      </c>
      <c r="BS24">
        <v>16.585283333333301</v>
      </c>
      <c r="BT24">
        <v>14.540713333333301</v>
      </c>
      <c r="BU24">
        <v>394.3768</v>
      </c>
      <c r="BV24">
        <v>16.431283333333301</v>
      </c>
      <c r="BW24">
        <v>500.00749999999999</v>
      </c>
      <c r="BX24">
        <v>102.65730000000001</v>
      </c>
      <c r="BY24">
        <v>9.9939379999999994E-2</v>
      </c>
      <c r="BZ24">
        <v>27.997610000000002</v>
      </c>
      <c r="CA24">
        <v>28.56907</v>
      </c>
      <c r="CB24">
        <v>999.9</v>
      </c>
      <c r="CC24">
        <v>0</v>
      </c>
      <c r="CD24">
        <v>0</v>
      </c>
      <c r="CE24">
        <v>10010.963</v>
      </c>
      <c r="CF24">
        <v>0</v>
      </c>
      <c r="CG24">
        <v>432.38386666666702</v>
      </c>
      <c r="CH24">
        <v>1400.0416666666699</v>
      </c>
      <c r="CI24">
        <v>0.89999660000000004</v>
      </c>
      <c r="CJ24">
        <v>0.10000345333333301</v>
      </c>
      <c r="CK24">
        <v>0</v>
      </c>
      <c r="CL24">
        <v>869.09469999999999</v>
      </c>
      <c r="CM24">
        <v>4.9993800000000004</v>
      </c>
      <c r="CN24">
        <v>12338.4866666667</v>
      </c>
      <c r="CO24">
        <v>11164.663333333299</v>
      </c>
      <c r="CP24">
        <v>47.660133333333299</v>
      </c>
      <c r="CQ24">
        <v>49.430799999999998</v>
      </c>
      <c r="CR24">
        <v>48.441200000000002</v>
      </c>
      <c r="CS24">
        <v>49.25</v>
      </c>
      <c r="CT24">
        <v>49.2562</v>
      </c>
      <c r="CU24">
        <v>1255.5356666666701</v>
      </c>
      <c r="CV24">
        <v>139.506</v>
      </c>
      <c r="CW24">
        <v>0</v>
      </c>
      <c r="CX24">
        <v>98.099999904632597</v>
      </c>
      <c r="CY24">
        <v>0</v>
      </c>
      <c r="CZ24">
        <v>869.08069230769195</v>
      </c>
      <c r="DA24">
        <v>29.387076914397099</v>
      </c>
      <c r="DB24">
        <v>352.054700809172</v>
      </c>
      <c r="DC24">
        <v>12338.515384615401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8.0497346759296793</v>
      </c>
      <c r="DS24">
        <v>-0.17762790027616901</v>
      </c>
      <c r="DT24">
        <v>2.5155863075168001E-2</v>
      </c>
      <c r="DU24">
        <v>1</v>
      </c>
      <c r="DV24">
        <v>-10.488619354838701</v>
      </c>
      <c r="DW24">
        <v>0.17566935483874099</v>
      </c>
      <c r="DX24">
        <v>2.8774814473265801E-2</v>
      </c>
      <c r="DY24">
        <v>1</v>
      </c>
      <c r="DZ24">
        <v>2.0437735483871</v>
      </c>
      <c r="EA24">
        <v>6.1490322580641799E-2</v>
      </c>
      <c r="EB24">
        <v>4.6184095491616402E-3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1036.9000000000001</v>
      </c>
      <c r="EX24">
        <v>1037.2</v>
      </c>
      <c r="EY24">
        <v>2</v>
      </c>
      <c r="EZ24">
        <v>487.85300000000001</v>
      </c>
      <c r="FA24">
        <v>539.39800000000002</v>
      </c>
      <c r="FB24">
        <v>24.304400000000001</v>
      </c>
      <c r="FC24">
        <v>31.886600000000001</v>
      </c>
      <c r="FD24">
        <v>30.000699999999998</v>
      </c>
      <c r="FE24">
        <v>31.655999999999999</v>
      </c>
      <c r="FF24">
        <v>31.699100000000001</v>
      </c>
      <c r="FG24">
        <v>20.976199999999999</v>
      </c>
      <c r="FH24">
        <v>0</v>
      </c>
      <c r="FI24">
        <v>100</v>
      </c>
      <c r="FJ24">
        <v>24.3062</v>
      </c>
      <c r="FK24">
        <v>410.108</v>
      </c>
      <c r="FL24">
        <v>16.248899999999999</v>
      </c>
      <c r="FM24">
        <v>101.253</v>
      </c>
      <c r="FN24">
        <v>100.611</v>
      </c>
    </row>
    <row r="25" spans="1:170" x14ac:dyDescent="0.25">
      <c r="A25">
        <v>9</v>
      </c>
      <c r="B25">
        <v>1608054888</v>
      </c>
      <c r="C25">
        <v>679</v>
      </c>
      <c r="D25" t="s">
        <v>322</v>
      </c>
      <c r="E25" t="s">
        <v>323</v>
      </c>
      <c r="F25" t="s">
        <v>285</v>
      </c>
      <c r="G25" t="s">
        <v>286</v>
      </c>
      <c r="H25">
        <v>1608054880.25</v>
      </c>
      <c r="I25">
        <f t="shared" si="0"/>
        <v>1.8199803752362506E-3</v>
      </c>
      <c r="J25">
        <f t="shared" si="1"/>
        <v>11.400219355805579</v>
      </c>
      <c r="K25">
        <f t="shared" si="2"/>
        <v>499.28743333333301</v>
      </c>
      <c r="L25">
        <f t="shared" si="3"/>
        <v>266.16915387635913</v>
      </c>
      <c r="M25">
        <f t="shared" si="4"/>
        <v>27.347436585150962</v>
      </c>
      <c r="N25">
        <f t="shared" si="5"/>
        <v>51.299075125695353</v>
      </c>
      <c r="O25">
        <f t="shared" si="6"/>
        <v>8.4141481612586999E-2</v>
      </c>
      <c r="P25">
        <f t="shared" si="7"/>
        <v>2.9755611241362394</v>
      </c>
      <c r="Q25">
        <f t="shared" si="8"/>
        <v>8.2841676381787313E-2</v>
      </c>
      <c r="R25">
        <f t="shared" si="9"/>
        <v>5.1891157430435361E-2</v>
      </c>
      <c r="S25">
        <f t="shared" si="10"/>
        <v>231.29196721394493</v>
      </c>
      <c r="T25">
        <f t="shared" si="11"/>
        <v>28.879737571007997</v>
      </c>
      <c r="U25">
        <f t="shared" si="12"/>
        <v>28.599516666666698</v>
      </c>
      <c r="V25">
        <f t="shared" si="13"/>
        <v>3.9295078932790166</v>
      </c>
      <c r="W25">
        <f t="shared" si="14"/>
        <v>45.699839192498651</v>
      </c>
      <c r="X25">
        <f t="shared" si="15"/>
        <v>1.734490419440134</v>
      </c>
      <c r="Y25">
        <f t="shared" si="16"/>
        <v>3.7953972050843454</v>
      </c>
      <c r="Z25">
        <f t="shared" si="17"/>
        <v>2.1950174738388828</v>
      </c>
      <c r="AA25">
        <f t="shared" si="18"/>
        <v>-80.261134547918658</v>
      </c>
      <c r="AB25">
        <f t="shared" si="19"/>
        <v>-95.769280712520384</v>
      </c>
      <c r="AC25">
        <f t="shared" si="20"/>
        <v>-7.0367282946206151</v>
      </c>
      <c r="AD25">
        <f t="shared" si="21"/>
        <v>48.224823658885271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54095.8701687516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949.03488461538495</v>
      </c>
      <c r="AR25">
        <v>1162.6600000000001</v>
      </c>
      <c r="AS25">
        <f t="shared" si="27"/>
        <v>0.18373825141022748</v>
      </c>
      <c r="AT25">
        <v>0.5</v>
      </c>
      <c r="AU25">
        <f t="shared" si="28"/>
        <v>1180.1872918534982</v>
      </c>
      <c r="AV25">
        <f t="shared" si="29"/>
        <v>11.400219355805579</v>
      </c>
      <c r="AW25">
        <f t="shared" si="30"/>
        <v>108.42277467086679</v>
      </c>
      <c r="AX25">
        <f t="shared" si="31"/>
        <v>0.47144479039444037</v>
      </c>
      <c r="AY25">
        <f t="shared" si="32"/>
        <v>1.0149208450474213E-2</v>
      </c>
      <c r="AZ25">
        <f t="shared" si="33"/>
        <v>1.8057041611477129</v>
      </c>
      <c r="BA25" t="s">
        <v>325</v>
      </c>
      <c r="BB25">
        <v>614.53</v>
      </c>
      <c r="BC25">
        <f t="shared" si="34"/>
        <v>548.13000000000011</v>
      </c>
      <c r="BD25">
        <f t="shared" si="35"/>
        <v>0.38973439765131462</v>
      </c>
      <c r="BE25">
        <f t="shared" si="36"/>
        <v>0.79296708277464067</v>
      </c>
      <c r="BF25">
        <f t="shared" si="37"/>
        <v>0.47771287959844283</v>
      </c>
      <c r="BG25">
        <f t="shared" si="38"/>
        <v>0.82440016625465473</v>
      </c>
      <c r="BH25">
        <f t="shared" si="39"/>
        <v>1400.0023333333299</v>
      </c>
      <c r="BI25">
        <f t="shared" si="40"/>
        <v>1180.1872918534982</v>
      </c>
      <c r="BJ25">
        <f t="shared" si="41"/>
        <v>0.84298951776997111</v>
      </c>
      <c r="BK25">
        <f t="shared" si="42"/>
        <v>0.19597903553994225</v>
      </c>
      <c r="BL25">
        <v>6</v>
      </c>
      <c r="BM25">
        <v>0.5</v>
      </c>
      <c r="BN25" t="s">
        <v>290</v>
      </c>
      <c r="BO25">
        <v>2</v>
      </c>
      <c r="BP25">
        <v>1608054880.25</v>
      </c>
      <c r="BQ25">
        <v>499.28743333333301</v>
      </c>
      <c r="BR25">
        <v>514.05809999999997</v>
      </c>
      <c r="BS25">
        <v>16.8815766666667</v>
      </c>
      <c r="BT25">
        <v>14.7344733333333</v>
      </c>
      <c r="BU25">
        <v>494.51843333333301</v>
      </c>
      <c r="BV25">
        <v>16.7275766666667</v>
      </c>
      <c r="BW25">
        <v>500.00096666666701</v>
      </c>
      <c r="BX25">
        <v>102.644633333333</v>
      </c>
      <c r="BY25">
        <v>9.9941636666666694E-2</v>
      </c>
      <c r="BZ25">
        <v>28.002520000000001</v>
      </c>
      <c r="CA25">
        <v>28.599516666666698</v>
      </c>
      <c r="CB25">
        <v>999.9</v>
      </c>
      <c r="CC25">
        <v>0</v>
      </c>
      <c r="CD25">
        <v>0</v>
      </c>
      <c r="CE25">
        <v>10000.204666666699</v>
      </c>
      <c r="CF25">
        <v>0</v>
      </c>
      <c r="CG25">
        <v>421.132566666667</v>
      </c>
      <c r="CH25">
        <v>1400.0023333333299</v>
      </c>
      <c r="CI25">
        <v>0.89999240000000003</v>
      </c>
      <c r="CJ25">
        <v>0.100007613333333</v>
      </c>
      <c r="CK25">
        <v>0</v>
      </c>
      <c r="CL25">
        <v>948.76276666666695</v>
      </c>
      <c r="CM25">
        <v>4.9993800000000004</v>
      </c>
      <c r="CN25">
        <v>13420.8666666667</v>
      </c>
      <c r="CO25">
        <v>11164.323333333299</v>
      </c>
      <c r="CP25">
        <v>47.728999999999999</v>
      </c>
      <c r="CQ25">
        <v>49.520666666666699</v>
      </c>
      <c r="CR25">
        <v>48.528933333333299</v>
      </c>
      <c r="CS25">
        <v>49.375</v>
      </c>
      <c r="CT25">
        <v>49.358199999999997</v>
      </c>
      <c r="CU25">
        <v>1255.49133333333</v>
      </c>
      <c r="CV25">
        <v>139.511</v>
      </c>
      <c r="CW25">
        <v>0</v>
      </c>
      <c r="CX25">
        <v>95.599999904632597</v>
      </c>
      <c r="CY25">
        <v>0</v>
      </c>
      <c r="CZ25">
        <v>949.03488461538495</v>
      </c>
      <c r="DA25">
        <v>35.659111085633299</v>
      </c>
      <c r="DB25">
        <v>471.91452993521398</v>
      </c>
      <c r="DC25">
        <v>13424.9038461538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11.4031595526749</v>
      </c>
      <c r="DS25">
        <v>-0.159337207101342</v>
      </c>
      <c r="DT25">
        <v>3.73375657041711E-2</v>
      </c>
      <c r="DU25">
        <v>1</v>
      </c>
      <c r="DV25">
        <v>-14.7749096774194</v>
      </c>
      <c r="DW25">
        <v>0.137811290322611</v>
      </c>
      <c r="DX25">
        <v>4.3413542965290999E-2</v>
      </c>
      <c r="DY25">
        <v>1</v>
      </c>
      <c r="DZ25">
        <v>2.1469670967741901</v>
      </c>
      <c r="EA25">
        <v>2.0185645161282701E-2</v>
      </c>
      <c r="EB25">
        <v>1.63759105838597E-3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1038.5</v>
      </c>
      <c r="EX25">
        <v>1038.8</v>
      </c>
      <c r="EY25">
        <v>2</v>
      </c>
      <c r="EZ25">
        <v>488.29</v>
      </c>
      <c r="FA25">
        <v>538.30899999999997</v>
      </c>
      <c r="FB25">
        <v>24.219899999999999</v>
      </c>
      <c r="FC25">
        <v>32.058399999999999</v>
      </c>
      <c r="FD25">
        <v>30.000800000000002</v>
      </c>
      <c r="FE25">
        <v>31.8124</v>
      </c>
      <c r="FF25">
        <v>31.854399999999998</v>
      </c>
      <c r="FG25">
        <v>25.137899999999998</v>
      </c>
      <c r="FH25">
        <v>0</v>
      </c>
      <c r="FI25">
        <v>100</v>
      </c>
      <c r="FJ25">
        <v>24.220500000000001</v>
      </c>
      <c r="FK25">
        <v>514.30999999999995</v>
      </c>
      <c r="FL25">
        <v>16.515499999999999</v>
      </c>
      <c r="FM25">
        <v>101.22499999999999</v>
      </c>
      <c r="FN25">
        <v>100.583</v>
      </c>
    </row>
    <row r="26" spans="1:170" x14ac:dyDescent="0.25">
      <c r="A26">
        <v>10</v>
      </c>
      <c r="B26">
        <v>1608055002</v>
      </c>
      <c r="C26">
        <v>793</v>
      </c>
      <c r="D26" t="s">
        <v>326</v>
      </c>
      <c r="E26" t="s">
        <v>327</v>
      </c>
      <c r="F26" t="s">
        <v>285</v>
      </c>
      <c r="G26" t="s">
        <v>286</v>
      </c>
      <c r="H26">
        <v>1608054994.25</v>
      </c>
      <c r="I26">
        <f t="shared" si="0"/>
        <v>1.8409892225830773E-3</v>
      </c>
      <c r="J26">
        <f t="shared" si="1"/>
        <v>13.962383640521544</v>
      </c>
      <c r="K26">
        <f t="shared" si="2"/>
        <v>599.73310000000004</v>
      </c>
      <c r="L26">
        <f t="shared" si="3"/>
        <v>320.78250943333444</v>
      </c>
      <c r="M26">
        <f t="shared" si="4"/>
        <v>32.956343766120533</v>
      </c>
      <c r="N26">
        <f t="shared" si="5"/>
        <v>61.614987196266505</v>
      </c>
      <c r="O26">
        <f t="shared" si="6"/>
        <v>8.6113691403586989E-2</v>
      </c>
      <c r="P26">
        <f t="shared" si="7"/>
        <v>2.974934435651758</v>
      </c>
      <c r="Q26">
        <f t="shared" si="8"/>
        <v>8.4752488754536642E-2</v>
      </c>
      <c r="R26">
        <f t="shared" si="9"/>
        <v>5.3090811776128316E-2</v>
      </c>
      <c r="S26">
        <f t="shared" si="10"/>
        <v>231.29085532192352</v>
      </c>
      <c r="T26">
        <f t="shared" si="11"/>
        <v>28.8614853945109</v>
      </c>
      <c r="U26">
        <f t="shared" si="12"/>
        <v>28.614346666666702</v>
      </c>
      <c r="V26">
        <f t="shared" si="13"/>
        <v>3.9328912783088072</v>
      </c>
      <c r="W26">
        <f t="shared" si="14"/>
        <v>46.488970660839193</v>
      </c>
      <c r="X26">
        <f t="shared" si="15"/>
        <v>1.763099914760029</v>
      </c>
      <c r="Y26">
        <f t="shared" si="16"/>
        <v>3.7925122662378228</v>
      </c>
      <c r="Z26">
        <f t="shared" si="17"/>
        <v>2.1697913635487782</v>
      </c>
      <c r="AA26">
        <f t="shared" si="18"/>
        <v>-81.187624715913714</v>
      </c>
      <c r="AB26">
        <f t="shared" si="19"/>
        <v>-100.21956580279787</v>
      </c>
      <c r="AC26">
        <f t="shared" si="20"/>
        <v>-7.3653341435064998</v>
      </c>
      <c r="AD26">
        <f t="shared" si="21"/>
        <v>42.518330659705455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54079.667655850593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1033.076</v>
      </c>
      <c r="AR26">
        <v>1283.19</v>
      </c>
      <c r="AS26">
        <f t="shared" si="27"/>
        <v>0.19491579579017915</v>
      </c>
      <c r="AT26">
        <v>0.5</v>
      </c>
      <c r="AU26">
        <f t="shared" si="28"/>
        <v>1180.189721853081</v>
      </c>
      <c r="AV26">
        <f t="shared" si="29"/>
        <v>13.962383640521544</v>
      </c>
      <c r="AW26">
        <f t="shared" si="30"/>
        <v>115.01880940919173</v>
      </c>
      <c r="AX26">
        <f t="shared" si="31"/>
        <v>0.51526274363110691</v>
      </c>
      <c r="AY26">
        <f t="shared" si="32"/>
        <v>1.2320164166069422E-2</v>
      </c>
      <c r="AZ26">
        <f t="shared" si="33"/>
        <v>1.5421644495359221</v>
      </c>
      <c r="BA26" t="s">
        <v>329</v>
      </c>
      <c r="BB26">
        <v>622.01</v>
      </c>
      <c r="BC26">
        <f t="shared" si="34"/>
        <v>661.18000000000006</v>
      </c>
      <c r="BD26">
        <f t="shared" si="35"/>
        <v>0.37828427962128319</v>
      </c>
      <c r="BE26">
        <f t="shared" si="36"/>
        <v>0.74955967076630547</v>
      </c>
      <c r="BF26">
        <f t="shared" si="37"/>
        <v>0.44056409860343854</v>
      </c>
      <c r="BG26">
        <f t="shared" si="38"/>
        <v>0.77707045040995781</v>
      </c>
      <c r="BH26">
        <f t="shared" si="39"/>
        <v>1400.0063333333301</v>
      </c>
      <c r="BI26">
        <f t="shared" si="40"/>
        <v>1180.189721853081</v>
      </c>
      <c r="BJ26">
        <f t="shared" si="41"/>
        <v>0.84298884494552317</v>
      </c>
      <c r="BK26">
        <f t="shared" si="42"/>
        <v>0.1959776898910465</v>
      </c>
      <c r="BL26">
        <v>6</v>
      </c>
      <c r="BM26">
        <v>0.5</v>
      </c>
      <c r="BN26" t="s">
        <v>290</v>
      </c>
      <c r="BO26">
        <v>2</v>
      </c>
      <c r="BP26">
        <v>1608054994.25</v>
      </c>
      <c r="BQ26">
        <v>599.73310000000004</v>
      </c>
      <c r="BR26">
        <v>617.81223333333298</v>
      </c>
      <c r="BS26">
        <v>17.161236666666699</v>
      </c>
      <c r="BT26">
        <v>14.99004</v>
      </c>
      <c r="BU26">
        <v>594.96416666666698</v>
      </c>
      <c r="BV26">
        <v>17.007236666666699</v>
      </c>
      <c r="BW26">
        <v>500.01796666666701</v>
      </c>
      <c r="BX26">
        <v>102.637266666667</v>
      </c>
      <c r="BY26">
        <v>0.100079656666667</v>
      </c>
      <c r="BZ26">
        <v>27.9894766666667</v>
      </c>
      <c r="CA26">
        <v>28.614346666666702</v>
      </c>
      <c r="CB26">
        <v>999.9</v>
      </c>
      <c r="CC26">
        <v>0</v>
      </c>
      <c r="CD26">
        <v>0</v>
      </c>
      <c r="CE26">
        <v>9997.3783333333304</v>
      </c>
      <c r="CF26">
        <v>0</v>
      </c>
      <c r="CG26">
        <v>389.80650000000003</v>
      </c>
      <c r="CH26">
        <v>1400.0063333333301</v>
      </c>
      <c r="CI26">
        <v>0.90001200000000003</v>
      </c>
      <c r="CJ26">
        <v>9.9987500000000007E-2</v>
      </c>
      <c r="CK26">
        <v>0</v>
      </c>
      <c r="CL26">
        <v>1032.97133333333</v>
      </c>
      <c r="CM26">
        <v>4.9993800000000004</v>
      </c>
      <c r="CN26">
        <v>14550.903333333301</v>
      </c>
      <c r="CO26">
        <v>11164.43</v>
      </c>
      <c r="CP26">
        <v>47.811999999999998</v>
      </c>
      <c r="CQ26">
        <v>49.6332666666667</v>
      </c>
      <c r="CR26">
        <v>48.625</v>
      </c>
      <c r="CS26">
        <v>49.5</v>
      </c>
      <c r="CT26">
        <v>49.436999999999998</v>
      </c>
      <c r="CU26">
        <v>1255.5263333333301</v>
      </c>
      <c r="CV26">
        <v>139.47999999999999</v>
      </c>
      <c r="CW26">
        <v>0</v>
      </c>
      <c r="CX26">
        <v>113.09999990463299</v>
      </c>
      <c r="CY26">
        <v>0</v>
      </c>
      <c r="CZ26">
        <v>1033.076</v>
      </c>
      <c r="DA26">
        <v>22.6692307773917</v>
      </c>
      <c r="DB26">
        <v>297.78461583695298</v>
      </c>
      <c r="DC26">
        <v>14552.36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13.965465744996299</v>
      </c>
      <c r="DS26">
        <v>-8.1515132508976795E-2</v>
      </c>
      <c r="DT26">
        <v>2.6278805043866201E-2</v>
      </c>
      <c r="DU26">
        <v>1</v>
      </c>
      <c r="DV26">
        <v>-18.0842225806452</v>
      </c>
      <c r="DW26">
        <v>8.5441935483878906E-2</v>
      </c>
      <c r="DX26">
        <v>3.1719564631896298E-2</v>
      </c>
      <c r="DY26">
        <v>1</v>
      </c>
      <c r="DZ26">
        <v>2.1715158064516098</v>
      </c>
      <c r="EA26">
        <v>-3.47680645161388E-2</v>
      </c>
      <c r="EB26">
        <v>2.7478493340318002E-3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1040.4000000000001</v>
      </c>
      <c r="EX26">
        <v>1040.7</v>
      </c>
      <c r="EY26">
        <v>2</v>
      </c>
      <c r="EZ26">
        <v>488.589</v>
      </c>
      <c r="FA26">
        <v>537.029</v>
      </c>
      <c r="FB26">
        <v>24.270099999999999</v>
      </c>
      <c r="FC26">
        <v>32.278300000000002</v>
      </c>
      <c r="FD26">
        <v>30.000699999999998</v>
      </c>
      <c r="FE26">
        <v>32.011000000000003</v>
      </c>
      <c r="FF26">
        <v>32.049700000000001</v>
      </c>
      <c r="FG26">
        <v>29.142600000000002</v>
      </c>
      <c r="FH26">
        <v>0</v>
      </c>
      <c r="FI26">
        <v>100</v>
      </c>
      <c r="FJ26">
        <v>24.279900000000001</v>
      </c>
      <c r="FK26">
        <v>617.91200000000003</v>
      </c>
      <c r="FL26">
        <v>16.808800000000002</v>
      </c>
      <c r="FM26">
        <v>101.18899999999999</v>
      </c>
      <c r="FN26">
        <v>100.55500000000001</v>
      </c>
    </row>
    <row r="27" spans="1:170" x14ac:dyDescent="0.25">
      <c r="A27">
        <v>11</v>
      </c>
      <c r="B27">
        <v>1608055103</v>
      </c>
      <c r="C27">
        <v>894</v>
      </c>
      <c r="D27" t="s">
        <v>330</v>
      </c>
      <c r="E27" t="s">
        <v>331</v>
      </c>
      <c r="F27" t="s">
        <v>285</v>
      </c>
      <c r="G27" t="s">
        <v>286</v>
      </c>
      <c r="H27">
        <v>1608055095.25</v>
      </c>
      <c r="I27">
        <f t="shared" si="0"/>
        <v>1.7947419932858475E-3</v>
      </c>
      <c r="J27">
        <f t="shared" si="1"/>
        <v>16.100709606830364</v>
      </c>
      <c r="K27">
        <f t="shared" si="2"/>
        <v>699.51496666666696</v>
      </c>
      <c r="L27">
        <f t="shared" si="3"/>
        <v>372.51378490166115</v>
      </c>
      <c r="M27">
        <f t="shared" si="4"/>
        <v>38.275680916023809</v>
      </c>
      <c r="N27">
        <f t="shared" si="5"/>
        <v>71.874955358187549</v>
      </c>
      <c r="O27">
        <f t="shared" si="6"/>
        <v>8.4614794351729916E-2</v>
      </c>
      <c r="P27">
        <f t="shared" si="7"/>
        <v>2.9764454804939544</v>
      </c>
      <c r="Q27">
        <f t="shared" si="8"/>
        <v>8.330083178444149E-2</v>
      </c>
      <c r="R27">
        <f t="shared" si="9"/>
        <v>5.2179374471854209E-2</v>
      </c>
      <c r="S27">
        <f t="shared" si="10"/>
        <v>231.28879083102763</v>
      </c>
      <c r="T27">
        <f t="shared" si="11"/>
        <v>28.880788850480055</v>
      </c>
      <c r="U27">
        <f t="shared" si="12"/>
        <v>28.622623333333301</v>
      </c>
      <c r="V27">
        <f t="shared" si="13"/>
        <v>3.9347806599213047</v>
      </c>
      <c r="W27">
        <f t="shared" si="14"/>
        <v>46.981478153593734</v>
      </c>
      <c r="X27">
        <f t="shared" si="15"/>
        <v>1.7825980970367015</v>
      </c>
      <c r="Y27">
        <f t="shared" si="16"/>
        <v>3.7942571564244107</v>
      </c>
      <c r="Z27">
        <f t="shared" si="17"/>
        <v>2.1521825628846032</v>
      </c>
      <c r="AA27">
        <f t="shared" si="18"/>
        <v>-79.148121903905874</v>
      </c>
      <c r="AB27">
        <f t="shared" si="19"/>
        <v>-100.33251677161103</v>
      </c>
      <c r="AC27">
        <f t="shared" si="20"/>
        <v>-7.3704849623006243</v>
      </c>
      <c r="AD27">
        <f t="shared" si="21"/>
        <v>44.437667193210089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54122.85945838465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1089.0338461538499</v>
      </c>
      <c r="AR27">
        <v>1362.38</v>
      </c>
      <c r="AS27">
        <f t="shared" si="27"/>
        <v>0.20063870127728689</v>
      </c>
      <c r="AT27">
        <v>0.5</v>
      </c>
      <c r="AU27">
        <f t="shared" si="28"/>
        <v>1180.1762898605093</v>
      </c>
      <c r="AV27">
        <f t="shared" si="29"/>
        <v>16.100709606830364</v>
      </c>
      <c r="AW27">
        <f t="shared" si="30"/>
        <v>118.39451903792974</v>
      </c>
      <c r="AX27">
        <f t="shared" si="31"/>
        <v>0.53945301604544982</v>
      </c>
      <c r="AY27">
        <f t="shared" si="32"/>
        <v>1.4132174345425881E-2</v>
      </c>
      <c r="AZ27">
        <f t="shared" si="33"/>
        <v>1.3943980387263464</v>
      </c>
      <c r="BA27" t="s">
        <v>333</v>
      </c>
      <c r="BB27">
        <v>627.44000000000005</v>
      </c>
      <c r="BC27">
        <f t="shared" si="34"/>
        <v>734.94</v>
      </c>
      <c r="BD27">
        <f t="shared" si="35"/>
        <v>0.37192989066610899</v>
      </c>
      <c r="BE27">
        <f t="shared" si="36"/>
        <v>0.7210472778064555</v>
      </c>
      <c r="BF27">
        <f t="shared" si="37"/>
        <v>0.4225457624135765</v>
      </c>
      <c r="BG27">
        <f t="shared" si="38"/>
        <v>0.74597412420285958</v>
      </c>
      <c r="BH27">
        <f t="shared" si="39"/>
        <v>1399.99</v>
      </c>
      <c r="BI27">
        <f t="shared" si="40"/>
        <v>1180.1762898605093</v>
      </c>
      <c r="BJ27">
        <f t="shared" si="41"/>
        <v>0.84298908553668905</v>
      </c>
      <c r="BK27">
        <f t="shared" si="42"/>
        <v>0.19597817107337817</v>
      </c>
      <c r="BL27">
        <v>6</v>
      </c>
      <c r="BM27">
        <v>0.5</v>
      </c>
      <c r="BN27" t="s">
        <v>290</v>
      </c>
      <c r="BO27">
        <v>2</v>
      </c>
      <c r="BP27">
        <v>1608055095.25</v>
      </c>
      <c r="BQ27">
        <v>699.51496666666696</v>
      </c>
      <c r="BR27">
        <v>720.34206666666705</v>
      </c>
      <c r="BS27">
        <v>17.348936666666699</v>
      </c>
      <c r="BT27">
        <v>15.23264</v>
      </c>
      <c r="BU27">
        <v>694.74596666666696</v>
      </c>
      <c r="BV27">
        <v>17.194936666666699</v>
      </c>
      <c r="BW27">
        <v>500.00696666666698</v>
      </c>
      <c r="BX27">
        <v>102.649733333333</v>
      </c>
      <c r="BY27">
        <v>9.9970080000000003E-2</v>
      </c>
      <c r="BZ27">
        <v>27.9973666666667</v>
      </c>
      <c r="CA27">
        <v>28.622623333333301</v>
      </c>
      <c r="CB27">
        <v>999.9</v>
      </c>
      <c r="CC27">
        <v>0</v>
      </c>
      <c r="CD27">
        <v>0</v>
      </c>
      <c r="CE27">
        <v>10004.709999999999</v>
      </c>
      <c r="CF27">
        <v>0</v>
      </c>
      <c r="CG27">
        <v>371.36906666666698</v>
      </c>
      <c r="CH27">
        <v>1399.99</v>
      </c>
      <c r="CI27">
        <v>0.90000709999999995</v>
      </c>
      <c r="CJ27">
        <v>9.9992533333333397E-2</v>
      </c>
      <c r="CK27">
        <v>0</v>
      </c>
      <c r="CL27">
        <v>1088.99</v>
      </c>
      <c r="CM27">
        <v>4.9993800000000004</v>
      </c>
      <c r="CN27">
        <v>15300.003333333299</v>
      </c>
      <c r="CO27">
        <v>11164.2833333333</v>
      </c>
      <c r="CP27">
        <v>47.905999999999999</v>
      </c>
      <c r="CQ27">
        <v>49.75</v>
      </c>
      <c r="CR27">
        <v>48.724800000000002</v>
      </c>
      <c r="CS27">
        <v>49.610300000000002</v>
      </c>
      <c r="CT27">
        <v>49.5</v>
      </c>
      <c r="CU27">
        <v>1255.501</v>
      </c>
      <c r="CV27">
        <v>139.48966666666701</v>
      </c>
      <c r="CW27">
        <v>0</v>
      </c>
      <c r="CX27">
        <v>100.5</v>
      </c>
      <c r="CY27">
        <v>0</v>
      </c>
      <c r="CZ27">
        <v>1089.0338461538499</v>
      </c>
      <c r="DA27">
        <v>8.2311111060869493</v>
      </c>
      <c r="DB27">
        <v>62.858119481449599</v>
      </c>
      <c r="DC27">
        <v>15300.569230769201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16.106173899057801</v>
      </c>
      <c r="DS27">
        <v>-0.10428129311382001</v>
      </c>
      <c r="DT27">
        <v>3.2407038525911203E-2</v>
      </c>
      <c r="DU27">
        <v>1</v>
      </c>
      <c r="DV27">
        <v>-20.833290322580599</v>
      </c>
      <c r="DW27">
        <v>0.15677903225815101</v>
      </c>
      <c r="DX27">
        <v>3.88007511969077E-2</v>
      </c>
      <c r="DY27">
        <v>1</v>
      </c>
      <c r="DZ27">
        <v>2.11669451612903</v>
      </c>
      <c r="EA27">
        <v>-2.7373064516129999E-2</v>
      </c>
      <c r="EB27">
        <v>2.1067109952439202E-3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1042.0999999999999</v>
      </c>
      <c r="EX27">
        <v>1042.3</v>
      </c>
      <c r="EY27">
        <v>2</v>
      </c>
      <c r="EZ27">
        <v>488.72</v>
      </c>
      <c r="FA27">
        <v>536.01800000000003</v>
      </c>
      <c r="FB27">
        <v>24.145099999999999</v>
      </c>
      <c r="FC27">
        <v>32.4544</v>
      </c>
      <c r="FD27">
        <v>30.000800000000002</v>
      </c>
      <c r="FE27">
        <v>32.178199999999997</v>
      </c>
      <c r="FF27">
        <v>32.215299999999999</v>
      </c>
      <c r="FG27">
        <v>32.999499999999998</v>
      </c>
      <c r="FH27">
        <v>0</v>
      </c>
      <c r="FI27">
        <v>100</v>
      </c>
      <c r="FJ27">
        <v>24.1449</v>
      </c>
      <c r="FK27">
        <v>720.48900000000003</v>
      </c>
      <c r="FL27">
        <v>17.099499999999999</v>
      </c>
      <c r="FM27">
        <v>101.16</v>
      </c>
      <c r="FN27">
        <v>100.53100000000001</v>
      </c>
    </row>
    <row r="28" spans="1:170" x14ac:dyDescent="0.25">
      <c r="A28">
        <v>12</v>
      </c>
      <c r="B28">
        <v>1608055217</v>
      </c>
      <c r="C28">
        <v>1008</v>
      </c>
      <c r="D28" t="s">
        <v>334</v>
      </c>
      <c r="E28" t="s">
        <v>335</v>
      </c>
      <c r="F28" t="s">
        <v>285</v>
      </c>
      <c r="G28" t="s">
        <v>286</v>
      </c>
      <c r="H28">
        <v>1608055209.25</v>
      </c>
      <c r="I28">
        <f t="shared" si="0"/>
        <v>1.73338468018024E-3</v>
      </c>
      <c r="J28">
        <f t="shared" si="1"/>
        <v>17.644611089618639</v>
      </c>
      <c r="K28">
        <f t="shared" si="2"/>
        <v>799.79060000000004</v>
      </c>
      <c r="L28">
        <f t="shared" si="3"/>
        <v>431.93624737023646</v>
      </c>
      <c r="M28">
        <f t="shared" si="4"/>
        <v>44.385676332450615</v>
      </c>
      <c r="N28">
        <f t="shared" si="5"/>
        <v>82.186310876818155</v>
      </c>
      <c r="O28">
        <f t="shared" si="6"/>
        <v>8.2460588475787355E-2</v>
      </c>
      <c r="P28">
        <f t="shared" si="7"/>
        <v>2.9771348057245994</v>
      </c>
      <c r="Q28">
        <f t="shared" si="8"/>
        <v>8.1212430695729865E-2</v>
      </c>
      <c r="R28">
        <f t="shared" si="9"/>
        <v>5.0868337371968206E-2</v>
      </c>
      <c r="S28">
        <f t="shared" si="10"/>
        <v>231.28824132507071</v>
      </c>
      <c r="T28">
        <f t="shared" si="11"/>
        <v>28.869429983145441</v>
      </c>
      <c r="U28">
        <f t="shared" si="12"/>
        <v>28.605609999999999</v>
      </c>
      <c r="V28">
        <f t="shared" si="13"/>
        <v>3.9308977472610565</v>
      </c>
      <c r="W28">
        <f t="shared" si="14"/>
        <v>47.481719639782256</v>
      </c>
      <c r="X28">
        <f t="shared" si="15"/>
        <v>1.7987562757835351</v>
      </c>
      <c r="Y28">
        <f t="shared" si="16"/>
        <v>3.7883132486138069</v>
      </c>
      <c r="Z28">
        <f t="shared" si="17"/>
        <v>2.1321414714775213</v>
      </c>
      <c r="AA28">
        <f t="shared" si="18"/>
        <v>-76.442264395948584</v>
      </c>
      <c r="AB28">
        <f t="shared" si="19"/>
        <v>-101.94099063423349</v>
      </c>
      <c r="AC28">
        <f t="shared" si="20"/>
        <v>-7.4852744880352944</v>
      </c>
      <c r="AD28">
        <f t="shared" si="21"/>
        <v>45.419711806853371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54148.149808320464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1120.2444</v>
      </c>
      <c r="AR28">
        <v>1407.67</v>
      </c>
      <c r="AS28">
        <f t="shared" si="27"/>
        <v>0.20418535594279907</v>
      </c>
      <c r="AT28">
        <v>0.5</v>
      </c>
      <c r="AU28">
        <f t="shared" si="28"/>
        <v>1180.172221853298</v>
      </c>
      <c r="AV28">
        <f t="shared" si="29"/>
        <v>17.644611089618639</v>
      </c>
      <c r="AW28">
        <f t="shared" si="30"/>
        <v>120.48694259645984</v>
      </c>
      <c r="AX28">
        <f t="shared" si="31"/>
        <v>0.5523595729112647</v>
      </c>
      <c r="AY28">
        <f t="shared" si="32"/>
        <v>1.5440423212824954E-2</v>
      </c>
      <c r="AZ28">
        <f t="shared" si="33"/>
        <v>1.317361313376004</v>
      </c>
      <c r="BA28" t="s">
        <v>337</v>
      </c>
      <c r="BB28">
        <v>630.13</v>
      </c>
      <c r="BC28">
        <f t="shared" si="34"/>
        <v>777.54000000000008</v>
      </c>
      <c r="BD28">
        <f t="shared" si="35"/>
        <v>0.36966021040718161</v>
      </c>
      <c r="BE28">
        <f t="shared" si="36"/>
        <v>0.7045764547198845</v>
      </c>
      <c r="BF28">
        <f t="shared" si="37"/>
        <v>0.41523905624375584</v>
      </c>
      <c r="BG28">
        <f t="shared" si="38"/>
        <v>0.72818964871454694</v>
      </c>
      <c r="BH28">
        <f t="shared" si="39"/>
        <v>1399.9849999999999</v>
      </c>
      <c r="BI28">
        <f t="shared" si="40"/>
        <v>1180.172221853298</v>
      </c>
      <c r="BJ28">
        <f t="shared" si="41"/>
        <v>0.84298919049368248</v>
      </c>
      <c r="BK28">
        <f t="shared" si="42"/>
        <v>0.19597838098736503</v>
      </c>
      <c r="BL28">
        <v>6</v>
      </c>
      <c r="BM28">
        <v>0.5</v>
      </c>
      <c r="BN28" t="s">
        <v>290</v>
      </c>
      <c r="BO28">
        <v>2</v>
      </c>
      <c r="BP28">
        <v>1608055209.25</v>
      </c>
      <c r="BQ28">
        <v>799.79060000000004</v>
      </c>
      <c r="BR28">
        <v>822.62773333333303</v>
      </c>
      <c r="BS28">
        <v>17.504476666666701</v>
      </c>
      <c r="BT28">
        <v>15.4608266666667</v>
      </c>
      <c r="BU28">
        <v>795.02160000000003</v>
      </c>
      <c r="BV28">
        <v>17.350480000000001</v>
      </c>
      <c r="BW28">
        <v>500.00029999999998</v>
      </c>
      <c r="BX28">
        <v>102.659866666667</v>
      </c>
      <c r="BY28">
        <v>9.9919303333333306E-2</v>
      </c>
      <c r="BZ28">
        <v>27.970476666666698</v>
      </c>
      <c r="CA28">
        <v>28.605609999999999</v>
      </c>
      <c r="CB28">
        <v>999.9</v>
      </c>
      <c r="CC28">
        <v>0</v>
      </c>
      <c r="CD28">
        <v>0</v>
      </c>
      <c r="CE28">
        <v>10007.6223333333</v>
      </c>
      <c r="CF28">
        <v>0</v>
      </c>
      <c r="CG28">
        <v>355.76549999999997</v>
      </c>
      <c r="CH28">
        <v>1399.9849999999999</v>
      </c>
      <c r="CI28">
        <v>0.90000429999999998</v>
      </c>
      <c r="CJ28">
        <v>9.9995366666666696E-2</v>
      </c>
      <c r="CK28">
        <v>0</v>
      </c>
      <c r="CL28">
        <v>1120.3053333333301</v>
      </c>
      <c r="CM28">
        <v>4.9993800000000004</v>
      </c>
      <c r="CN28">
        <v>15705.01</v>
      </c>
      <c r="CO28">
        <v>11164.223333333301</v>
      </c>
      <c r="CP28">
        <v>47.936999999999998</v>
      </c>
      <c r="CQ28">
        <v>49.811999999999998</v>
      </c>
      <c r="CR28">
        <v>48.803733333333298</v>
      </c>
      <c r="CS28">
        <v>49.6374</v>
      </c>
      <c r="CT28">
        <v>49.561999999999998</v>
      </c>
      <c r="CU28">
        <v>1255.491</v>
      </c>
      <c r="CV28">
        <v>139.494</v>
      </c>
      <c r="CW28">
        <v>0</v>
      </c>
      <c r="CX28">
        <v>113.5</v>
      </c>
      <c r="CY28">
        <v>0</v>
      </c>
      <c r="CZ28">
        <v>1120.2444</v>
      </c>
      <c r="DA28">
        <v>-4.8876922923288504</v>
      </c>
      <c r="DB28">
        <v>-77.592307557300202</v>
      </c>
      <c r="DC28">
        <v>15704.204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17.6480871600432</v>
      </c>
      <c r="DS28">
        <v>-0.178870817087702</v>
      </c>
      <c r="DT28">
        <v>4.6129321996802898E-2</v>
      </c>
      <c r="DU28">
        <v>1</v>
      </c>
      <c r="DV28">
        <v>-22.843412903225801</v>
      </c>
      <c r="DW28">
        <v>0.16528548387099301</v>
      </c>
      <c r="DX28">
        <v>5.5442913052078498E-2</v>
      </c>
      <c r="DY28">
        <v>1</v>
      </c>
      <c r="DZ28">
        <v>2.0438674193548398</v>
      </c>
      <c r="EA28">
        <v>-1.6890483870968399E-2</v>
      </c>
      <c r="EB28">
        <v>1.31596638779984E-3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1044</v>
      </c>
      <c r="EX28">
        <v>1044.2</v>
      </c>
      <c r="EY28">
        <v>2</v>
      </c>
      <c r="EZ28">
        <v>488.62</v>
      </c>
      <c r="FA28">
        <v>534.97</v>
      </c>
      <c r="FB28">
        <v>24.3367</v>
      </c>
      <c r="FC28">
        <v>32.610999999999997</v>
      </c>
      <c r="FD28">
        <v>30.000399999999999</v>
      </c>
      <c r="FE28">
        <v>32.332599999999999</v>
      </c>
      <c r="FF28">
        <v>32.364699999999999</v>
      </c>
      <c r="FG28">
        <v>36.757899999999999</v>
      </c>
      <c r="FH28">
        <v>0</v>
      </c>
      <c r="FI28">
        <v>100</v>
      </c>
      <c r="FJ28">
        <v>24.354600000000001</v>
      </c>
      <c r="FK28">
        <v>822.803</v>
      </c>
      <c r="FL28">
        <v>17.2941</v>
      </c>
      <c r="FM28">
        <v>101.13500000000001</v>
      </c>
      <c r="FN28">
        <v>100.512</v>
      </c>
    </row>
    <row r="29" spans="1:170" x14ac:dyDescent="0.25">
      <c r="A29">
        <v>13</v>
      </c>
      <c r="B29">
        <v>1608055333</v>
      </c>
      <c r="C29">
        <v>1124</v>
      </c>
      <c r="D29" t="s">
        <v>338</v>
      </c>
      <c r="E29" t="s">
        <v>339</v>
      </c>
      <c r="F29" t="s">
        <v>285</v>
      </c>
      <c r="G29" t="s">
        <v>286</v>
      </c>
      <c r="H29">
        <v>1608055325.25</v>
      </c>
      <c r="I29">
        <f t="shared" si="0"/>
        <v>1.6254198519642894E-3</v>
      </c>
      <c r="J29">
        <f t="shared" si="1"/>
        <v>18.662367450382146</v>
      </c>
      <c r="K29">
        <f t="shared" si="2"/>
        <v>899.84916666666697</v>
      </c>
      <c r="L29">
        <f t="shared" si="3"/>
        <v>486.55159866193532</v>
      </c>
      <c r="M29">
        <f t="shared" si="4"/>
        <v>49.999574565719108</v>
      </c>
      <c r="N29">
        <f t="shared" si="5"/>
        <v>92.471334243650304</v>
      </c>
      <c r="O29">
        <f t="shared" si="6"/>
        <v>7.7558984485649671E-2</v>
      </c>
      <c r="P29">
        <f t="shared" si="7"/>
        <v>2.9743298102753144</v>
      </c>
      <c r="Q29">
        <f t="shared" si="8"/>
        <v>7.6452703387081752E-2</v>
      </c>
      <c r="R29">
        <f t="shared" si="9"/>
        <v>4.7881019985889173E-2</v>
      </c>
      <c r="S29">
        <f t="shared" si="10"/>
        <v>231.29114318559874</v>
      </c>
      <c r="T29">
        <f t="shared" si="11"/>
        <v>28.903845225865105</v>
      </c>
      <c r="U29">
        <f t="shared" si="12"/>
        <v>28.577383333333302</v>
      </c>
      <c r="V29">
        <f t="shared" si="13"/>
        <v>3.9244630135799596</v>
      </c>
      <c r="W29">
        <f t="shared" si="14"/>
        <v>47.512034317544646</v>
      </c>
      <c r="X29">
        <f t="shared" si="15"/>
        <v>1.8005288955510996</v>
      </c>
      <c r="Y29">
        <f t="shared" si="16"/>
        <v>3.789627031158763</v>
      </c>
      <c r="Z29">
        <f t="shared" si="17"/>
        <v>2.1239341180288598</v>
      </c>
      <c r="AA29">
        <f t="shared" si="18"/>
        <v>-71.681015471625159</v>
      </c>
      <c r="AB29">
        <f t="shared" si="19"/>
        <v>-96.36517922492007</v>
      </c>
      <c r="AC29">
        <f t="shared" si="20"/>
        <v>-7.0817430638114898</v>
      </c>
      <c r="AD29">
        <f t="shared" si="21"/>
        <v>56.163205425242012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54064.830143597886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1132.2788</v>
      </c>
      <c r="AR29">
        <v>1426.19</v>
      </c>
      <c r="AS29">
        <f t="shared" si="27"/>
        <v>0.20608137765655343</v>
      </c>
      <c r="AT29">
        <v>0.5</v>
      </c>
      <c r="AU29">
        <f t="shared" si="28"/>
        <v>1180.1850918533978</v>
      </c>
      <c r="AV29">
        <f t="shared" si="29"/>
        <v>18.662367450382146</v>
      </c>
      <c r="AW29">
        <f t="shared" si="30"/>
        <v>121.60708480943714</v>
      </c>
      <c r="AX29">
        <f t="shared" si="31"/>
        <v>0.55447030199342306</v>
      </c>
      <c r="AY29">
        <f t="shared" si="32"/>
        <v>1.6302624955195053E-2</v>
      </c>
      <c r="AZ29">
        <f t="shared" si="33"/>
        <v>1.2872688772183227</v>
      </c>
      <c r="BA29" t="s">
        <v>341</v>
      </c>
      <c r="BB29">
        <v>635.41</v>
      </c>
      <c r="BC29">
        <f t="shared" si="34"/>
        <v>790.78000000000009</v>
      </c>
      <c r="BD29">
        <f t="shared" si="35"/>
        <v>0.37167252586054272</v>
      </c>
      <c r="BE29">
        <f t="shared" si="36"/>
        <v>0.69894200641877346</v>
      </c>
      <c r="BF29">
        <f t="shared" si="37"/>
        <v>0.41354410034558997</v>
      </c>
      <c r="BG29">
        <f t="shared" si="38"/>
        <v>0.72091721581449064</v>
      </c>
      <c r="BH29">
        <f t="shared" si="39"/>
        <v>1400</v>
      </c>
      <c r="BI29">
        <f t="shared" si="40"/>
        <v>1180.1850918533978</v>
      </c>
      <c r="BJ29">
        <f t="shared" si="41"/>
        <v>0.84298935132385555</v>
      </c>
      <c r="BK29">
        <f t="shared" si="42"/>
        <v>0.19597870264771117</v>
      </c>
      <c r="BL29">
        <v>6</v>
      </c>
      <c r="BM29">
        <v>0.5</v>
      </c>
      <c r="BN29" t="s">
        <v>290</v>
      </c>
      <c r="BO29">
        <v>2</v>
      </c>
      <c r="BP29">
        <v>1608055325.25</v>
      </c>
      <c r="BQ29">
        <v>899.84916666666697</v>
      </c>
      <c r="BR29">
        <v>923.99926666666704</v>
      </c>
      <c r="BS29">
        <v>17.521153333333299</v>
      </c>
      <c r="BT29">
        <v>15.6048166666667</v>
      </c>
      <c r="BU29">
        <v>895.08016666666697</v>
      </c>
      <c r="BV29">
        <v>17.367153333333299</v>
      </c>
      <c r="BW29">
        <v>499.99793333333298</v>
      </c>
      <c r="BX29">
        <v>102.6632</v>
      </c>
      <c r="BY29">
        <v>9.9949280000000001E-2</v>
      </c>
      <c r="BZ29">
        <v>27.976423333333301</v>
      </c>
      <c r="CA29">
        <v>28.577383333333302</v>
      </c>
      <c r="CB29">
        <v>999.9</v>
      </c>
      <c r="CC29">
        <v>0</v>
      </c>
      <c r="CD29">
        <v>0</v>
      </c>
      <c r="CE29">
        <v>9991.4353333333293</v>
      </c>
      <c r="CF29">
        <v>0</v>
      </c>
      <c r="CG29">
        <v>355.52196666666703</v>
      </c>
      <c r="CH29">
        <v>1400</v>
      </c>
      <c r="CI29">
        <v>0.8999973</v>
      </c>
      <c r="CJ29">
        <v>0.10000255</v>
      </c>
      <c r="CK29">
        <v>0</v>
      </c>
      <c r="CL29">
        <v>1132.3679999999999</v>
      </c>
      <c r="CM29">
        <v>4.9993800000000004</v>
      </c>
      <c r="CN29">
        <v>15860.56</v>
      </c>
      <c r="CO29">
        <v>11164.323333333299</v>
      </c>
      <c r="CP29">
        <v>47.936999999999998</v>
      </c>
      <c r="CQ29">
        <v>49.75</v>
      </c>
      <c r="CR29">
        <v>48.7582666666667</v>
      </c>
      <c r="CS29">
        <v>49.610300000000002</v>
      </c>
      <c r="CT29">
        <v>49.557866666666598</v>
      </c>
      <c r="CU29">
        <v>1255.4970000000001</v>
      </c>
      <c r="CV29">
        <v>139.50299999999999</v>
      </c>
      <c r="CW29">
        <v>0</v>
      </c>
      <c r="CX29">
        <v>115.40000009536701</v>
      </c>
      <c r="CY29">
        <v>0</v>
      </c>
      <c r="CZ29">
        <v>1132.2788</v>
      </c>
      <c r="DA29">
        <v>-11.1438461282793</v>
      </c>
      <c r="DB29">
        <v>-152.51538435645199</v>
      </c>
      <c r="DC29">
        <v>15859.188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18.667797545642902</v>
      </c>
      <c r="DS29">
        <v>-3.9400140905366003E-3</v>
      </c>
      <c r="DT29">
        <v>4.3638952877543498E-2</v>
      </c>
      <c r="DU29">
        <v>1</v>
      </c>
      <c r="DV29">
        <v>-24.158680645161301</v>
      </c>
      <c r="DW29">
        <v>3.6691935483912197E-2</v>
      </c>
      <c r="DX29">
        <v>5.1862077756884901E-2</v>
      </c>
      <c r="DY29">
        <v>1</v>
      </c>
      <c r="DZ29">
        <v>1.9172070967741901</v>
      </c>
      <c r="EA29">
        <v>-7.1526290322584299E-2</v>
      </c>
      <c r="EB29">
        <v>5.3954623668342801E-3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1045.9000000000001</v>
      </c>
      <c r="EX29">
        <v>1046.2</v>
      </c>
      <c r="EY29">
        <v>2</v>
      </c>
      <c r="EZ29">
        <v>489.1</v>
      </c>
      <c r="FA29">
        <v>534.69799999999998</v>
      </c>
      <c r="FB29">
        <v>24.515499999999999</v>
      </c>
      <c r="FC29">
        <v>32.6417</v>
      </c>
      <c r="FD29">
        <v>29.999700000000001</v>
      </c>
      <c r="FE29">
        <v>32.388800000000003</v>
      </c>
      <c r="FF29">
        <v>32.417499999999997</v>
      </c>
      <c r="FG29">
        <v>40.425600000000003</v>
      </c>
      <c r="FH29">
        <v>0</v>
      </c>
      <c r="FI29">
        <v>100</v>
      </c>
      <c r="FJ29">
        <v>24.5288</v>
      </c>
      <c r="FK29">
        <v>923.95299999999997</v>
      </c>
      <c r="FL29">
        <v>17.4682</v>
      </c>
      <c r="FM29">
        <v>101.13</v>
      </c>
      <c r="FN29">
        <v>100.51</v>
      </c>
    </row>
    <row r="30" spans="1:170" x14ac:dyDescent="0.25">
      <c r="A30">
        <v>14</v>
      </c>
      <c r="B30">
        <v>1608055453.5</v>
      </c>
      <c r="C30">
        <v>1244.5</v>
      </c>
      <c r="D30" t="s">
        <v>342</v>
      </c>
      <c r="E30" t="s">
        <v>343</v>
      </c>
      <c r="F30" t="s">
        <v>285</v>
      </c>
      <c r="G30" t="s">
        <v>286</v>
      </c>
      <c r="H30">
        <v>1608055445.5</v>
      </c>
      <c r="I30">
        <f t="shared" si="0"/>
        <v>1.4657018351874147E-3</v>
      </c>
      <c r="J30">
        <f t="shared" si="1"/>
        <v>21.042211270319715</v>
      </c>
      <c r="K30">
        <f t="shared" si="2"/>
        <v>1199.65935483871</v>
      </c>
      <c r="L30">
        <f t="shared" si="3"/>
        <v>677.42983932186235</v>
      </c>
      <c r="M30">
        <f t="shared" si="4"/>
        <v>69.609557717651427</v>
      </c>
      <c r="N30">
        <f t="shared" si="5"/>
        <v>123.27144783843691</v>
      </c>
      <c r="O30">
        <f t="shared" si="6"/>
        <v>6.9444603923349751E-2</v>
      </c>
      <c r="P30">
        <f t="shared" si="7"/>
        <v>2.978388740255189</v>
      </c>
      <c r="Q30">
        <f t="shared" si="8"/>
        <v>6.8557460817051136E-2</v>
      </c>
      <c r="R30">
        <f t="shared" si="9"/>
        <v>4.292717501131417E-2</v>
      </c>
      <c r="S30">
        <f t="shared" si="10"/>
        <v>231.29079693220552</v>
      </c>
      <c r="T30">
        <f t="shared" si="11"/>
        <v>28.962195202827381</v>
      </c>
      <c r="U30">
        <f t="shared" si="12"/>
        <v>28.571809677419399</v>
      </c>
      <c r="V30">
        <f t="shared" si="13"/>
        <v>3.9231934936077586</v>
      </c>
      <c r="W30">
        <f t="shared" si="14"/>
        <v>47.11461741861909</v>
      </c>
      <c r="X30">
        <f t="shared" si="15"/>
        <v>1.7874125256553763</v>
      </c>
      <c r="Y30">
        <f t="shared" si="16"/>
        <v>3.793753666243322</v>
      </c>
      <c r="Z30">
        <f t="shared" si="17"/>
        <v>2.1357809679523823</v>
      </c>
      <c r="AA30">
        <f t="shared" si="18"/>
        <v>-64.637450931764988</v>
      </c>
      <c r="AB30">
        <f t="shared" si="19"/>
        <v>-92.604342257814963</v>
      </c>
      <c r="AC30">
        <f t="shared" si="20"/>
        <v>-6.7965325806639338</v>
      </c>
      <c r="AD30">
        <f t="shared" si="21"/>
        <v>67.252471161961651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54180.441844882211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1125.87538461538</v>
      </c>
      <c r="AR30">
        <v>1412</v>
      </c>
      <c r="AS30">
        <f t="shared" si="27"/>
        <v>0.20263782959250709</v>
      </c>
      <c r="AT30">
        <v>0.5</v>
      </c>
      <c r="AU30">
        <f t="shared" si="28"/>
        <v>1180.1829589536171</v>
      </c>
      <c r="AV30">
        <f t="shared" si="29"/>
        <v>21.042211270319715</v>
      </c>
      <c r="AW30">
        <f t="shared" si="30"/>
        <v>119.57485666221193</v>
      </c>
      <c r="AX30">
        <f t="shared" si="31"/>
        <v>0.55690509915014164</v>
      </c>
      <c r="AY30">
        <f t="shared" si="32"/>
        <v>1.8319158555979147E-2</v>
      </c>
      <c r="AZ30">
        <f t="shared" si="33"/>
        <v>1.3102549575070821</v>
      </c>
      <c r="BA30" t="s">
        <v>345</v>
      </c>
      <c r="BB30">
        <v>625.65</v>
      </c>
      <c r="BC30">
        <f t="shared" si="34"/>
        <v>786.35</v>
      </c>
      <c r="BD30">
        <f t="shared" si="35"/>
        <v>0.36386420218047943</v>
      </c>
      <c r="BE30">
        <f t="shared" si="36"/>
        <v>0.70173681834905532</v>
      </c>
      <c r="BF30">
        <f t="shared" si="37"/>
        <v>0.41078985731325479</v>
      </c>
      <c r="BG30">
        <f t="shared" si="38"/>
        <v>0.72648934447819469</v>
      </c>
      <c r="BH30">
        <f t="shared" si="39"/>
        <v>1399.9974193548401</v>
      </c>
      <c r="BI30">
        <f t="shared" si="40"/>
        <v>1180.1829589536171</v>
      </c>
      <c r="BJ30">
        <f t="shared" si="41"/>
        <v>0.84298938172148929</v>
      </c>
      <c r="BK30">
        <f t="shared" si="42"/>
        <v>0.19597876344297865</v>
      </c>
      <c r="BL30">
        <v>6</v>
      </c>
      <c r="BM30">
        <v>0.5</v>
      </c>
      <c r="BN30" t="s">
        <v>290</v>
      </c>
      <c r="BO30">
        <v>2</v>
      </c>
      <c r="BP30">
        <v>1608055445.5</v>
      </c>
      <c r="BQ30">
        <v>1199.65935483871</v>
      </c>
      <c r="BR30">
        <v>1227.01967741935</v>
      </c>
      <c r="BS30">
        <v>17.394832258064501</v>
      </c>
      <c r="BT30">
        <v>15.6666064516129</v>
      </c>
      <c r="BU30">
        <v>1194.89032258065</v>
      </c>
      <c r="BV30">
        <v>17.240835483870999</v>
      </c>
      <c r="BW30">
        <v>500.00625806451598</v>
      </c>
      <c r="BX30">
        <v>102.65545161290299</v>
      </c>
      <c r="BY30">
        <v>9.9924187096774197E-2</v>
      </c>
      <c r="BZ30">
        <v>27.995090322580701</v>
      </c>
      <c r="CA30">
        <v>28.571809677419399</v>
      </c>
      <c r="CB30">
        <v>999.9</v>
      </c>
      <c r="CC30">
        <v>0</v>
      </c>
      <c r="CD30">
        <v>0</v>
      </c>
      <c r="CE30">
        <v>10015.15</v>
      </c>
      <c r="CF30">
        <v>0</v>
      </c>
      <c r="CG30">
        <v>366.87090322580599</v>
      </c>
      <c r="CH30">
        <v>1399.9974193548401</v>
      </c>
      <c r="CI30">
        <v>0.89999438709677404</v>
      </c>
      <c r="CJ30">
        <v>0.10000553225806499</v>
      </c>
      <c r="CK30">
        <v>0</v>
      </c>
      <c r="CL30">
        <v>1126.16161290323</v>
      </c>
      <c r="CM30">
        <v>4.9993800000000004</v>
      </c>
      <c r="CN30">
        <v>15783.722580645201</v>
      </c>
      <c r="CO30">
        <v>11164.293548387101</v>
      </c>
      <c r="CP30">
        <v>47.875</v>
      </c>
      <c r="CQ30">
        <v>49.686999999999998</v>
      </c>
      <c r="CR30">
        <v>48.686999999999998</v>
      </c>
      <c r="CS30">
        <v>49.554000000000002</v>
      </c>
      <c r="CT30">
        <v>49.483741935483899</v>
      </c>
      <c r="CU30">
        <v>1255.4935483871</v>
      </c>
      <c r="CV30">
        <v>139.50419354838701</v>
      </c>
      <c r="CW30">
        <v>0</v>
      </c>
      <c r="CX30">
        <v>119.700000047684</v>
      </c>
      <c r="CY30">
        <v>0</v>
      </c>
      <c r="CZ30">
        <v>1125.87538461538</v>
      </c>
      <c r="DA30">
        <v>-50.668034219238997</v>
      </c>
      <c r="DB30">
        <v>-684.67692351131302</v>
      </c>
      <c r="DC30">
        <v>15780.0769230769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21.049053540717502</v>
      </c>
      <c r="DS30">
        <v>-1.86440499465675</v>
      </c>
      <c r="DT30">
        <v>0.15307664949698699</v>
      </c>
      <c r="DU30">
        <v>0</v>
      </c>
      <c r="DV30">
        <v>-27.361170967741899</v>
      </c>
      <c r="DW30">
        <v>2.3082145161290999</v>
      </c>
      <c r="DX30">
        <v>0.192723825792494</v>
      </c>
      <c r="DY30">
        <v>0</v>
      </c>
      <c r="DZ30">
        <v>1.7282254838709701</v>
      </c>
      <c r="EA30">
        <v>-9.4440967741935694E-2</v>
      </c>
      <c r="EB30">
        <v>7.0851707192351896E-3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1047.9000000000001</v>
      </c>
      <c r="EX30">
        <v>1048.2</v>
      </c>
      <c r="EY30">
        <v>2</v>
      </c>
      <c r="EZ30">
        <v>489.35</v>
      </c>
      <c r="FA30">
        <v>534.98599999999999</v>
      </c>
      <c r="FB30">
        <v>24.602399999999999</v>
      </c>
      <c r="FC30">
        <v>32.557699999999997</v>
      </c>
      <c r="FD30">
        <v>29.9998</v>
      </c>
      <c r="FE30">
        <v>32.3506</v>
      </c>
      <c r="FF30">
        <v>32.383000000000003</v>
      </c>
      <c r="FG30">
        <v>50.957799999999999</v>
      </c>
      <c r="FH30">
        <v>0</v>
      </c>
      <c r="FI30">
        <v>100</v>
      </c>
      <c r="FJ30">
        <v>24.455400000000001</v>
      </c>
      <c r="FK30">
        <v>1226.98</v>
      </c>
      <c r="FL30">
        <v>17.4939</v>
      </c>
      <c r="FM30">
        <v>101.14400000000001</v>
      </c>
      <c r="FN30">
        <v>100.52500000000001</v>
      </c>
    </row>
    <row r="31" spans="1:170" x14ac:dyDescent="0.25">
      <c r="A31">
        <v>15</v>
      </c>
      <c r="B31">
        <v>1608055574.0999999</v>
      </c>
      <c r="C31">
        <v>1365.0999999046301</v>
      </c>
      <c r="D31" t="s">
        <v>346</v>
      </c>
      <c r="E31" t="s">
        <v>347</v>
      </c>
      <c r="F31" t="s">
        <v>285</v>
      </c>
      <c r="G31" t="s">
        <v>286</v>
      </c>
      <c r="H31">
        <v>1608055566.0999999</v>
      </c>
      <c r="I31">
        <f t="shared" si="0"/>
        <v>1.2795849320700362E-3</v>
      </c>
      <c r="J31">
        <f t="shared" si="1"/>
        <v>20.90622488715595</v>
      </c>
      <c r="K31">
        <f t="shared" si="2"/>
        <v>1399.83193548387</v>
      </c>
      <c r="L31">
        <f t="shared" si="3"/>
        <v>796.69098672639063</v>
      </c>
      <c r="M31">
        <f t="shared" si="4"/>
        <v>81.863307315077463</v>
      </c>
      <c r="N31">
        <f t="shared" si="5"/>
        <v>143.83854447110912</v>
      </c>
      <c r="O31">
        <f t="shared" si="6"/>
        <v>5.975274632030142E-2</v>
      </c>
      <c r="P31">
        <f t="shared" si="7"/>
        <v>2.974625067014748</v>
      </c>
      <c r="Q31">
        <f t="shared" si="8"/>
        <v>5.9093859200316873E-2</v>
      </c>
      <c r="R31">
        <f t="shared" si="9"/>
        <v>3.6992254878769108E-2</v>
      </c>
      <c r="S31">
        <f t="shared" si="10"/>
        <v>231.28592895508038</v>
      </c>
      <c r="T31">
        <f t="shared" si="11"/>
        <v>29.013836731686585</v>
      </c>
      <c r="U31">
        <f t="shared" si="12"/>
        <v>28.584935483871</v>
      </c>
      <c r="V31">
        <f t="shared" si="13"/>
        <v>3.9261837498833789</v>
      </c>
      <c r="W31">
        <f t="shared" si="14"/>
        <v>46.45805540837874</v>
      </c>
      <c r="X31">
        <f t="shared" si="15"/>
        <v>1.7627965466111537</v>
      </c>
      <c r="Y31">
        <f t="shared" si="16"/>
        <v>3.7943829786152268</v>
      </c>
      <c r="Z31">
        <f t="shared" si="17"/>
        <v>2.163387203272225</v>
      </c>
      <c r="AA31">
        <f t="shared" si="18"/>
        <v>-56.429695504288595</v>
      </c>
      <c r="AB31">
        <f t="shared" si="19"/>
        <v>-94.136008141771725</v>
      </c>
      <c r="AC31">
        <f t="shared" si="20"/>
        <v>-6.9182384116830429</v>
      </c>
      <c r="AD31">
        <f t="shared" si="21"/>
        <v>73.801986897337031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54069.433034639449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1080.60807692308</v>
      </c>
      <c r="AR31">
        <v>1357.5</v>
      </c>
      <c r="AS31">
        <f t="shared" si="27"/>
        <v>0.2039719507012302</v>
      </c>
      <c r="AT31">
        <v>0.5</v>
      </c>
      <c r="AU31">
        <f t="shared" si="28"/>
        <v>1180.1584470146865</v>
      </c>
      <c r="AV31">
        <f t="shared" si="29"/>
        <v>20.90622488715595</v>
      </c>
      <c r="AW31">
        <f t="shared" si="30"/>
        <v>120.35961028706002</v>
      </c>
      <c r="AX31">
        <f t="shared" si="31"/>
        <v>0.54268876611418049</v>
      </c>
      <c r="AY31">
        <f t="shared" si="32"/>
        <v>1.8204311820432039E-2</v>
      </c>
      <c r="AZ31">
        <f t="shared" si="33"/>
        <v>1.4030055248618785</v>
      </c>
      <c r="BA31" t="s">
        <v>349</v>
      </c>
      <c r="BB31">
        <v>620.79999999999995</v>
      </c>
      <c r="BC31">
        <f t="shared" si="34"/>
        <v>736.7</v>
      </c>
      <c r="BD31">
        <f t="shared" si="35"/>
        <v>0.37585438180659692</v>
      </c>
      <c r="BE31">
        <f t="shared" si="36"/>
        <v>0.72108220256845168</v>
      </c>
      <c r="BF31">
        <f t="shared" si="37"/>
        <v>0.43128032780992281</v>
      </c>
      <c r="BG31">
        <f t="shared" si="38"/>
        <v>0.74789040241842519</v>
      </c>
      <c r="BH31">
        <f t="shared" si="39"/>
        <v>1399.9683870967699</v>
      </c>
      <c r="BI31">
        <f t="shared" si="40"/>
        <v>1180.1584470146865</v>
      </c>
      <c r="BJ31">
        <f t="shared" si="41"/>
        <v>0.84298935453969692</v>
      </c>
      <c r="BK31">
        <f t="shared" si="42"/>
        <v>0.19597870907939374</v>
      </c>
      <c r="BL31">
        <v>6</v>
      </c>
      <c r="BM31">
        <v>0.5</v>
      </c>
      <c r="BN31" t="s">
        <v>290</v>
      </c>
      <c r="BO31">
        <v>2</v>
      </c>
      <c r="BP31">
        <v>1608055566.0999999</v>
      </c>
      <c r="BQ31">
        <v>1399.83193548387</v>
      </c>
      <c r="BR31">
        <v>1427.0680645161301</v>
      </c>
      <c r="BS31">
        <v>17.155477419354799</v>
      </c>
      <c r="BT31">
        <v>15.6463612903226</v>
      </c>
      <c r="BU31">
        <v>1395.0625806451601</v>
      </c>
      <c r="BV31">
        <v>17.001477419354799</v>
      </c>
      <c r="BW31">
        <v>500.01441935483899</v>
      </c>
      <c r="BX31">
        <v>102.654096774194</v>
      </c>
      <c r="BY31">
        <v>0.10005593870967699</v>
      </c>
      <c r="BZ31">
        <v>27.997935483871</v>
      </c>
      <c r="CA31">
        <v>28.584935483871</v>
      </c>
      <c r="CB31">
        <v>999.9</v>
      </c>
      <c r="CC31">
        <v>0</v>
      </c>
      <c r="CD31">
        <v>0</v>
      </c>
      <c r="CE31">
        <v>9993.9903225806393</v>
      </c>
      <c r="CF31">
        <v>0</v>
      </c>
      <c r="CG31">
        <v>414.89822580645199</v>
      </c>
      <c r="CH31">
        <v>1399.9683870967699</v>
      </c>
      <c r="CI31">
        <v>0.89999574193548404</v>
      </c>
      <c r="CJ31">
        <v>0.10000414516129</v>
      </c>
      <c r="CK31">
        <v>0</v>
      </c>
      <c r="CL31">
        <v>1080.7506451612901</v>
      </c>
      <c r="CM31">
        <v>4.9993800000000004</v>
      </c>
      <c r="CN31">
        <v>15191.158064516099</v>
      </c>
      <c r="CO31">
        <v>11164.054838709701</v>
      </c>
      <c r="CP31">
        <v>47.811999999999998</v>
      </c>
      <c r="CQ31">
        <v>49.625</v>
      </c>
      <c r="CR31">
        <v>48.625</v>
      </c>
      <c r="CS31">
        <v>49.465451612903202</v>
      </c>
      <c r="CT31">
        <v>49.436999999999998</v>
      </c>
      <c r="CU31">
        <v>1255.4683870967699</v>
      </c>
      <c r="CV31">
        <v>139.5</v>
      </c>
      <c r="CW31">
        <v>0</v>
      </c>
      <c r="CX31">
        <v>119.700000047684</v>
      </c>
      <c r="CY31">
        <v>0</v>
      </c>
      <c r="CZ31">
        <v>1080.60807692308</v>
      </c>
      <c r="DA31">
        <v>-35.490256439227402</v>
      </c>
      <c r="DB31">
        <v>-473.72991485192199</v>
      </c>
      <c r="DC31">
        <v>15189.4230769231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20.908342203653302</v>
      </c>
      <c r="DS31">
        <v>-8.95867744787638E-2</v>
      </c>
      <c r="DT31">
        <v>0.123821253263244</v>
      </c>
      <c r="DU31">
        <v>1</v>
      </c>
      <c r="DV31">
        <v>-27.2351766666667</v>
      </c>
      <c r="DW31">
        <v>-0.102724805339309</v>
      </c>
      <c r="DX31">
        <v>0.13848394295208299</v>
      </c>
      <c r="DY31">
        <v>1</v>
      </c>
      <c r="DZ31">
        <v>1.50958566666667</v>
      </c>
      <c r="EA31">
        <v>-9.7242180200225903E-2</v>
      </c>
      <c r="EB31">
        <v>7.1102759830794001E-3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1049.9000000000001</v>
      </c>
      <c r="EX31">
        <v>1050.2</v>
      </c>
      <c r="EY31">
        <v>2</v>
      </c>
      <c r="EZ31">
        <v>489.15100000000001</v>
      </c>
      <c r="FA31">
        <v>535.154</v>
      </c>
      <c r="FB31">
        <v>24.540500000000002</v>
      </c>
      <c r="FC31">
        <v>32.458599999999997</v>
      </c>
      <c r="FD31">
        <v>30</v>
      </c>
      <c r="FE31">
        <v>32.281399999999998</v>
      </c>
      <c r="FF31">
        <v>32.318100000000001</v>
      </c>
      <c r="FG31">
        <v>57.682000000000002</v>
      </c>
      <c r="FH31">
        <v>0</v>
      </c>
      <c r="FI31">
        <v>100</v>
      </c>
      <c r="FJ31">
        <v>24.429099999999998</v>
      </c>
      <c r="FK31">
        <v>1426.9</v>
      </c>
      <c r="FL31">
        <v>17.3721</v>
      </c>
      <c r="FM31">
        <v>101.16</v>
      </c>
      <c r="FN31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2020-12-15T10:11:00Z</dcterms:created>
  <dcterms:modified xsi:type="dcterms:W3CDTF">2021-05-04T23:26:25Z</dcterms:modified>
</cp:coreProperties>
</file>