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8A68B15C-008F-4D8A-92B0-DEF0C8666F31}" xr6:coauthVersionLast="46" xr6:coauthVersionMax="46" xr10:uidLastSave="{00000000-0000-0000-0000-000000000000}"/>
  <bookViews>
    <workbookView xWindow="1425" yWindow="1425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Z31" i="1"/>
  <c r="AX31" i="1"/>
  <c r="AS31" i="1"/>
  <c r="AM31" i="1"/>
  <c r="AN31" i="1" s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H30" i="1"/>
  <c r="AG30" i="1"/>
  <c r="N30" i="1" s="1"/>
  <c r="Y30" i="1"/>
  <c r="X30" i="1"/>
  <c r="W30" i="1" s="1"/>
  <c r="P30" i="1"/>
  <c r="K30" i="1"/>
  <c r="BK29" i="1"/>
  <c r="BJ29" i="1"/>
  <c r="BH29" i="1"/>
  <c r="BI29" i="1" s="1"/>
  <c r="BG29" i="1"/>
  <c r="BF29" i="1"/>
  <c r="BE29" i="1"/>
  <c r="BD29" i="1"/>
  <c r="BC29" i="1"/>
  <c r="AX29" i="1" s="1"/>
  <c r="AZ29" i="1"/>
  <c r="AV29" i="1"/>
  <c r="AS29" i="1"/>
  <c r="AN29" i="1"/>
  <c r="AM29" i="1"/>
  <c r="AI29" i="1"/>
  <c r="AG29" i="1"/>
  <c r="I29" i="1" s="1"/>
  <c r="Y29" i="1"/>
  <c r="X29" i="1"/>
  <c r="W29" i="1" s="1"/>
  <c r="P29" i="1"/>
  <c r="N29" i="1"/>
  <c r="K29" i="1"/>
  <c r="J29" i="1"/>
  <c r="BK28" i="1"/>
  <c r="BJ28" i="1"/>
  <c r="BI28" i="1"/>
  <c r="S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 s="1"/>
  <c r="Y28" i="1"/>
  <c r="W28" i="1" s="1"/>
  <c r="X28" i="1"/>
  <c r="P28" i="1"/>
  <c r="BK27" i="1"/>
  <c r="BJ27" i="1"/>
  <c r="BI27" i="1"/>
  <c r="AU27" i="1" s="1"/>
  <c r="BH27" i="1"/>
  <c r="BG27" i="1"/>
  <c r="BF27" i="1"/>
  <c r="BE27" i="1"/>
  <c r="BD27" i="1"/>
  <c r="BC27" i="1"/>
  <c r="AX27" i="1" s="1"/>
  <c r="AZ27" i="1"/>
  <c r="AS27" i="1"/>
  <c r="AW27" i="1" s="1"/>
  <c r="AN27" i="1"/>
  <c r="AM27" i="1"/>
  <c r="AI27" i="1"/>
  <c r="AG27" i="1" s="1"/>
  <c r="Y27" i="1"/>
  <c r="X27" i="1"/>
  <c r="W27" i="1" s="1"/>
  <c r="P27" i="1"/>
  <c r="BK26" i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Y26" i="1"/>
  <c r="X26" i="1"/>
  <c r="W26" i="1"/>
  <c r="S26" i="1"/>
  <c r="P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BK24" i="1"/>
  <c r="BJ24" i="1"/>
  <c r="BI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H22" i="1"/>
  <c r="AG22" i="1"/>
  <c r="N22" i="1" s="1"/>
  <c r="Y22" i="1"/>
  <c r="X22" i="1"/>
  <c r="W22" i="1" s="1"/>
  <c r="P22" i="1"/>
  <c r="K22" i="1"/>
  <c r="BK21" i="1"/>
  <c r="BJ21" i="1"/>
  <c r="BH21" i="1"/>
  <c r="BI21" i="1" s="1"/>
  <c r="BG21" i="1"/>
  <c r="BF21" i="1"/>
  <c r="BE21" i="1"/>
  <c r="BD21" i="1"/>
  <c r="BC21" i="1"/>
  <c r="AX21" i="1" s="1"/>
  <c r="AZ21" i="1"/>
  <c r="AV21" i="1"/>
  <c r="AS21" i="1"/>
  <c r="AN21" i="1"/>
  <c r="AM21" i="1"/>
  <c r="AI21" i="1"/>
  <c r="AH21" i="1"/>
  <c r="AG21" i="1"/>
  <c r="I21" i="1" s="1"/>
  <c r="Y21" i="1"/>
  <c r="X21" i="1"/>
  <c r="W21" i="1" s="1"/>
  <c r="P21" i="1"/>
  <c r="N21" i="1"/>
  <c r="K21" i="1"/>
  <c r="J21" i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S20" i="1"/>
  <c r="AN20" i="1"/>
  <c r="AM20" i="1"/>
  <c r="AI20" i="1"/>
  <c r="AG20" i="1" s="1"/>
  <c r="Y20" i="1"/>
  <c r="X20" i="1"/>
  <c r="W20" i="1" s="1"/>
  <c r="P20" i="1"/>
  <c r="BK19" i="1"/>
  <c r="BJ19" i="1"/>
  <c r="BI19" i="1"/>
  <c r="AU19" i="1" s="1"/>
  <c r="BH19" i="1"/>
  <c r="BG19" i="1"/>
  <c r="BF19" i="1"/>
  <c r="BE19" i="1"/>
  <c r="BD19" i="1"/>
  <c r="BC19" i="1"/>
  <c r="AZ19" i="1"/>
  <c r="AX19" i="1"/>
  <c r="AS19" i="1"/>
  <c r="AW19" i="1" s="1"/>
  <c r="AN19" i="1"/>
  <c r="AM19" i="1"/>
  <c r="AI19" i="1"/>
  <c r="AG19" i="1" s="1"/>
  <c r="Y19" i="1"/>
  <c r="X19" i="1"/>
  <c r="W19" i="1" s="1"/>
  <c r="P19" i="1"/>
  <c r="BK18" i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N18" i="1"/>
  <c r="AM18" i="1"/>
  <c r="AI18" i="1"/>
  <c r="AG18" i="1"/>
  <c r="J18" i="1" s="1"/>
  <c r="AV18" i="1" s="1"/>
  <c r="Y18" i="1"/>
  <c r="X18" i="1"/>
  <c r="W18" i="1"/>
  <c r="S18" i="1"/>
  <c r="P18" i="1"/>
  <c r="BK17" i="1"/>
  <c r="BJ17" i="1"/>
  <c r="BI17" i="1" s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AW18" i="1" l="1"/>
  <c r="K28" i="1"/>
  <c r="J28" i="1"/>
  <c r="AV28" i="1" s="1"/>
  <c r="I28" i="1"/>
  <c r="AH28" i="1"/>
  <c r="N28" i="1"/>
  <c r="N27" i="1"/>
  <c r="K27" i="1"/>
  <c r="I27" i="1"/>
  <c r="J27" i="1"/>
  <c r="AV27" i="1" s="1"/>
  <c r="AY27" i="1" s="1"/>
  <c r="AH27" i="1"/>
  <c r="AU21" i="1"/>
  <c r="AW21" i="1" s="1"/>
  <c r="S21" i="1"/>
  <c r="K31" i="1"/>
  <c r="J31" i="1"/>
  <c r="AV31" i="1" s="1"/>
  <c r="I31" i="1"/>
  <c r="AH31" i="1"/>
  <c r="N31" i="1"/>
  <c r="K20" i="1"/>
  <c r="J20" i="1"/>
  <c r="AV20" i="1" s="1"/>
  <c r="I20" i="1"/>
  <c r="AH20" i="1"/>
  <c r="N20" i="1"/>
  <c r="T20" i="1"/>
  <c r="U20" i="1" s="1"/>
  <c r="K23" i="1"/>
  <c r="J23" i="1"/>
  <c r="AV23" i="1" s="1"/>
  <c r="I23" i="1"/>
  <c r="AH23" i="1"/>
  <c r="N23" i="1"/>
  <c r="AH24" i="1"/>
  <c r="N24" i="1"/>
  <c r="J24" i="1"/>
  <c r="AV24" i="1" s="1"/>
  <c r="AY24" i="1" s="1"/>
  <c r="K24" i="1"/>
  <c r="I24" i="1"/>
  <c r="T28" i="1"/>
  <c r="U28" i="1" s="1"/>
  <c r="AY18" i="1"/>
  <c r="AA21" i="1"/>
  <c r="AA29" i="1"/>
  <c r="AU30" i="1"/>
  <c r="AW30" i="1" s="1"/>
  <c r="S30" i="1"/>
  <c r="S31" i="1"/>
  <c r="AU31" i="1"/>
  <c r="AW31" i="1" s="1"/>
  <c r="AU17" i="1"/>
  <c r="AW17" i="1" s="1"/>
  <c r="S17" i="1"/>
  <c r="AU22" i="1"/>
  <c r="AW22" i="1" s="1"/>
  <c r="S22" i="1"/>
  <c r="AW23" i="1"/>
  <c r="S23" i="1"/>
  <c r="AU23" i="1"/>
  <c r="AU24" i="1"/>
  <c r="AW24" i="1" s="1"/>
  <c r="S24" i="1"/>
  <c r="AY26" i="1"/>
  <c r="AB28" i="1"/>
  <c r="AU29" i="1"/>
  <c r="AY29" i="1" s="1"/>
  <c r="S29" i="1"/>
  <c r="N19" i="1"/>
  <c r="K19" i="1"/>
  <c r="I19" i="1"/>
  <c r="J19" i="1"/>
  <c r="AV19" i="1" s="1"/>
  <c r="AY19" i="1" s="1"/>
  <c r="AH19" i="1"/>
  <c r="AU25" i="1"/>
  <c r="AW25" i="1" s="1"/>
  <c r="S25" i="1"/>
  <c r="N17" i="1"/>
  <c r="K18" i="1"/>
  <c r="AU20" i="1"/>
  <c r="AW20" i="1" s="1"/>
  <c r="N25" i="1"/>
  <c r="K26" i="1"/>
  <c r="AU28" i="1"/>
  <c r="AW28" i="1" s="1"/>
  <c r="AH17" i="1"/>
  <c r="I22" i="1"/>
  <c r="AH25" i="1"/>
  <c r="I30" i="1"/>
  <c r="I17" i="1"/>
  <c r="N18" i="1"/>
  <c r="S19" i="1"/>
  <c r="J22" i="1"/>
  <c r="AV22" i="1" s="1"/>
  <c r="AY22" i="1" s="1"/>
  <c r="I25" i="1"/>
  <c r="N26" i="1"/>
  <c r="S27" i="1"/>
  <c r="J30" i="1"/>
  <c r="AV30" i="1" s="1"/>
  <c r="AY30" i="1" s="1"/>
  <c r="J17" i="1"/>
  <c r="AV17" i="1" s="1"/>
  <c r="AY17" i="1" s="1"/>
  <c r="J25" i="1"/>
  <c r="AV25" i="1" s="1"/>
  <c r="AY25" i="1" s="1"/>
  <c r="AH18" i="1"/>
  <c r="AH26" i="1"/>
  <c r="I18" i="1"/>
  <c r="I26" i="1"/>
  <c r="AH29" i="1"/>
  <c r="AA22" i="1" l="1"/>
  <c r="T27" i="1"/>
  <c r="U27" i="1" s="1"/>
  <c r="T29" i="1"/>
  <c r="U29" i="1" s="1"/>
  <c r="T23" i="1"/>
  <c r="U23" i="1" s="1"/>
  <c r="AW29" i="1"/>
  <c r="T18" i="1"/>
  <c r="U18" i="1" s="1"/>
  <c r="AA18" i="1"/>
  <c r="AA25" i="1"/>
  <c r="T22" i="1"/>
  <c r="U22" i="1" s="1"/>
  <c r="T31" i="1"/>
  <c r="U31" i="1" s="1"/>
  <c r="AA31" i="1"/>
  <c r="Q31" i="1"/>
  <c r="O31" i="1" s="1"/>
  <c r="R31" i="1" s="1"/>
  <c r="L31" i="1" s="1"/>
  <c r="M31" i="1" s="1"/>
  <c r="V20" i="1"/>
  <c r="Z20" i="1" s="1"/>
  <c r="AC20" i="1"/>
  <c r="AY31" i="1"/>
  <c r="T19" i="1"/>
  <c r="U19" i="1" s="1"/>
  <c r="Q19" i="1" s="1"/>
  <c r="O19" i="1" s="1"/>
  <c r="R19" i="1" s="1"/>
  <c r="L19" i="1" s="1"/>
  <c r="M19" i="1" s="1"/>
  <c r="T30" i="1"/>
  <c r="U30" i="1" s="1"/>
  <c r="AA28" i="1"/>
  <c r="Q28" i="1"/>
  <c r="O28" i="1" s="1"/>
  <c r="R28" i="1" s="1"/>
  <c r="L28" i="1" s="1"/>
  <c r="M28" i="1" s="1"/>
  <c r="T26" i="1"/>
  <c r="U26" i="1" s="1"/>
  <c r="AA26" i="1"/>
  <c r="AA19" i="1"/>
  <c r="T24" i="1"/>
  <c r="U24" i="1" s="1"/>
  <c r="AB20" i="1"/>
  <c r="V28" i="1"/>
  <c r="Z28" i="1" s="1"/>
  <c r="AC28" i="1"/>
  <c r="AD28" i="1" s="1"/>
  <c r="AA23" i="1"/>
  <c r="Q23" i="1"/>
  <c r="O23" i="1" s="1"/>
  <c r="R23" i="1" s="1"/>
  <c r="L23" i="1" s="1"/>
  <c r="M23" i="1" s="1"/>
  <c r="AA20" i="1"/>
  <c r="Q20" i="1"/>
  <c r="O20" i="1" s="1"/>
  <c r="R20" i="1" s="1"/>
  <c r="L20" i="1" s="1"/>
  <c r="M20" i="1" s="1"/>
  <c r="AY21" i="1"/>
  <c r="AY28" i="1"/>
  <c r="T25" i="1"/>
  <c r="U25" i="1" s="1"/>
  <c r="T21" i="1"/>
  <c r="U21" i="1" s="1"/>
  <c r="AA17" i="1"/>
  <c r="T17" i="1"/>
  <c r="U17" i="1" s="1"/>
  <c r="AA24" i="1"/>
  <c r="Q24" i="1"/>
  <c r="O24" i="1" s="1"/>
  <c r="R24" i="1" s="1"/>
  <c r="L24" i="1" s="1"/>
  <c r="M24" i="1" s="1"/>
  <c r="AY23" i="1"/>
  <c r="AY20" i="1"/>
  <c r="AA30" i="1"/>
  <c r="Q30" i="1"/>
  <c r="O30" i="1" s="1"/>
  <c r="R30" i="1" s="1"/>
  <c r="L30" i="1" s="1"/>
  <c r="M30" i="1" s="1"/>
  <c r="AA27" i="1"/>
  <c r="Q27" i="1"/>
  <c r="O27" i="1" s="1"/>
  <c r="R27" i="1" s="1"/>
  <c r="L27" i="1" s="1"/>
  <c r="M27" i="1" s="1"/>
  <c r="V22" i="1" l="1"/>
  <c r="Z22" i="1" s="1"/>
  <c r="AC22" i="1"/>
  <c r="AB22" i="1"/>
  <c r="AC23" i="1"/>
  <c r="V23" i="1"/>
  <c r="Z23" i="1" s="1"/>
  <c r="AB23" i="1"/>
  <c r="V26" i="1"/>
  <c r="Z26" i="1" s="1"/>
  <c r="AB26" i="1"/>
  <c r="AC26" i="1"/>
  <c r="AC25" i="1"/>
  <c r="AD25" i="1" s="1"/>
  <c r="AB25" i="1"/>
  <c r="V25" i="1"/>
  <c r="Z25" i="1" s="1"/>
  <c r="Q26" i="1"/>
  <c r="O26" i="1" s="1"/>
  <c r="R26" i="1" s="1"/>
  <c r="L26" i="1" s="1"/>
  <c r="M26" i="1" s="1"/>
  <c r="AD20" i="1"/>
  <c r="Q25" i="1"/>
  <c r="O25" i="1" s="1"/>
  <c r="R25" i="1" s="1"/>
  <c r="L25" i="1" s="1"/>
  <c r="M25" i="1" s="1"/>
  <c r="V29" i="1"/>
  <c r="Z29" i="1" s="1"/>
  <c r="AC29" i="1"/>
  <c r="AD29" i="1" s="1"/>
  <c r="AB29" i="1"/>
  <c r="Q29" i="1"/>
  <c r="O29" i="1" s="1"/>
  <c r="R29" i="1" s="1"/>
  <c r="L29" i="1" s="1"/>
  <c r="M29" i="1" s="1"/>
  <c r="AC17" i="1"/>
  <c r="AB17" i="1"/>
  <c r="V17" i="1"/>
  <c r="Z17" i="1" s="1"/>
  <c r="V24" i="1"/>
  <c r="Z24" i="1" s="1"/>
  <c r="AC24" i="1"/>
  <c r="AD24" i="1" s="1"/>
  <c r="AB24" i="1"/>
  <c r="V27" i="1"/>
  <c r="Z27" i="1" s="1"/>
  <c r="AC27" i="1"/>
  <c r="AD27" i="1" s="1"/>
  <c r="AB27" i="1"/>
  <c r="V30" i="1"/>
  <c r="Z30" i="1" s="1"/>
  <c r="AC30" i="1"/>
  <c r="AB30" i="1"/>
  <c r="V18" i="1"/>
  <c r="Z18" i="1" s="1"/>
  <c r="AB18" i="1"/>
  <c r="AC18" i="1"/>
  <c r="Q17" i="1"/>
  <c r="O17" i="1" s="1"/>
  <c r="R17" i="1" s="1"/>
  <c r="L17" i="1" s="1"/>
  <c r="M17" i="1" s="1"/>
  <c r="AC31" i="1"/>
  <c r="V31" i="1"/>
  <c r="Z31" i="1" s="1"/>
  <c r="AB31" i="1"/>
  <c r="Q18" i="1"/>
  <c r="O18" i="1" s="1"/>
  <c r="R18" i="1" s="1"/>
  <c r="L18" i="1" s="1"/>
  <c r="M18" i="1" s="1"/>
  <c r="Q22" i="1"/>
  <c r="O22" i="1" s="1"/>
  <c r="R22" i="1" s="1"/>
  <c r="L22" i="1" s="1"/>
  <c r="M22" i="1" s="1"/>
  <c r="V21" i="1"/>
  <c r="Z21" i="1" s="1"/>
  <c r="AC21" i="1"/>
  <c r="AB21" i="1"/>
  <c r="Q21" i="1"/>
  <c r="O21" i="1" s="1"/>
  <c r="R21" i="1" s="1"/>
  <c r="L21" i="1" s="1"/>
  <c r="M21" i="1" s="1"/>
  <c r="V19" i="1"/>
  <c r="Z19" i="1" s="1"/>
  <c r="AC19" i="1"/>
  <c r="AB19" i="1"/>
  <c r="AD19" i="1" l="1"/>
  <c r="AD30" i="1"/>
  <c r="AD31" i="1"/>
  <c r="AD17" i="1"/>
  <c r="AD23" i="1"/>
  <c r="AD21" i="1"/>
  <c r="AD18" i="1"/>
  <c r="AD22" i="1"/>
  <c r="AD26" i="1"/>
</calcChain>
</file>

<file path=xl/sharedStrings.xml><?xml version="1.0" encoding="utf-8"?>
<sst xmlns="http://schemas.openxmlformats.org/spreadsheetml/2006/main" count="693" uniqueCount="351">
  <si>
    <t>File opened</t>
  </si>
  <si>
    <t>2020-12-15 09:41:55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</si>
  <si>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</si>
  <si>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</si>
  <si>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</si>
  <si>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</si>
  <si>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</si>
  <si>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</si>
  <si>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</si>
  <si>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</si>
  <si>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</si>
  <si>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</si>
  <si>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</si>
  <si>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{"co2bspanconc2": "299.2", "h2obspan2a": "0.0708892", "h2obspan2": "0", "co2aspanconc2": "299.2", "co2aspan2b": "0.306383", "h2oaspan2": "0", "flowazero": "0.29042", "h2obspan2b": "0.0705964", "h2oaspanconc2": "0", "h2obzero": "1.1444", "h2oazero": "1.13424", "co2bspan2": "-0.0301809", "chamberpressurezero": "2.68126", "co2bspan2a": "0.310949", "h2oaspanconc1": "12.28", "co2aspan2a": "0.308883", "co2bspan1": "1.00108", "co2azero": "0.965182", "co2aspan2": "-0.0279682", "h2obspanconc2": "0", "co2bspan2b": "0.308367", "co2aspanconc1": "2500", "co2aspan1": "1.00054", "co2bzero": "0.964262", "h2oaspan2b": "0.070146", "tazero": "0.0863571", "tbzero": "0.134552", "h2oaspan1": "1.00771", "h2obspan1": "0.99587", "co2bspanconc1": "2500", "h2obspanconc1": "12.28", "flowmeterzero": "1.00299", "ssb_ref": "37377.7", "flowbzero": "0.29097", "oxygen": "21", "ssa_ref": "35809.5", "h2oaspan2a": "0.0696095"}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</si>
  <si>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</si>
  <si>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</si>
  <si>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</si>
  <si>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</si>
  <si>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</si>
  <si>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</si>
  <si>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</si>
  <si>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</si>
  <si>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</si>
  <si>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09:41:55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</si>
  <si>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</si>
  <si>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</si>
  <si>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</si>
  <si>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</si>
  <si>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</si>
  <si>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</si>
  <si>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</si>
  <si>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</si>
  <si>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</si>
  <si>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</si>
  <si>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</si>
  <si>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</si>
  <si>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</si>
  <si>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</si>
  <si>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</si>
  <si>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</si>
  <si>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</si>
  <si>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</si>
  <si>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</si>
  <si>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</si>
  <si>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</si>
  <si>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</si>
  <si>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</si>
  <si>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</si>
  <si>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</si>
  <si>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</si>
  <si>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</si>
  <si>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</si>
  <si>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</si>
  <si>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</si>
  <si>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</si>
  <si>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</si>
  <si>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</si>
  <si>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</si>
  <si>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</si>
  <si>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</si>
  <si>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</si>
  <si>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</si>
  <si>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</si>
  <si>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</si>
  <si>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</si>
  <si>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</si>
  <si>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</si>
  <si>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</si>
  <si>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</si>
  <si>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</si>
  <si>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</si>
  <si>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</si>
  <si>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</si>
  <si>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</si>
  <si>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</si>
  <si>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</si>
  <si>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</si>
  <si>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1.48986 67.4738 374.331 630.733 892.282 1109.53 1310.3 1504.85</t>
  </si>
  <si>
    <t>Fs_true</t>
  </si>
  <si>
    <t>0.135212 100.35 403.72 600.816 800.49 1000.75 1200.71 1401.06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</si>
  <si>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</si>
  <si>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</si>
  <si>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</si>
  <si>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</si>
  <si>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</si>
  <si>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</si>
  <si>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</si>
  <si>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</si>
  <si>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</si>
  <si>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</si>
  <si>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</si>
  <si>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</si>
  <si>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</si>
  <si>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</si>
  <si>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</si>
  <si>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</si>
  <si>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</si>
  <si>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</si>
  <si>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</si>
  <si>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</si>
  <si>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</si>
  <si>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</si>
  <si>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</si>
  <si>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</si>
  <si>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</si>
  <si>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</si>
  <si>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</si>
  <si>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</si>
  <si>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</si>
  <si>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</si>
  <si>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</si>
  <si>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</si>
  <si>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</si>
  <si>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</si>
  <si>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</si>
  <si>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</si>
  <si>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</si>
  <si>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</si>
  <si>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</si>
  <si>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</si>
  <si>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</si>
  <si>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</si>
  <si>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</si>
  <si>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</si>
  <si>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</si>
  <si>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</si>
  <si>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</si>
  <si>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</si>
  <si>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</si>
  <si>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</si>
  <si>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</si>
  <si>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</si>
  <si>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</si>
  <si>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</si>
  <si>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</si>
  <si>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</si>
  <si>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</si>
  <si>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</si>
  <si>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</si>
  <si>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</si>
  <si>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</si>
  <si>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</si>
  <si>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</si>
  <si>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</si>
  <si>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</si>
  <si>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</si>
  <si>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</si>
  <si>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</si>
  <si>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</si>
  <si>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</si>
  <si>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</si>
  <si>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</si>
  <si>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</si>
  <si>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</si>
  <si>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</si>
  <si>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</si>
  <si>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</si>
  <si>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</si>
  <si>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</si>
  <si>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</si>
  <si>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</si>
  <si>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</si>
  <si>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</si>
  <si>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</si>
  <si>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</si>
  <si>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</si>
  <si>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</si>
  <si>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</si>
  <si>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</si>
  <si>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</si>
  <si>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</si>
  <si>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</si>
  <si>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</si>
  <si>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</si>
  <si>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</si>
  <si>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</si>
  <si>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</si>
  <si>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</si>
  <si>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</si>
  <si>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</si>
  <si>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</si>
  <si>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</si>
  <si>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</si>
  <si>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</si>
  <si>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</si>
  <si>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</si>
  <si>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</si>
  <si>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</si>
  <si>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</si>
  <si>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</si>
  <si>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</si>
  <si>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</si>
  <si>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</si>
  <si>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</si>
  <si>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</si>
  <si>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</si>
  <si>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</si>
  <si>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</si>
  <si>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</si>
  <si>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</si>
  <si>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</si>
  <si>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</si>
  <si>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</si>
  <si>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</si>
  <si>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</si>
  <si>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</si>
  <si>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</si>
  <si>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</si>
  <si>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</si>
  <si>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</si>
  <si>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</si>
  <si>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</si>
  <si>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</si>
  <si>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</si>
  <si>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</si>
  <si>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</si>
  <si>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</si>
  <si>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</si>
  <si>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</si>
  <si>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</si>
  <si>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</si>
  <si>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</si>
  <si>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</si>
  <si>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</si>
  <si>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</si>
  <si>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</si>
  <si>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</si>
  <si>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</si>
  <si>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</si>
  <si>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</si>
  <si>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</si>
  <si>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</si>
  <si>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</si>
  <si>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</si>
  <si>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</si>
  <si>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</si>
  <si>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</si>
  <si>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</si>
  <si>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</si>
  <si>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</si>
  <si>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</si>
  <si>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</si>
  <si>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</si>
  <si>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</si>
  <si>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</si>
  <si>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</si>
  <si>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</si>
  <si>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</si>
  <si>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</si>
  <si>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</si>
  <si>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</si>
  <si>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</si>
  <si>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</si>
  <si>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</si>
  <si>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</si>
  <si>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</si>
  <si>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</si>
  <si>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</si>
  <si>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</si>
  <si>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</si>
  <si>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</si>
  <si>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</si>
  <si>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</si>
  <si>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</si>
  <si>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</si>
  <si>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</si>
  <si>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</si>
  <si>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</si>
  <si>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</si>
  <si>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</si>
  <si>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</si>
  <si>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</si>
  <si>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</si>
  <si>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</si>
  <si>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</si>
  <si>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</si>
  <si>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</si>
  <si>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</si>
  <si>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</si>
  <si>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</si>
  <si>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</si>
  <si>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</si>
  <si>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</si>
  <si>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09:44:06</t>
  </si>
  <si>
    <t>09:44:06</t>
  </si>
  <si>
    <t>1149</t>
  </si>
  <si>
    <t>_1</t>
  </si>
  <si>
    <t>RECT-4143-20200907-06_33_50</t>
  </si>
  <si>
    <t>RECT-7419-20201215-09_44_09</t>
  </si>
  <si>
    <t>DARK-7420-20201215-09_44_11</t>
  </si>
  <si>
    <t>0: Broadleaf</t>
  </si>
  <si>
    <t>--:--:--</t>
  </si>
  <si>
    <t>1/3</t>
  </si>
  <si>
    <t>20201215 09:46:00</t>
  </si>
  <si>
    <t>09:46:00</t>
  </si>
  <si>
    <t>RECT-7421-20201215-09_46_03</t>
  </si>
  <si>
    <t>DARK-7422-20201215-09_46_05</t>
  </si>
  <si>
    <t>3/3</t>
  </si>
  <si>
    <t>20201215 09:47:44</t>
  </si>
  <si>
    <t>09:47:44</t>
  </si>
  <si>
    <t>RECT-7423-20201215-09_47_47</t>
  </si>
  <si>
    <t>DARK-7424-20201215-09_47_49</t>
  </si>
  <si>
    <t>20201215 09:49:44</t>
  </si>
  <si>
    <t>09:49:44</t>
  </si>
  <si>
    <t>RECT-7425-20201215-09_49_48</t>
  </si>
  <si>
    <t>DARK-7426-20201215-09_49_50</t>
  </si>
  <si>
    <t>0/3</t>
  </si>
  <si>
    <t>20201215 09:51:04</t>
  </si>
  <si>
    <t>09:51:04</t>
  </si>
  <si>
    <t>RECT-7427-20201215-09_51_07</t>
  </si>
  <si>
    <t>DARK-7428-20201215-09_51_09</t>
  </si>
  <si>
    <t>20201215 09:52:14</t>
  </si>
  <si>
    <t>09:52:14</t>
  </si>
  <si>
    <t>RECT-7429-20201215-09_52_17</t>
  </si>
  <si>
    <t>DARK-7430-20201215-09_52_19</t>
  </si>
  <si>
    <t>20201215 09:53:24</t>
  </si>
  <si>
    <t>09:53:24</t>
  </si>
  <si>
    <t>RECT-7431-20201215-09_53_27</t>
  </si>
  <si>
    <t>DARK-7432-20201215-09_53_29</t>
  </si>
  <si>
    <t>20201215 09:54:33</t>
  </si>
  <si>
    <t>09:54:33</t>
  </si>
  <si>
    <t>RECT-7433-20201215-09_54_36</t>
  </si>
  <si>
    <t>DARK-7434-20201215-09_54_38</t>
  </si>
  <si>
    <t>20201215 09:55:39</t>
  </si>
  <si>
    <t>09:55:39</t>
  </si>
  <si>
    <t>RECT-7435-20201215-09_55_42</t>
  </si>
  <si>
    <t>DARK-7436-20201215-09_55_44</t>
  </si>
  <si>
    <t>20201215 09:57:06</t>
  </si>
  <si>
    <t>09:57:06</t>
  </si>
  <si>
    <t>RECT-7437-20201215-09_57_09</t>
  </si>
  <si>
    <t>DARK-7438-20201215-09_57_11</t>
  </si>
  <si>
    <t>20201215 09:58:51</t>
  </si>
  <si>
    <t>09:58:51</t>
  </si>
  <si>
    <t>RECT-7439-20201215-09_58_54</t>
  </si>
  <si>
    <t>DARK-7440-20201215-09_58_56</t>
  </si>
  <si>
    <t>20201215 09:59:55</t>
  </si>
  <si>
    <t>09:59:55</t>
  </si>
  <si>
    <t>RECT-7441-20201215-09_59_58</t>
  </si>
  <si>
    <t>DARK-7442-20201215-10_00_00</t>
  </si>
  <si>
    <t>20201215 10:00:57</t>
  </si>
  <si>
    <t>10:00:57</t>
  </si>
  <si>
    <t>RECT-7443-20201215-10_01_00</t>
  </si>
  <si>
    <t>DARK-7444-20201215-10_01_02</t>
  </si>
  <si>
    <t>20201215 10:02:57</t>
  </si>
  <si>
    <t>10:02:57</t>
  </si>
  <si>
    <t>RECT-7445-20201215-10_03_01</t>
  </si>
  <si>
    <t>DARK-7446-20201215-10_03_03</t>
  </si>
  <si>
    <t>20201215 10:04:58</t>
  </si>
  <si>
    <t>10:04:58</t>
  </si>
  <si>
    <t>RECT-7447-20201215-10_05_01</t>
  </si>
  <si>
    <t>DARK-7448-20201215-10_05_03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</si>
</sst>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1608054246.0999999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1608054238.3499999</v>
      </c>
      <c r="I17">
        <f t="shared" ref="I17:I31" si="0">BW17*AG17*(BS17-BT17)/(100*BL17*(1000-AG17*BS17))</f>
        <v>1.7945286468166893E-3</v>
      </c>
      <c r="J17">
        <f t="shared" ref="J17:J31" si="1">BW17*AG17*(BR17-BQ17*(1000-AG17*BT17)/(1000-AG17*BS17))/(100*BL17)</f>
        <v>9.5368650972232345</v>
      </c>
      <c r="K17">
        <f t="shared" ref="K17:K31" si="2">BQ17 - IF(AG17&gt;1, J17*BL17*100/(AI17*CE17), 0)</f>
        <v>401.9076</v>
      </c>
      <c r="L17">
        <f t="shared" ref="L17:L31" si="3">((R17-I17/2)*K17-J17)/(R17+I17/2)</f>
        <v>239.01999695980629</v>
      </c>
      <c r="M17">
        <f t="shared" ref="M17:M31" si="4">L17*(BX17+BY17)/1000</f>
        <v>24.582647386896976</v>
      </c>
      <c r="N17">
        <f t="shared" ref="N17:N31" si="5">(BQ17 - IF(AG17&gt;1, J17*BL17*100/(AI17*CE17), 0))*(BX17+BY17)/1000</f>
        <v>41.335256206933401</v>
      </c>
      <c r="O17">
        <f t="shared" ref="O17:O31" si="6">2/((1/Q17-1/P17)+SIGN(Q17)*SQRT((1/Q17-1/P17)*(1/Q17-1/P17) + 4*BM17/((BM17+1)*(BM17+1))*(2*1/Q17*1/P17-1/P17*1/P17)))</f>
        <v>0.10092682561137784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2.9767185922085977</v>
      </c>
      <c r="Q17">
        <f t="shared" ref="Q17:Q31" si="8">I17*(1000-(1000*0.61365*EXP(17.502*U17/(240.97+U17))/(BX17+BY17)+BS17)/2)/(1000*0.61365*EXP(17.502*U17/(240.97+U17))/(BX17+BY17)-BS17)</f>
        <v>9.9063600905354432E-2</v>
      </c>
      <c r="R17">
        <f t="shared" ref="R17:R31" si="9">1/((BM17+1)/(O17/1.6)+1/(P17/1.37)) + BM17/((BM17+1)/(O17/1.6) + BM17/(P17/1.37))</f>
        <v>6.207928887852758E-2</v>
      </c>
      <c r="S17">
        <f t="shared" ref="S17:S31" si="10">(BI17*BK17)</f>
        <v>231.29235803764075</v>
      </c>
      <c r="T17">
        <f t="shared" ref="T17:T31" si="11">(BZ17+(S17+2*0.95*0.0000000567*(((BZ17+$B$7)+273)^4-(BZ17+273)^4)-44100*I17)/(1.84*29.3*P17+8*0.95*0.0000000567*(BZ17+273)^3))</f>
        <v>28.880765346987037</v>
      </c>
      <c r="U17">
        <f t="shared" ref="U17:U31" si="12">($C$7*CA17+$D$7*CB17+$E$7*T17)</f>
        <v>28.531179999999999</v>
      </c>
      <c r="V17">
        <f t="shared" ref="V17:V31" si="13">0.61365*EXP(17.502*U17/(240.97+U17))</f>
        <v>3.9139500281309414</v>
      </c>
      <c r="W17">
        <f t="shared" ref="W17:W31" si="14">(X17/Y17*100)</f>
        <v>55.489024519354594</v>
      </c>
      <c r="X17">
        <f t="shared" ref="X17:X31" si="15">BS17*(BX17+BY17)/1000</f>
        <v>2.1053934199292863</v>
      </c>
      <c r="Y17">
        <f t="shared" ref="Y17:Y31" si="16">0.61365*EXP(17.502*BZ17/(240.97+BZ17))</f>
        <v>3.7942519951759546</v>
      </c>
      <c r="Z17">
        <f t="shared" ref="Z17:Z31" si="17">(V17-BS17*(BX17+BY17)/1000)</f>
        <v>1.8085566082016551</v>
      </c>
      <c r="AA17">
        <f t="shared" ref="AA17:AA31" si="18">(-I17*44100)</f>
        <v>-79.138713324615992</v>
      </c>
      <c r="AB17">
        <f t="shared" ref="AB17:AB31" si="19">2*29.3*P17*0.92*(BZ17-U17)</f>
        <v>-85.670563492232333</v>
      </c>
      <c r="AC17">
        <f t="shared" ref="AC17:AC31" si="20">2*0.95*0.0000000567*(((BZ17+$B$7)+273)^4-(U17+273)^4)</f>
        <v>-6.2899651335391997</v>
      </c>
      <c r="AD17">
        <f t="shared" ref="AD17:AD31" si="21">S17+AC17+AA17+AB17</f>
        <v>60.19311608725323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54132.990770573015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1632.0315384615401</v>
      </c>
      <c r="AR17">
        <v>1890.97</v>
      </c>
      <c r="AS17">
        <f t="shared" ref="AS17:AS31" si="27">1-AQ17/AR17</f>
        <v>0.13693419860624967</v>
      </c>
      <c r="AT17">
        <v>0.5</v>
      </c>
      <c r="AU17">
        <f t="shared" ref="AU17:AU31" si="28">BI17</f>
        <v>1180.1920307473197</v>
      </c>
      <c r="AV17">
        <f t="shared" ref="AV17:AV31" si="29">J17</f>
        <v>9.5368650972232345</v>
      </c>
      <c r="AW17">
        <f t="shared" ref="AW17:AW31" si="30">AS17*AT17*AU17</f>
        <v>80.80432496593329</v>
      </c>
      <c r="AX17">
        <f t="shared" ref="AX17:AX31" si="31">BC17/AR17</f>
        <v>0.51228734459034253</v>
      </c>
      <c r="AY17">
        <f t="shared" ref="AY17:AY31" si="32">(AV17-AO17)/AU17</f>
        <v>8.5703108591867853E-3</v>
      </c>
      <c r="AZ17">
        <f t="shared" ref="AZ17:AZ31" si="33">(AL17-AR17)/AR17</f>
        <v>0.72508289396447323</v>
      </c>
      <c r="BA17" t="s">
        <v>289</v>
      </c>
      <c r="BB17">
        <v>922.25</v>
      </c>
      <c r="BC17">
        <f t="shared" ref="BC17:BC31" si="34">AR17-BB17</f>
        <v>968.72</v>
      </c>
      <c r="BD17">
        <f t="shared" ref="BD17:BD31" si="35">(AR17-AQ17)/(AR17-BB17)</f>
        <v>0.26729959280128407</v>
      </c>
      <c r="BE17">
        <f t="shared" ref="BE17:BE31" si="36">(AL17-AR17)/(AL17-BB17)</f>
        <v>0.585987016150746</v>
      </c>
      <c r="BF17">
        <f t="shared" ref="BF17:BF31" si="37">(AR17-AQ17)/(AR17-AK17)</f>
        <v>0.22028072016914529</v>
      </c>
      <c r="BG17">
        <f t="shared" ref="BG17:BG31" si="38">(AL17-AR17)/(AL17-AK17)</f>
        <v>0.53840742298035627</v>
      </c>
      <c r="BH17">
        <f t="shared" ref="BH17:BH31" si="39">$B$11*CF17+$C$11*CG17+$F$11*CH17*(1-CK17)</f>
        <v>1400.00833333333</v>
      </c>
      <c r="BI17">
        <f t="shared" ref="BI17:BI31" si="40">BH17*BJ17</f>
        <v>1180.1920307473197</v>
      </c>
      <c r="BJ17">
        <f t="shared" ref="BJ17:BJ31" si="41">($B$11*$D$9+$C$11*$D$9+$F$11*((CU17+CM17)/MAX(CU17+CM17+CV17, 0.1)*$I$9+CV17/MAX(CU17+CM17+CV17, 0.1)*$J$9))/($B$11+$C$11+$F$11)</f>
        <v>0.84298928988326671</v>
      </c>
      <c r="BK17">
        <f t="shared" ref="BK17:BK31" si="42">($B$11*$K$9+$C$11*$K$9+$F$11*((CU17+CM17)/MAX(CU17+CM17+CV17, 0.1)*$P$9+CV17/MAX(CU17+CM17+CV17, 0.1)*$Q$9))/($B$11+$C$11+$F$11)</f>
        <v>0.19597857976653352</v>
      </c>
      <c r="BL17">
        <v>6</v>
      </c>
      <c r="BM17">
        <v>0.5</v>
      </c>
      <c r="BN17" t="s">
        <v>290</v>
      </c>
      <c r="BO17">
        <v>2</v>
      </c>
      <c r="BP17">
        <v>1608054238.3499999</v>
      </c>
      <c r="BQ17">
        <v>401.9076</v>
      </c>
      <c r="BR17">
        <v>414.21676666666701</v>
      </c>
      <c r="BS17">
        <v>20.47099</v>
      </c>
      <c r="BT17">
        <v>18.361733333333301</v>
      </c>
      <c r="BU17">
        <v>398.10763333333301</v>
      </c>
      <c r="BV17">
        <v>20.34599</v>
      </c>
      <c r="BW17">
        <v>500.02246666666701</v>
      </c>
      <c r="BX17">
        <v>102.747633333333</v>
      </c>
      <c r="BY17">
        <v>0.100026693333333</v>
      </c>
      <c r="BZ17">
        <v>27.997343333333301</v>
      </c>
      <c r="CA17">
        <v>28.531179999999999</v>
      </c>
      <c r="CB17">
        <v>999.9</v>
      </c>
      <c r="CC17">
        <v>0</v>
      </c>
      <c r="CD17">
        <v>0</v>
      </c>
      <c r="CE17">
        <v>9996.7209999999995</v>
      </c>
      <c r="CF17">
        <v>0</v>
      </c>
      <c r="CG17">
        <v>332.06619999999998</v>
      </c>
      <c r="CH17">
        <v>1400.00833333333</v>
      </c>
      <c r="CI17">
        <v>0.90000179999999996</v>
      </c>
      <c r="CJ17">
        <v>9.9997929999999999E-2</v>
      </c>
      <c r="CK17">
        <v>0</v>
      </c>
      <c r="CL17">
        <v>1632.65533333333</v>
      </c>
      <c r="CM17">
        <v>4.9997499999999997</v>
      </c>
      <c r="CN17">
        <v>22718.023333333302</v>
      </c>
      <c r="CO17">
        <v>12178.13</v>
      </c>
      <c r="CP17">
        <v>48.585099999999997</v>
      </c>
      <c r="CQ17">
        <v>50.174599999999998</v>
      </c>
      <c r="CR17">
        <v>49.624933333333303</v>
      </c>
      <c r="CS17">
        <v>49.705833333333302</v>
      </c>
      <c r="CT17">
        <v>49.693300000000001</v>
      </c>
      <c r="CU17">
        <v>1255.5073333333301</v>
      </c>
      <c r="CV17">
        <v>139.501</v>
      </c>
      <c r="CW17">
        <v>0</v>
      </c>
      <c r="CX17">
        <v>376.30000019073498</v>
      </c>
      <c r="CY17">
        <v>0</v>
      </c>
      <c r="CZ17">
        <v>1632.0315384615401</v>
      </c>
      <c r="DA17">
        <v>-127.628034187236</v>
      </c>
      <c r="DB17">
        <v>-1754.4000000022299</v>
      </c>
      <c r="DC17">
        <v>22709.407692307701</v>
      </c>
      <c r="DD17">
        <v>15</v>
      </c>
      <c r="DE17">
        <v>0</v>
      </c>
      <c r="DF17" t="s">
        <v>291</v>
      </c>
      <c r="DG17">
        <v>1607992667.0999999</v>
      </c>
      <c r="DH17">
        <v>1607992669.5999999</v>
      </c>
      <c r="DI17">
        <v>0</v>
      </c>
      <c r="DJ17">
        <v>2.2829999999999999</v>
      </c>
      <c r="DK17">
        <v>-1.6E-2</v>
      </c>
      <c r="DL17">
        <v>3.8</v>
      </c>
      <c r="DM17">
        <v>0.125</v>
      </c>
      <c r="DN17">
        <v>727</v>
      </c>
      <c r="DO17">
        <v>17</v>
      </c>
      <c r="DP17">
        <v>0.04</v>
      </c>
      <c r="DQ17">
        <v>0.04</v>
      </c>
      <c r="DR17">
        <v>9.5039834729045296</v>
      </c>
      <c r="DS17">
        <v>2.1346573564069899</v>
      </c>
      <c r="DT17">
        <v>0.158613915189393</v>
      </c>
      <c r="DU17">
        <v>0</v>
      </c>
      <c r="DV17">
        <v>-12.289540000000001</v>
      </c>
      <c r="DW17">
        <v>-2.5003568409343799</v>
      </c>
      <c r="DX17">
        <v>0.18719611035845099</v>
      </c>
      <c r="DY17">
        <v>0</v>
      </c>
      <c r="DZ17">
        <v>2.1091876666666698</v>
      </c>
      <c r="EA17">
        <v>-3.3230789766410397E-2</v>
      </c>
      <c r="EB17">
        <v>8.8650059910990297E-3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3.8</v>
      </c>
      <c r="EJ17">
        <v>0.125</v>
      </c>
      <c r="EK17">
        <v>3.8</v>
      </c>
      <c r="EL17">
        <v>0</v>
      </c>
      <c r="EM17">
        <v>0</v>
      </c>
      <c r="EN17">
        <v>0</v>
      </c>
      <c r="EO17">
        <v>0.125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1026.3</v>
      </c>
      <c r="EX17">
        <v>1026.3</v>
      </c>
      <c r="EY17">
        <v>2</v>
      </c>
      <c r="EZ17">
        <v>505.22899999999998</v>
      </c>
      <c r="FA17">
        <v>496.16300000000001</v>
      </c>
      <c r="FB17">
        <v>24.235099999999999</v>
      </c>
      <c r="FC17">
        <v>32.587699999999998</v>
      </c>
      <c r="FD17">
        <v>29.9986</v>
      </c>
      <c r="FE17">
        <v>32.579599999999999</v>
      </c>
      <c r="FF17">
        <v>32.552500000000002</v>
      </c>
      <c r="FG17">
        <v>22.489899999999999</v>
      </c>
      <c r="FH17">
        <v>14.9528</v>
      </c>
      <c r="FI17">
        <v>99.629900000000006</v>
      </c>
      <c r="FJ17">
        <v>24.2789</v>
      </c>
      <c r="FK17">
        <v>413.39400000000001</v>
      </c>
      <c r="FL17">
        <v>18.4527</v>
      </c>
      <c r="FM17">
        <v>101.46299999999999</v>
      </c>
      <c r="FN17">
        <v>100.834</v>
      </c>
    </row>
    <row r="18" spans="1:170" x14ac:dyDescent="0.25">
      <c r="A18">
        <v>2</v>
      </c>
      <c r="B18">
        <v>1608054360.0999999</v>
      </c>
      <c r="C18">
        <v>114</v>
      </c>
      <c r="D18" t="s">
        <v>293</v>
      </c>
      <c r="E18" t="s">
        <v>294</v>
      </c>
      <c r="F18" t="s">
        <v>285</v>
      </c>
      <c r="G18" t="s">
        <v>286</v>
      </c>
      <c r="H18">
        <v>1608054352.3499999</v>
      </c>
      <c r="I18">
        <f t="shared" si="0"/>
        <v>1.7614895582497448E-3</v>
      </c>
      <c r="J18">
        <f t="shared" si="1"/>
        <v>-2.7546675046234128</v>
      </c>
      <c r="K18">
        <f t="shared" si="2"/>
        <v>49.563686666666698</v>
      </c>
      <c r="L18">
        <f t="shared" si="3"/>
        <v>92.812389185318992</v>
      </c>
      <c r="M18">
        <f t="shared" si="4"/>
        <v>9.5457622055536273</v>
      </c>
      <c r="N18">
        <f t="shared" si="5"/>
        <v>5.0976294339959471</v>
      </c>
      <c r="O18">
        <f t="shared" si="6"/>
        <v>9.8803899031705777E-2</v>
      </c>
      <c r="P18">
        <f t="shared" si="7"/>
        <v>2.9781890188910798</v>
      </c>
      <c r="Q18">
        <f t="shared" si="8"/>
        <v>9.7018350361138636E-2</v>
      </c>
      <c r="R18">
        <f t="shared" si="9"/>
        <v>6.0794205745491159E-2</v>
      </c>
      <c r="S18">
        <f t="shared" si="10"/>
        <v>231.29307894243638</v>
      </c>
      <c r="T18">
        <f t="shared" si="11"/>
        <v>28.883602026465667</v>
      </c>
      <c r="U18">
        <f t="shared" si="12"/>
        <v>28.653643333333299</v>
      </c>
      <c r="V18">
        <f t="shared" si="13"/>
        <v>3.9418688912625655</v>
      </c>
      <c r="W18">
        <f t="shared" si="14"/>
        <v>56.144471982934476</v>
      </c>
      <c r="X18">
        <f t="shared" si="15"/>
        <v>2.1296145654859759</v>
      </c>
      <c r="Y18">
        <f t="shared" si="16"/>
        <v>3.7930975041198858</v>
      </c>
      <c r="Z18">
        <f t="shared" si="17"/>
        <v>1.8122543257765895</v>
      </c>
      <c r="AA18">
        <f t="shared" si="18"/>
        <v>-77.681689518813741</v>
      </c>
      <c r="AB18">
        <f t="shared" si="19"/>
        <v>-106.21373480716824</v>
      </c>
      <c r="AC18">
        <f t="shared" si="20"/>
        <v>-7.7989564805286502</v>
      </c>
      <c r="AD18">
        <f t="shared" si="21"/>
        <v>39.598698135925758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54177.163989238048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1015.5276</v>
      </c>
      <c r="AR18">
        <v>1094.29</v>
      </c>
      <c r="AS18">
        <f t="shared" si="27"/>
        <v>7.1975801661351202E-2</v>
      </c>
      <c r="AT18">
        <v>0.5</v>
      </c>
      <c r="AU18">
        <f t="shared" si="28"/>
        <v>1180.1934207473726</v>
      </c>
      <c r="AV18">
        <f t="shared" si="29"/>
        <v>-2.7546675046234128</v>
      </c>
      <c r="AW18">
        <f t="shared" si="30"/>
        <v>42.472683786872246</v>
      </c>
      <c r="AX18">
        <f t="shared" si="31"/>
        <v>0.29054455400305218</v>
      </c>
      <c r="AY18">
        <f t="shared" si="32"/>
        <v>-1.8445451283982143E-3</v>
      </c>
      <c r="AZ18">
        <f t="shared" si="33"/>
        <v>1.9810013798901571</v>
      </c>
      <c r="BA18" t="s">
        <v>296</v>
      </c>
      <c r="BB18">
        <v>776.35</v>
      </c>
      <c r="BC18">
        <f t="shared" si="34"/>
        <v>317.93999999999994</v>
      </c>
      <c r="BD18">
        <f t="shared" si="35"/>
        <v>0.24772724413411326</v>
      </c>
      <c r="BE18">
        <f t="shared" si="36"/>
        <v>0.87209391204998132</v>
      </c>
      <c r="BF18">
        <f t="shared" si="37"/>
        <v>0.20791890459471574</v>
      </c>
      <c r="BG18">
        <f t="shared" si="38"/>
        <v>0.85124769527068334</v>
      </c>
      <c r="BH18">
        <f t="shared" si="39"/>
        <v>1400.00966666667</v>
      </c>
      <c r="BI18">
        <f t="shared" si="40"/>
        <v>1180.1934207473726</v>
      </c>
      <c r="BJ18">
        <f t="shared" si="41"/>
        <v>0.84298947989218864</v>
      </c>
      <c r="BK18">
        <f t="shared" si="42"/>
        <v>0.19597895978437763</v>
      </c>
      <c r="BL18">
        <v>6</v>
      </c>
      <c r="BM18">
        <v>0.5</v>
      </c>
      <c r="BN18" t="s">
        <v>290</v>
      </c>
      <c r="BO18">
        <v>2</v>
      </c>
      <c r="BP18">
        <v>1608054352.3499999</v>
      </c>
      <c r="BQ18">
        <v>49.563686666666698</v>
      </c>
      <c r="BR18">
        <v>46.3629033333333</v>
      </c>
      <c r="BS18">
        <v>20.706006666666699</v>
      </c>
      <c r="BT18">
        <v>18.636019999999998</v>
      </c>
      <c r="BU18">
        <v>45.763689999999997</v>
      </c>
      <c r="BV18">
        <v>20.581006666666699</v>
      </c>
      <c r="BW18">
        <v>500.00790000000001</v>
      </c>
      <c r="BX18">
        <v>102.750133333333</v>
      </c>
      <c r="BY18">
        <v>9.9952623333333296E-2</v>
      </c>
      <c r="BZ18">
        <v>27.9921233333333</v>
      </c>
      <c r="CA18">
        <v>28.653643333333299</v>
      </c>
      <c r="CB18">
        <v>999.9</v>
      </c>
      <c r="CC18">
        <v>0</v>
      </c>
      <c r="CD18">
        <v>0</v>
      </c>
      <c r="CE18">
        <v>10004.791666666701</v>
      </c>
      <c r="CF18">
        <v>0</v>
      </c>
      <c r="CG18">
        <v>342.34176666666701</v>
      </c>
      <c r="CH18">
        <v>1400.00966666667</v>
      </c>
      <c r="CI18">
        <v>0.89999296666666695</v>
      </c>
      <c r="CJ18">
        <v>0.100006936666667</v>
      </c>
      <c r="CK18">
        <v>0</v>
      </c>
      <c r="CL18">
        <v>1016.12966666667</v>
      </c>
      <c r="CM18">
        <v>4.9997499999999997</v>
      </c>
      <c r="CN18">
        <v>14077.98</v>
      </c>
      <c r="CO18">
        <v>12178.096666666699</v>
      </c>
      <c r="CP18">
        <v>48.587200000000003</v>
      </c>
      <c r="CQ18">
        <v>50.103999999999999</v>
      </c>
      <c r="CR18">
        <v>49.574599999999997</v>
      </c>
      <c r="CS18">
        <v>49.6291333333333</v>
      </c>
      <c r="CT18">
        <v>49.686999999999998</v>
      </c>
      <c r="CU18">
        <v>1255.49966666667</v>
      </c>
      <c r="CV18">
        <v>139.51</v>
      </c>
      <c r="CW18">
        <v>0</v>
      </c>
      <c r="CX18">
        <v>113</v>
      </c>
      <c r="CY18">
        <v>0</v>
      </c>
      <c r="CZ18">
        <v>1015.5276</v>
      </c>
      <c r="DA18">
        <v>-124.460769417653</v>
      </c>
      <c r="DB18">
        <v>-1736.8538488890799</v>
      </c>
      <c r="DC18">
        <v>14069.276</v>
      </c>
      <c r="DD18">
        <v>15</v>
      </c>
      <c r="DE18">
        <v>0</v>
      </c>
      <c r="DF18" t="s">
        <v>291</v>
      </c>
      <c r="DG18">
        <v>1607992667.0999999</v>
      </c>
      <c r="DH18">
        <v>1607992669.5999999</v>
      </c>
      <c r="DI18">
        <v>0</v>
      </c>
      <c r="DJ18">
        <v>2.2829999999999999</v>
      </c>
      <c r="DK18">
        <v>-1.6E-2</v>
      </c>
      <c r="DL18">
        <v>3.8</v>
      </c>
      <c r="DM18">
        <v>0.125</v>
      </c>
      <c r="DN18">
        <v>727</v>
      </c>
      <c r="DO18">
        <v>17</v>
      </c>
      <c r="DP18">
        <v>0.04</v>
      </c>
      <c r="DQ18">
        <v>0.04</v>
      </c>
      <c r="DR18">
        <v>-2.7388738862823101</v>
      </c>
      <c r="DS18">
        <v>-0.33788038539488602</v>
      </c>
      <c r="DT18">
        <v>0.112396674091405</v>
      </c>
      <c r="DU18">
        <v>1</v>
      </c>
      <c r="DV18">
        <v>3.196329</v>
      </c>
      <c r="DW18">
        <v>-9.0734682981093703E-2</v>
      </c>
      <c r="DX18">
        <v>0.11902785025222699</v>
      </c>
      <c r="DY18">
        <v>1</v>
      </c>
      <c r="DZ18">
        <v>2.06889366666667</v>
      </c>
      <c r="EA18">
        <v>8.0993726362622406E-2</v>
      </c>
      <c r="EB18">
        <v>7.5740048777967403E-3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3.8</v>
      </c>
      <c r="EJ18">
        <v>0.125</v>
      </c>
      <c r="EK18">
        <v>3.8</v>
      </c>
      <c r="EL18">
        <v>0</v>
      </c>
      <c r="EM18">
        <v>0</v>
      </c>
      <c r="EN18">
        <v>0</v>
      </c>
      <c r="EO18">
        <v>0.125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1028.2</v>
      </c>
      <c r="EX18">
        <v>1028.2</v>
      </c>
      <c r="EY18">
        <v>2</v>
      </c>
      <c r="EZ18">
        <v>505.87700000000001</v>
      </c>
      <c r="FA18">
        <v>495.43400000000003</v>
      </c>
      <c r="FB18">
        <v>24.467400000000001</v>
      </c>
      <c r="FC18">
        <v>32.496200000000002</v>
      </c>
      <c r="FD18">
        <v>29.9998</v>
      </c>
      <c r="FE18">
        <v>32.494500000000002</v>
      </c>
      <c r="FF18">
        <v>32.4709</v>
      </c>
      <c r="FG18">
        <v>6.4807499999999996</v>
      </c>
      <c r="FH18">
        <v>11.326000000000001</v>
      </c>
      <c r="FI18">
        <v>100</v>
      </c>
      <c r="FJ18">
        <v>24.465800000000002</v>
      </c>
      <c r="FK18">
        <v>46.726599999999998</v>
      </c>
      <c r="FL18">
        <v>18.710899999999999</v>
      </c>
      <c r="FM18">
        <v>101.488</v>
      </c>
      <c r="FN18">
        <v>100.86</v>
      </c>
    </row>
    <row r="19" spans="1:170" x14ac:dyDescent="0.25">
      <c r="A19">
        <v>3</v>
      </c>
      <c r="B19">
        <v>1608054464.0999999</v>
      </c>
      <c r="C19">
        <v>218</v>
      </c>
      <c r="D19" t="s">
        <v>298</v>
      </c>
      <c r="E19" t="s">
        <v>299</v>
      </c>
      <c r="F19" t="s">
        <v>285</v>
      </c>
      <c r="G19" t="s">
        <v>286</v>
      </c>
      <c r="H19">
        <v>1608054456.3499999</v>
      </c>
      <c r="I19">
        <f t="shared" si="0"/>
        <v>2.0113257992080808E-3</v>
      </c>
      <c r="J19">
        <f t="shared" si="1"/>
        <v>-1.4254197512442981</v>
      </c>
      <c r="K19">
        <f t="shared" si="2"/>
        <v>79.764256666666697</v>
      </c>
      <c r="L19">
        <f t="shared" si="3"/>
        <v>97.668314934283316</v>
      </c>
      <c r="M19">
        <f t="shared" si="4"/>
        <v>10.044992274784063</v>
      </c>
      <c r="N19">
        <f t="shared" si="5"/>
        <v>8.2035954296915357</v>
      </c>
      <c r="O19">
        <f t="shared" si="6"/>
        <v>0.11345493541572929</v>
      </c>
      <c r="P19">
        <f t="shared" si="7"/>
        <v>2.9759043839152977</v>
      </c>
      <c r="Q19">
        <f t="shared" si="8"/>
        <v>0.11110560732649166</v>
      </c>
      <c r="R19">
        <f t="shared" si="9"/>
        <v>6.9648030528325772E-2</v>
      </c>
      <c r="S19">
        <f t="shared" si="10"/>
        <v>231.29023354063426</v>
      </c>
      <c r="T19">
        <f t="shared" si="11"/>
        <v>28.821578715234793</v>
      </c>
      <c r="U19">
        <f t="shared" si="12"/>
        <v>28.731629999999999</v>
      </c>
      <c r="V19">
        <f t="shared" si="13"/>
        <v>3.9597384644698872</v>
      </c>
      <c r="W19">
        <f t="shared" si="14"/>
        <v>56.762601880759242</v>
      </c>
      <c r="X19">
        <f t="shared" si="15"/>
        <v>2.1532294607463816</v>
      </c>
      <c r="Y19">
        <f t="shared" si="16"/>
        <v>3.7933945756567922</v>
      </c>
      <c r="Z19">
        <f t="shared" si="17"/>
        <v>1.8065090037235056</v>
      </c>
      <c r="AA19">
        <f t="shared" si="18"/>
        <v>-88.699467745076362</v>
      </c>
      <c r="AB19">
        <f t="shared" si="19"/>
        <v>-118.42867907647867</v>
      </c>
      <c r="AC19">
        <f t="shared" si="20"/>
        <v>-8.7059788988365678</v>
      </c>
      <c r="AD19">
        <f t="shared" si="21"/>
        <v>15.45610782024265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54109.791784332636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919.09191999999996</v>
      </c>
      <c r="AR19">
        <v>995.33</v>
      </c>
      <c r="AS19">
        <f t="shared" si="27"/>
        <v>7.659578230335673E-2</v>
      </c>
      <c r="AT19">
        <v>0.5</v>
      </c>
      <c r="AU19">
        <f t="shared" si="28"/>
        <v>1180.1805807473379</v>
      </c>
      <c r="AV19">
        <f t="shared" si="29"/>
        <v>-1.4254197512442981</v>
      </c>
      <c r="AW19">
        <f t="shared" si="30"/>
        <v>45.198427420786103</v>
      </c>
      <c r="AX19">
        <f t="shared" si="31"/>
        <v>0.28097213989330178</v>
      </c>
      <c r="AY19">
        <f t="shared" si="32"/>
        <v>-7.1825641368484041E-4</v>
      </c>
      <c r="AZ19">
        <f t="shared" si="33"/>
        <v>2.277385389770227</v>
      </c>
      <c r="BA19" t="s">
        <v>301</v>
      </c>
      <c r="BB19">
        <v>715.67</v>
      </c>
      <c r="BC19">
        <f t="shared" si="34"/>
        <v>279.66000000000008</v>
      </c>
      <c r="BD19">
        <f t="shared" si="35"/>
        <v>0.27260988342987935</v>
      </c>
      <c r="BE19">
        <f t="shared" si="36"/>
        <v>0.89017479510369502</v>
      </c>
      <c r="BF19">
        <f t="shared" si="37"/>
        <v>0.27242180374867048</v>
      </c>
      <c r="BG19">
        <f t="shared" si="38"/>
        <v>0.89010730433059548</v>
      </c>
      <c r="BH19">
        <f t="shared" si="39"/>
        <v>1399.9946666666699</v>
      </c>
      <c r="BI19">
        <f t="shared" si="40"/>
        <v>1180.1805807473379</v>
      </c>
      <c r="BJ19">
        <f t="shared" si="41"/>
        <v>0.84298934049320318</v>
      </c>
      <c r="BK19">
        <f t="shared" si="42"/>
        <v>0.19597868098640631</v>
      </c>
      <c r="BL19">
        <v>6</v>
      </c>
      <c r="BM19">
        <v>0.5</v>
      </c>
      <c r="BN19" t="s">
        <v>290</v>
      </c>
      <c r="BO19">
        <v>2</v>
      </c>
      <c r="BP19">
        <v>1608054456.3499999</v>
      </c>
      <c r="BQ19">
        <v>79.764256666666697</v>
      </c>
      <c r="BR19">
        <v>78.246303333333302</v>
      </c>
      <c r="BS19">
        <v>20.936033333333299</v>
      </c>
      <c r="BT19">
        <v>18.5730233333333</v>
      </c>
      <c r="BU19">
        <v>75.964256666666699</v>
      </c>
      <c r="BV19">
        <v>20.811033333333299</v>
      </c>
      <c r="BW19">
        <v>500.01056666666699</v>
      </c>
      <c r="BX19">
        <v>102.747966666667</v>
      </c>
      <c r="BY19">
        <v>0.10004787666666699</v>
      </c>
      <c r="BZ19">
        <v>27.993466666666698</v>
      </c>
      <c r="CA19">
        <v>28.731629999999999</v>
      </c>
      <c r="CB19">
        <v>999.9</v>
      </c>
      <c r="CC19">
        <v>0</v>
      </c>
      <c r="CD19">
        <v>0</v>
      </c>
      <c r="CE19">
        <v>9992.0869999999995</v>
      </c>
      <c r="CF19">
        <v>0</v>
      </c>
      <c r="CG19">
        <v>370.75069999999999</v>
      </c>
      <c r="CH19">
        <v>1399.9946666666699</v>
      </c>
      <c r="CI19">
        <v>0.89999893333333303</v>
      </c>
      <c r="CJ19">
        <v>0.100000876666667</v>
      </c>
      <c r="CK19">
        <v>0</v>
      </c>
      <c r="CL19">
        <v>919.38213333333294</v>
      </c>
      <c r="CM19">
        <v>4.9997499999999997</v>
      </c>
      <c r="CN19">
        <v>12729.6466666667</v>
      </c>
      <c r="CO19">
        <v>12177.993333333299</v>
      </c>
      <c r="CP19">
        <v>48.6332666666666</v>
      </c>
      <c r="CQ19">
        <v>50.116599999999998</v>
      </c>
      <c r="CR19">
        <v>49.618699999999997</v>
      </c>
      <c r="CS19">
        <v>49.627000000000002</v>
      </c>
      <c r="CT19">
        <v>49.699599999999997</v>
      </c>
      <c r="CU19">
        <v>1255.4926666666699</v>
      </c>
      <c r="CV19">
        <v>139.50200000000001</v>
      </c>
      <c r="CW19">
        <v>0</v>
      </c>
      <c r="CX19">
        <v>103.5</v>
      </c>
      <c r="CY19">
        <v>0</v>
      </c>
      <c r="CZ19">
        <v>919.09191999999996</v>
      </c>
      <c r="DA19">
        <v>-24.005076900482301</v>
      </c>
      <c r="DB19">
        <v>-349.44615327018101</v>
      </c>
      <c r="DC19">
        <v>12725.744000000001</v>
      </c>
      <c r="DD19">
        <v>15</v>
      </c>
      <c r="DE19">
        <v>0</v>
      </c>
      <c r="DF19" t="s">
        <v>291</v>
      </c>
      <c r="DG19">
        <v>1607992667.0999999</v>
      </c>
      <c r="DH19">
        <v>1607992669.5999999</v>
      </c>
      <c r="DI19">
        <v>0</v>
      </c>
      <c r="DJ19">
        <v>2.2829999999999999</v>
      </c>
      <c r="DK19">
        <v>-1.6E-2</v>
      </c>
      <c r="DL19">
        <v>3.8</v>
      </c>
      <c r="DM19">
        <v>0.125</v>
      </c>
      <c r="DN19">
        <v>727</v>
      </c>
      <c r="DO19">
        <v>17</v>
      </c>
      <c r="DP19">
        <v>0.04</v>
      </c>
      <c r="DQ19">
        <v>0.04</v>
      </c>
      <c r="DR19">
        <v>-1.4317668753880799</v>
      </c>
      <c r="DS19">
        <v>0.12376669772799601</v>
      </c>
      <c r="DT19">
        <v>5.1043863945189498E-2</v>
      </c>
      <c r="DU19">
        <v>1</v>
      </c>
      <c r="DV19">
        <v>1.521226</v>
      </c>
      <c r="DW19">
        <v>1.60797330367034E-2</v>
      </c>
      <c r="DX19">
        <v>5.39661100197769E-2</v>
      </c>
      <c r="DY19">
        <v>1</v>
      </c>
      <c r="DZ19">
        <v>2.3626246666666701</v>
      </c>
      <c r="EA19">
        <v>-3.8513192436040497E-2</v>
      </c>
      <c r="EB19">
        <v>9.8971459634696196E-3</v>
      </c>
      <c r="EC19">
        <v>1</v>
      </c>
      <c r="ED19">
        <v>3</v>
      </c>
      <c r="EE19">
        <v>3</v>
      </c>
      <c r="EF19" t="s">
        <v>297</v>
      </c>
      <c r="EG19">
        <v>100</v>
      </c>
      <c r="EH19">
        <v>100</v>
      </c>
      <c r="EI19">
        <v>3.8</v>
      </c>
      <c r="EJ19">
        <v>0.125</v>
      </c>
      <c r="EK19">
        <v>3.8</v>
      </c>
      <c r="EL19">
        <v>0</v>
      </c>
      <c r="EM19">
        <v>0</v>
      </c>
      <c r="EN19">
        <v>0</v>
      </c>
      <c r="EO19">
        <v>0.125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1030</v>
      </c>
      <c r="EX19">
        <v>1029.9000000000001</v>
      </c>
      <c r="EY19">
        <v>2</v>
      </c>
      <c r="EZ19">
        <v>506.43</v>
      </c>
      <c r="FA19">
        <v>495.09800000000001</v>
      </c>
      <c r="FB19">
        <v>24.3063</v>
      </c>
      <c r="FC19">
        <v>32.436900000000001</v>
      </c>
      <c r="FD19">
        <v>29.9998</v>
      </c>
      <c r="FE19">
        <v>32.4315</v>
      </c>
      <c r="FF19">
        <v>32.408299999999997</v>
      </c>
      <c r="FG19">
        <v>7.8809100000000001</v>
      </c>
      <c r="FH19">
        <v>10.168699999999999</v>
      </c>
      <c r="FI19">
        <v>100</v>
      </c>
      <c r="FJ19">
        <v>24.308</v>
      </c>
      <c r="FK19">
        <v>78.253200000000007</v>
      </c>
      <c r="FL19">
        <v>18.651499999999999</v>
      </c>
      <c r="FM19">
        <v>101.501</v>
      </c>
      <c r="FN19">
        <v>100.873</v>
      </c>
    </row>
    <row r="20" spans="1:170" x14ac:dyDescent="0.25">
      <c r="A20">
        <v>4</v>
      </c>
      <c r="B20">
        <v>1608054584.5999999</v>
      </c>
      <c r="C20">
        <v>338.5</v>
      </c>
      <c r="D20" t="s">
        <v>302</v>
      </c>
      <c r="E20" t="s">
        <v>303</v>
      </c>
      <c r="F20" t="s">
        <v>285</v>
      </c>
      <c r="G20" t="s">
        <v>286</v>
      </c>
      <c r="H20">
        <v>1608054576.5999999</v>
      </c>
      <c r="I20">
        <f t="shared" si="0"/>
        <v>2.4251077674916997E-3</v>
      </c>
      <c r="J20">
        <f t="shared" si="1"/>
        <v>-0.51556709357685404</v>
      </c>
      <c r="K20">
        <f t="shared" si="2"/>
        <v>99.890358064516093</v>
      </c>
      <c r="L20">
        <f t="shared" si="3"/>
        <v>103.07415089183361</v>
      </c>
      <c r="M20">
        <f t="shared" si="4"/>
        <v>10.601290980491392</v>
      </c>
      <c r="N20">
        <f t="shared" si="5"/>
        <v>10.273834349590652</v>
      </c>
      <c r="O20">
        <f t="shared" si="6"/>
        <v>0.13840618510452612</v>
      </c>
      <c r="P20">
        <f t="shared" si="7"/>
        <v>2.977166378750538</v>
      </c>
      <c r="Q20">
        <f t="shared" si="8"/>
        <v>0.13492839644890731</v>
      </c>
      <c r="R20">
        <f t="shared" si="9"/>
        <v>8.4635434713977914E-2</v>
      </c>
      <c r="S20">
        <f t="shared" si="10"/>
        <v>231.28995378576624</v>
      </c>
      <c r="T20">
        <f t="shared" si="11"/>
        <v>28.72202002022761</v>
      </c>
      <c r="U20">
        <f t="shared" si="12"/>
        <v>28.793816129032301</v>
      </c>
      <c r="V20">
        <f t="shared" si="13"/>
        <v>3.9740381476390478</v>
      </c>
      <c r="W20">
        <f t="shared" si="14"/>
        <v>57.466297465211156</v>
      </c>
      <c r="X20">
        <f t="shared" si="15"/>
        <v>2.1807760039718396</v>
      </c>
      <c r="Y20">
        <f t="shared" si="16"/>
        <v>3.7948782158656278</v>
      </c>
      <c r="Z20">
        <f t="shared" si="17"/>
        <v>1.7932621436672083</v>
      </c>
      <c r="AA20">
        <f t="shared" si="18"/>
        <v>-106.94725254638395</v>
      </c>
      <c r="AB20">
        <f t="shared" si="19"/>
        <v>-127.38349394315156</v>
      </c>
      <c r="AC20">
        <f t="shared" si="20"/>
        <v>-9.3635118879952035</v>
      </c>
      <c r="AD20">
        <f t="shared" si="21"/>
        <v>-12.404304591764472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54145.705298024448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891.41607692307696</v>
      </c>
      <c r="AR20">
        <v>970.6</v>
      </c>
      <c r="AS20">
        <f t="shared" si="27"/>
        <v>8.1582447019290183E-2</v>
      </c>
      <c r="AT20">
        <v>0.5</v>
      </c>
      <c r="AU20">
        <f t="shared" si="28"/>
        <v>1180.1817800950989</v>
      </c>
      <c r="AV20">
        <f t="shared" si="29"/>
        <v>-0.51556709357685404</v>
      </c>
      <c r="AW20">
        <f t="shared" si="30"/>
        <v>48.141058773869993</v>
      </c>
      <c r="AX20">
        <f t="shared" si="31"/>
        <v>0.28593653410261688</v>
      </c>
      <c r="AY20">
        <f t="shared" si="32"/>
        <v>5.2687126075068244E-5</v>
      </c>
      <c r="AZ20">
        <f t="shared" si="33"/>
        <v>2.3608901710282297</v>
      </c>
      <c r="BA20" t="s">
        <v>305</v>
      </c>
      <c r="BB20">
        <v>693.07</v>
      </c>
      <c r="BC20">
        <f t="shared" si="34"/>
        <v>277.52999999999997</v>
      </c>
      <c r="BD20">
        <f t="shared" si="35"/>
        <v>0.2853166255068752</v>
      </c>
      <c r="BE20">
        <f t="shared" si="36"/>
        <v>0.89197005850502731</v>
      </c>
      <c r="BF20">
        <f t="shared" si="37"/>
        <v>0.31037538442983759</v>
      </c>
      <c r="BG20">
        <f t="shared" si="38"/>
        <v>0.89981827979595141</v>
      </c>
      <c r="BH20">
        <f t="shared" si="39"/>
        <v>1399.9964516129</v>
      </c>
      <c r="BI20">
        <f t="shared" si="40"/>
        <v>1180.1817800950989</v>
      </c>
      <c r="BJ20">
        <f t="shared" si="41"/>
        <v>0.8429891223905901</v>
      </c>
      <c r="BK20">
        <f t="shared" si="42"/>
        <v>0.19597824478118017</v>
      </c>
      <c r="BL20">
        <v>6</v>
      </c>
      <c r="BM20">
        <v>0.5</v>
      </c>
      <c r="BN20" t="s">
        <v>290</v>
      </c>
      <c r="BO20">
        <v>2</v>
      </c>
      <c r="BP20">
        <v>1608054576.5999999</v>
      </c>
      <c r="BQ20">
        <v>99.890358064516093</v>
      </c>
      <c r="BR20">
        <v>99.562370967741998</v>
      </c>
      <c r="BS20">
        <v>21.203232258064499</v>
      </c>
      <c r="BT20">
        <v>18.354803225806499</v>
      </c>
      <c r="BU20">
        <v>96.090348387096796</v>
      </c>
      <c r="BV20">
        <v>21.078232258064499</v>
      </c>
      <c r="BW20">
        <v>499.99932258064501</v>
      </c>
      <c r="BX20">
        <v>102.751161290323</v>
      </c>
      <c r="BY20">
        <v>9.9950154838709698E-2</v>
      </c>
      <c r="BZ20">
        <v>28.0001741935484</v>
      </c>
      <c r="CA20">
        <v>28.793816129032301</v>
      </c>
      <c r="CB20">
        <v>999.9</v>
      </c>
      <c r="CC20">
        <v>0</v>
      </c>
      <c r="CD20">
        <v>0</v>
      </c>
      <c r="CE20">
        <v>9998.9090322580705</v>
      </c>
      <c r="CF20">
        <v>0</v>
      </c>
      <c r="CG20">
        <v>388.53506451612901</v>
      </c>
      <c r="CH20">
        <v>1399.9964516129</v>
      </c>
      <c r="CI20">
        <v>0.90000274193548402</v>
      </c>
      <c r="CJ20">
        <v>9.9997016129032307E-2</v>
      </c>
      <c r="CK20">
        <v>0</v>
      </c>
      <c r="CL20">
        <v>891.48364516129004</v>
      </c>
      <c r="CM20">
        <v>4.9997499999999997</v>
      </c>
      <c r="CN20">
        <v>12347.1</v>
      </c>
      <c r="CO20">
        <v>12178.0225806452</v>
      </c>
      <c r="CP20">
        <v>48.667000000000002</v>
      </c>
      <c r="CQ20">
        <v>50.195129032258002</v>
      </c>
      <c r="CR20">
        <v>49.658999999999999</v>
      </c>
      <c r="CS20">
        <v>49.707387096774198</v>
      </c>
      <c r="CT20">
        <v>49.733741935483899</v>
      </c>
      <c r="CU20">
        <v>1255.5038709677401</v>
      </c>
      <c r="CV20">
        <v>139.491935483871</v>
      </c>
      <c r="CW20">
        <v>0</v>
      </c>
      <c r="CX20">
        <v>120.09999990463299</v>
      </c>
      <c r="CY20">
        <v>0</v>
      </c>
      <c r="CZ20">
        <v>891.41607692307696</v>
      </c>
      <c r="DA20">
        <v>-5.8888205118483601</v>
      </c>
      <c r="DB20">
        <v>-85.623931603864193</v>
      </c>
      <c r="DC20">
        <v>12346.1961538462</v>
      </c>
      <c r="DD20">
        <v>15</v>
      </c>
      <c r="DE20">
        <v>0</v>
      </c>
      <c r="DF20" t="s">
        <v>291</v>
      </c>
      <c r="DG20">
        <v>1607992667.0999999</v>
      </c>
      <c r="DH20">
        <v>1607992669.5999999</v>
      </c>
      <c r="DI20">
        <v>0</v>
      </c>
      <c r="DJ20">
        <v>2.2829999999999999</v>
      </c>
      <c r="DK20">
        <v>-1.6E-2</v>
      </c>
      <c r="DL20">
        <v>3.8</v>
      </c>
      <c r="DM20">
        <v>0.125</v>
      </c>
      <c r="DN20">
        <v>727</v>
      </c>
      <c r="DO20">
        <v>17</v>
      </c>
      <c r="DP20">
        <v>0.04</v>
      </c>
      <c r="DQ20">
        <v>0.04</v>
      </c>
      <c r="DR20">
        <v>-0.51679779141678295</v>
      </c>
      <c r="DS20">
        <v>0.743002888426744</v>
      </c>
      <c r="DT20">
        <v>6.2070234592912797E-2</v>
      </c>
      <c r="DU20">
        <v>0</v>
      </c>
      <c r="DV20">
        <v>0.32237276666666698</v>
      </c>
      <c r="DW20">
        <v>-0.81482971301446006</v>
      </c>
      <c r="DX20">
        <v>6.9738408870427301E-2</v>
      </c>
      <c r="DY20">
        <v>0</v>
      </c>
      <c r="DZ20">
        <v>2.84939066666667</v>
      </c>
      <c r="EA20">
        <v>0.22231101223581201</v>
      </c>
      <c r="EB20">
        <v>1.6042363070598101E-2</v>
      </c>
      <c r="EC20">
        <v>0</v>
      </c>
      <c r="ED20">
        <v>0</v>
      </c>
      <c r="EE20">
        <v>3</v>
      </c>
      <c r="EF20" t="s">
        <v>306</v>
      </c>
      <c r="EG20">
        <v>100</v>
      </c>
      <c r="EH20">
        <v>100</v>
      </c>
      <c r="EI20">
        <v>3.8</v>
      </c>
      <c r="EJ20">
        <v>0.125</v>
      </c>
      <c r="EK20">
        <v>3.8</v>
      </c>
      <c r="EL20">
        <v>0</v>
      </c>
      <c r="EM20">
        <v>0</v>
      </c>
      <c r="EN20">
        <v>0</v>
      </c>
      <c r="EO20">
        <v>0.125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1032</v>
      </c>
      <c r="EX20">
        <v>1031.9000000000001</v>
      </c>
      <c r="EY20">
        <v>2</v>
      </c>
      <c r="EZ20">
        <v>506.59300000000002</v>
      </c>
      <c r="FA20">
        <v>494.14</v>
      </c>
      <c r="FB20">
        <v>24.255500000000001</v>
      </c>
      <c r="FC20">
        <v>32.416800000000002</v>
      </c>
      <c r="FD20">
        <v>30.000399999999999</v>
      </c>
      <c r="FE20">
        <v>32.394300000000001</v>
      </c>
      <c r="FF20">
        <v>32.369300000000003</v>
      </c>
      <c r="FG20">
        <v>8.8454300000000003</v>
      </c>
      <c r="FH20">
        <v>10.6122</v>
      </c>
      <c r="FI20">
        <v>100</v>
      </c>
      <c r="FJ20">
        <v>24.236799999999999</v>
      </c>
      <c r="FK20">
        <v>99.669600000000003</v>
      </c>
      <c r="FL20">
        <v>18.197399999999998</v>
      </c>
      <c r="FM20">
        <v>101.51</v>
      </c>
      <c r="FN20">
        <v>100.88</v>
      </c>
    </row>
    <row r="21" spans="1:170" x14ac:dyDescent="0.25">
      <c r="A21">
        <v>5</v>
      </c>
      <c r="B21">
        <v>1608054664.0999999</v>
      </c>
      <c r="C21">
        <v>418</v>
      </c>
      <c r="D21" t="s">
        <v>307</v>
      </c>
      <c r="E21" t="s">
        <v>308</v>
      </c>
      <c r="F21" t="s">
        <v>285</v>
      </c>
      <c r="G21" t="s">
        <v>286</v>
      </c>
      <c r="H21">
        <v>1608054656.0999999</v>
      </c>
      <c r="I21">
        <f t="shared" si="0"/>
        <v>2.8052346748720838E-3</v>
      </c>
      <c r="J21">
        <f t="shared" si="1"/>
        <v>2.0403460144746801</v>
      </c>
      <c r="K21">
        <f t="shared" si="2"/>
        <v>149.15809677419401</v>
      </c>
      <c r="L21">
        <f t="shared" si="3"/>
        <v>124.27107412577777</v>
      </c>
      <c r="M21">
        <f t="shared" si="4"/>
        <v>12.781583007647914</v>
      </c>
      <c r="N21">
        <f t="shared" si="5"/>
        <v>15.341273973801417</v>
      </c>
      <c r="O21">
        <f t="shared" si="6"/>
        <v>0.15980371743895264</v>
      </c>
      <c r="P21">
        <f t="shared" si="7"/>
        <v>2.9761678159236951</v>
      </c>
      <c r="Q21">
        <f t="shared" si="8"/>
        <v>0.1551852905148253</v>
      </c>
      <c r="R21">
        <f t="shared" si="9"/>
        <v>9.7394635926607909E-2</v>
      </c>
      <c r="S21">
        <f t="shared" si="10"/>
        <v>231.29164800576243</v>
      </c>
      <c r="T21">
        <f t="shared" si="11"/>
        <v>28.613409170617881</v>
      </c>
      <c r="U21">
        <f t="shared" si="12"/>
        <v>28.794245161290299</v>
      </c>
      <c r="V21">
        <f t="shared" si="13"/>
        <v>3.9741369596985416</v>
      </c>
      <c r="W21">
        <f t="shared" si="14"/>
        <v>57.232384613545776</v>
      </c>
      <c r="X21">
        <f t="shared" si="15"/>
        <v>2.1704432514599739</v>
      </c>
      <c r="Y21">
        <f t="shared" si="16"/>
        <v>3.7923341236183137</v>
      </c>
      <c r="Z21">
        <f t="shared" si="17"/>
        <v>1.8036937082385678</v>
      </c>
      <c r="AA21">
        <f t="shared" si="18"/>
        <v>-123.71084916185889</v>
      </c>
      <c r="AB21">
        <f t="shared" si="19"/>
        <v>-129.25531325062158</v>
      </c>
      <c r="AC21">
        <f t="shared" si="20"/>
        <v>-9.5037672248063405</v>
      </c>
      <c r="AD21">
        <f t="shared" si="21"/>
        <v>-31.178281631524399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54118.482804202635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883.91046153846196</v>
      </c>
      <c r="AR21">
        <v>979.57</v>
      </c>
      <c r="AS21">
        <f t="shared" si="27"/>
        <v>9.765462239711109E-2</v>
      </c>
      <c r="AT21">
        <v>0.5</v>
      </c>
      <c r="AU21">
        <f t="shared" si="28"/>
        <v>1180.1865781667188</v>
      </c>
      <c r="AV21">
        <f t="shared" si="29"/>
        <v>2.0403460144746801</v>
      </c>
      <c r="AW21">
        <f t="shared" si="30"/>
        <v>57.625337324504784</v>
      </c>
      <c r="AX21">
        <f t="shared" si="31"/>
        <v>0.30701226048163988</v>
      </c>
      <c r="AY21">
        <f t="shared" si="32"/>
        <v>2.2183725376353661E-3</v>
      </c>
      <c r="AZ21">
        <f t="shared" si="33"/>
        <v>2.3301142337964613</v>
      </c>
      <c r="BA21" t="s">
        <v>310</v>
      </c>
      <c r="BB21">
        <v>678.83</v>
      </c>
      <c r="BC21">
        <f t="shared" si="34"/>
        <v>300.74</v>
      </c>
      <c r="BD21">
        <f t="shared" si="35"/>
        <v>0.31808052956553196</v>
      </c>
      <c r="BE21">
        <f t="shared" si="36"/>
        <v>0.88358076066969893</v>
      </c>
      <c r="BF21">
        <f t="shared" si="37"/>
        <v>0.36221903116907922</v>
      </c>
      <c r="BG21">
        <f t="shared" si="38"/>
        <v>0.89629594053496286</v>
      </c>
      <c r="BH21">
        <f t="shared" si="39"/>
        <v>1400.0016129032299</v>
      </c>
      <c r="BI21">
        <f t="shared" si="40"/>
        <v>1180.1865781667188</v>
      </c>
      <c r="BJ21">
        <f t="shared" si="41"/>
        <v>0.84298944179023239</v>
      </c>
      <c r="BK21">
        <f t="shared" si="42"/>
        <v>0.19597888358046472</v>
      </c>
      <c r="BL21">
        <v>6</v>
      </c>
      <c r="BM21">
        <v>0.5</v>
      </c>
      <c r="BN21" t="s">
        <v>290</v>
      </c>
      <c r="BO21">
        <v>2</v>
      </c>
      <c r="BP21">
        <v>1608054656.0999999</v>
      </c>
      <c r="BQ21">
        <v>149.15809677419401</v>
      </c>
      <c r="BR21">
        <v>152.10854838709699</v>
      </c>
      <c r="BS21">
        <v>21.102496774193501</v>
      </c>
      <c r="BT21">
        <v>17.807332258064498</v>
      </c>
      <c r="BU21">
        <v>145.358096774194</v>
      </c>
      <c r="BV21">
        <v>20.977496774193501</v>
      </c>
      <c r="BW21">
        <v>500.01216129032298</v>
      </c>
      <c r="BX21">
        <v>102.75241935483901</v>
      </c>
      <c r="BY21">
        <v>0.10001913548387099</v>
      </c>
      <c r="BZ21">
        <v>27.9886709677419</v>
      </c>
      <c r="CA21">
        <v>28.794245161290299</v>
      </c>
      <c r="CB21">
        <v>999.9</v>
      </c>
      <c r="CC21">
        <v>0</v>
      </c>
      <c r="CD21">
        <v>0</v>
      </c>
      <c r="CE21">
        <v>9993.1425806451607</v>
      </c>
      <c r="CF21">
        <v>0</v>
      </c>
      <c r="CG21">
        <v>392.89248387096802</v>
      </c>
      <c r="CH21">
        <v>1400.0016129032299</v>
      </c>
      <c r="CI21">
        <v>0.89999480645161301</v>
      </c>
      <c r="CJ21">
        <v>0.10000505483871</v>
      </c>
      <c r="CK21">
        <v>0</v>
      </c>
      <c r="CL21">
        <v>883.90712903225801</v>
      </c>
      <c r="CM21">
        <v>4.9997499999999997</v>
      </c>
      <c r="CN21">
        <v>12254.4032258065</v>
      </c>
      <c r="CO21">
        <v>12178.0516129032</v>
      </c>
      <c r="CP21">
        <v>48.774000000000001</v>
      </c>
      <c r="CQ21">
        <v>50.292000000000002</v>
      </c>
      <c r="CR21">
        <v>49.7296774193548</v>
      </c>
      <c r="CS21">
        <v>49.798032258064502</v>
      </c>
      <c r="CT21">
        <v>49.848580645161299</v>
      </c>
      <c r="CU21">
        <v>1255.4941935483901</v>
      </c>
      <c r="CV21">
        <v>139.50741935483899</v>
      </c>
      <c r="CW21">
        <v>0</v>
      </c>
      <c r="CX21">
        <v>78.799999952316298</v>
      </c>
      <c r="CY21">
        <v>0</v>
      </c>
      <c r="CZ21">
        <v>883.91046153846196</v>
      </c>
      <c r="DA21">
        <v>-2.3663589834195502</v>
      </c>
      <c r="DB21">
        <v>-25.558974383581599</v>
      </c>
      <c r="DC21">
        <v>12254.169230769199</v>
      </c>
      <c r="DD21">
        <v>15</v>
      </c>
      <c r="DE21">
        <v>0</v>
      </c>
      <c r="DF21" t="s">
        <v>291</v>
      </c>
      <c r="DG21">
        <v>1607992667.0999999</v>
      </c>
      <c r="DH21">
        <v>1607992669.5999999</v>
      </c>
      <c r="DI21">
        <v>0</v>
      </c>
      <c r="DJ21">
        <v>2.2829999999999999</v>
      </c>
      <c r="DK21">
        <v>-1.6E-2</v>
      </c>
      <c r="DL21">
        <v>3.8</v>
      </c>
      <c r="DM21">
        <v>0.125</v>
      </c>
      <c r="DN21">
        <v>727</v>
      </c>
      <c r="DO21">
        <v>17</v>
      </c>
      <c r="DP21">
        <v>0.04</v>
      </c>
      <c r="DQ21">
        <v>0.04</v>
      </c>
      <c r="DR21">
        <v>2.0357918888539599</v>
      </c>
      <c r="DS21">
        <v>0.345739493379217</v>
      </c>
      <c r="DT21">
        <v>7.1958278314066204E-2</v>
      </c>
      <c r="DU21">
        <v>1</v>
      </c>
      <c r="DV21">
        <v>-2.9533536666666702</v>
      </c>
      <c r="DW21">
        <v>-0.143171612903218</v>
      </c>
      <c r="DX21">
        <v>7.7775423431112795E-2</v>
      </c>
      <c r="DY21">
        <v>1</v>
      </c>
      <c r="DZ21">
        <v>3.2947700000000002</v>
      </c>
      <c r="EA21">
        <v>9.5962625139035904E-2</v>
      </c>
      <c r="EB21">
        <v>7.1384480105972804E-3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3.8</v>
      </c>
      <c r="EJ21">
        <v>0.125</v>
      </c>
      <c r="EK21">
        <v>3.8</v>
      </c>
      <c r="EL21">
        <v>0</v>
      </c>
      <c r="EM21">
        <v>0</v>
      </c>
      <c r="EN21">
        <v>0</v>
      </c>
      <c r="EO21">
        <v>0.125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1033.3</v>
      </c>
      <c r="EX21">
        <v>1033.2</v>
      </c>
      <c r="EY21">
        <v>2</v>
      </c>
      <c r="EZ21">
        <v>507.173</v>
      </c>
      <c r="FA21">
        <v>492.72500000000002</v>
      </c>
      <c r="FB21">
        <v>24.165900000000001</v>
      </c>
      <c r="FC21">
        <v>32.436900000000001</v>
      </c>
      <c r="FD21">
        <v>30.000299999999999</v>
      </c>
      <c r="FE21">
        <v>32.397199999999998</v>
      </c>
      <c r="FF21">
        <v>32.371200000000002</v>
      </c>
      <c r="FG21">
        <v>11.2408</v>
      </c>
      <c r="FH21">
        <v>13.345000000000001</v>
      </c>
      <c r="FI21">
        <v>100</v>
      </c>
      <c r="FJ21">
        <v>24.168500000000002</v>
      </c>
      <c r="FK21">
        <v>152.416</v>
      </c>
      <c r="FL21">
        <v>17.833600000000001</v>
      </c>
      <c r="FM21">
        <v>101.508</v>
      </c>
      <c r="FN21">
        <v>100.878</v>
      </c>
    </row>
    <row r="22" spans="1:170" x14ac:dyDescent="0.25">
      <c r="A22">
        <v>6</v>
      </c>
      <c r="B22">
        <v>1608054734.0999999</v>
      </c>
      <c r="C22">
        <v>488</v>
      </c>
      <c r="D22" t="s">
        <v>311</v>
      </c>
      <c r="E22" t="s">
        <v>312</v>
      </c>
      <c r="F22" t="s">
        <v>285</v>
      </c>
      <c r="G22" t="s">
        <v>286</v>
      </c>
      <c r="H22">
        <v>1608054726.3499999</v>
      </c>
      <c r="I22">
        <f t="shared" si="0"/>
        <v>2.8876218081267031E-3</v>
      </c>
      <c r="J22">
        <f t="shared" si="1"/>
        <v>4.5977150127125004</v>
      </c>
      <c r="K22">
        <f t="shared" si="2"/>
        <v>198.72473333333301</v>
      </c>
      <c r="L22">
        <f t="shared" si="3"/>
        <v>147.76367637743627</v>
      </c>
      <c r="M22">
        <f t="shared" si="4"/>
        <v>15.198230002169918</v>
      </c>
      <c r="N22">
        <f t="shared" si="5"/>
        <v>20.439828504301325</v>
      </c>
      <c r="O22">
        <f t="shared" si="6"/>
        <v>0.1642524337669497</v>
      </c>
      <c r="P22">
        <f t="shared" si="7"/>
        <v>2.9760171239283189</v>
      </c>
      <c r="Q22">
        <f t="shared" si="8"/>
        <v>0.15937726999000557</v>
      </c>
      <c r="R22">
        <f t="shared" si="9"/>
        <v>0.10003675475562501</v>
      </c>
      <c r="S22">
        <f t="shared" si="10"/>
        <v>231.29106160229804</v>
      </c>
      <c r="T22">
        <f t="shared" si="11"/>
        <v>28.598421805870132</v>
      </c>
      <c r="U22">
        <f t="shared" si="12"/>
        <v>28.811916666666701</v>
      </c>
      <c r="V22">
        <f t="shared" si="13"/>
        <v>3.9782088137478842</v>
      </c>
      <c r="W22">
        <f t="shared" si="14"/>
        <v>57.210059556255509</v>
      </c>
      <c r="X22">
        <f t="shared" si="15"/>
        <v>2.1703669358515345</v>
      </c>
      <c r="Y22">
        <f t="shared" si="16"/>
        <v>3.793680609119765</v>
      </c>
      <c r="Z22">
        <f t="shared" si="17"/>
        <v>1.8078418778963496</v>
      </c>
      <c r="AA22">
        <f t="shared" si="18"/>
        <v>-127.3441217383876</v>
      </c>
      <c r="AB22">
        <f t="shared" si="19"/>
        <v>-131.10709582184552</v>
      </c>
      <c r="AC22">
        <f t="shared" si="20"/>
        <v>-9.6415520944889614</v>
      </c>
      <c r="AD22">
        <f t="shared" si="21"/>
        <v>-36.801708052424033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54113.018789705035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887.85980769230798</v>
      </c>
      <c r="AR22">
        <v>1002.54</v>
      </c>
      <c r="AS22">
        <f t="shared" si="27"/>
        <v>0.11438964261544871</v>
      </c>
      <c r="AT22">
        <v>0.5</v>
      </c>
      <c r="AU22">
        <f t="shared" si="28"/>
        <v>1180.1810207474166</v>
      </c>
      <c r="AV22">
        <f t="shared" si="29"/>
        <v>4.5977150127125004</v>
      </c>
      <c r="AW22">
        <f t="shared" si="30"/>
        <v>67.500242592416214</v>
      </c>
      <c r="AX22">
        <f t="shared" si="31"/>
        <v>0.31994733377221857</v>
      </c>
      <c r="AY22">
        <f t="shared" si="32"/>
        <v>4.3853124237255301E-3</v>
      </c>
      <c r="AZ22">
        <f t="shared" si="33"/>
        <v>2.2538153091148483</v>
      </c>
      <c r="BA22" t="s">
        <v>314</v>
      </c>
      <c r="BB22">
        <v>681.78</v>
      </c>
      <c r="BC22">
        <f t="shared" si="34"/>
        <v>320.76</v>
      </c>
      <c r="BD22">
        <f t="shared" si="35"/>
        <v>0.35752647558203016</v>
      </c>
      <c r="BE22">
        <f t="shared" si="36"/>
        <v>0.87568887338681545</v>
      </c>
      <c r="BF22">
        <f t="shared" si="37"/>
        <v>0.39949475055066841</v>
      </c>
      <c r="BG22">
        <f t="shared" si="38"/>
        <v>0.8872760818030897</v>
      </c>
      <c r="BH22">
        <f t="shared" si="39"/>
        <v>1399.9946666666699</v>
      </c>
      <c r="BI22">
        <f t="shared" si="40"/>
        <v>1180.1810207474166</v>
      </c>
      <c r="BJ22">
        <f t="shared" si="41"/>
        <v>0.84298965478017096</v>
      </c>
      <c r="BK22">
        <f t="shared" si="42"/>
        <v>0.19597930956034174</v>
      </c>
      <c r="BL22">
        <v>6</v>
      </c>
      <c r="BM22">
        <v>0.5</v>
      </c>
      <c r="BN22" t="s">
        <v>290</v>
      </c>
      <c r="BO22">
        <v>2</v>
      </c>
      <c r="BP22">
        <v>1608054726.3499999</v>
      </c>
      <c r="BQ22">
        <v>198.72473333333301</v>
      </c>
      <c r="BR22">
        <v>204.93053333333299</v>
      </c>
      <c r="BS22">
        <v>21.101233333333301</v>
      </c>
      <c r="BT22">
        <v>17.709243333333301</v>
      </c>
      <c r="BU22">
        <v>194.92473333333299</v>
      </c>
      <c r="BV22">
        <v>20.976233333333301</v>
      </c>
      <c r="BW22">
        <v>500.00549999999998</v>
      </c>
      <c r="BX22">
        <v>102.754966666667</v>
      </c>
      <c r="BY22">
        <v>0.100013493333333</v>
      </c>
      <c r="BZ22">
        <v>27.994759999999999</v>
      </c>
      <c r="CA22">
        <v>28.811916666666701</v>
      </c>
      <c r="CB22">
        <v>999.9</v>
      </c>
      <c r="CC22">
        <v>0</v>
      </c>
      <c r="CD22">
        <v>0</v>
      </c>
      <c r="CE22">
        <v>9992.0433333333294</v>
      </c>
      <c r="CF22">
        <v>0</v>
      </c>
      <c r="CG22">
        <v>409.816466666667</v>
      </c>
      <c r="CH22">
        <v>1399.9946666666699</v>
      </c>
      <c r="CI22">
        <v>0.89998959999999995</v>
      </c>
      <c r="CJ22">
        <v>0.100010403333333</v>
      </c>
      <c r="CK22">
        <v>0</v>
      </c>
      <c r="CL22">
        <v>887.86163333333297</v>
      </c>
      <c r="CM22">
        <v>4.9997499999999997</v>
      </c>
      <c r="CN22">
        <v>12324.946666666699</v>
      </c>
      <c r="CO22">
        <v>12177.9666666667</v>
      </c>
      <c r="CP22">
        <v>48.908133333333303</v>
      </c>
      <c r="CQ22">
        <v>50.395666666666699</v>
      </c>
      <c r="CR22">
        <v>49.858199999999997</v>
      </c>
      <c r="CS22">
        <v>49.895666666666699</v>
      </c>
      <c r="CT22">
        <v>49.953733333333297</v>
      </c>
      <c r="CU22">
        <v>1255.4780000000001</v>
      </c>
      <c r="CV22">
        <v>139.51666666666699</v>
      </c>
      <c r="CW22">
        <v>0</v>
      </c>
      <c r="CX22">
        <v>69.200000047683702</v>
      </c>
      <c r="CY22">
        <v>0</v>
      </c>
      <c r="CZ22">
        <v>887.85980769230798</v>
      </c>
      <c r="DA22">
        <v>0.79627350983232303</v>
      </c>
      <c r="DB22">
        <v>5.0735042997399598</v>
      </c>
      <c r="DC22">
        <v>12325.038461538499</v>
      </c>
      <c r="DD22">
        <v>15</v>
      </c>
      <c r="DE22">
        <v>0</v>
      </c>
      <c r="DF22" t="s">
        <v>291</v>
      </c>
      <c r="DG22">
        <v>1607992667.0999999</v>
      </c>
      <c r="DH22">
        <v>1607992669.5999999</v>
      </c>
      <c r="DI22">
        <v>0</v>
      </c>
      <c r="DJ22">
        <v>2.2829999999999999</v>
      </c>
      <c r="DK22">
        <v>-1.6E-2</v>
      </c>
      <c r="DL22">
        <v>3.8</v>
      </c>
      <c r="DM22">
        <v>0.125</v>
      </c>
      <c r="DN22">
        <v>727</v>
      </c>
      <c r="DO22">
        <v>17</v>
      </c>
      <c r="DP22">
        <v>0.04</v>
      </c>
      <c r="DQ22">
        <v>0.04</v>
      </c>
      <c r="DR22">
        <v>4.6044587796714103</v>
      </c>
      <c r="DS22">
        <v>-0.21508341479262799</v>
      </c>
      <c r="DT22">
        <v>4.3063938683896102E-2</v>
      </c>
      <c r="DU22">
        <v>1</v>
      </c>
      <c r="DV22">
        <v>-6.2091366666666703</v>
      </c>
      <c r="DW22">
        <v>0.13234064516128699</v>
      </c>
      <c r="DX22">
        <v>4.52068687504701E-2</v>
      </c>
      <c r="DY22">
        <v>1</v>
      </c>
      <c r="DZ22">
        <v>3.3921243333333302</v>
      </c>
      <c r="EA22">
        <v>2.8367786429370399E-2</v>
      </c>
      <c r="EB22">
        <v>5.0468674662826497E-3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3.8</v>
      </c>
      <c r="EJ22">
        <v>0.125</v>
      </c>
      <c r="EK22">
        <v>3.8</v>
      </c>
      <c r="EL22">
        <v>0</v>
      </c>
      <c r="EM22">
        <v>0</v>
      </c>
      <c r="EN22">
        <v>0</v>
      </c>
      <c r="EO22">
        <v>0.125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1034.5</v>
      </c>
      <c r="EX22">
        <v>1034.4000000000001</v>
      </c>
      <c r="EY22">
        <v>2</v>
      </c>
      <c r="EZ22">
        <v>507.21800000000002</v>
      </c>
      <c r="FA22">
        <v>492.02100000000002</v>
      </c>
      <c r="FB22">
        <v>24.095400000000001</v>
      </c>
      <c r="FC22">
        <v>32.471400000000003</v>
      </c>
      <c r="FD22">
        <v>30.0002</v>
      </c>
      <c r="FE22">
        <v>32.418300000000002</v>
      </c>
      <c r="FF22">
        <v>32.391199999999998</v>
      </c>
      <c r="FG22">
        <v>13.643700000000001</v>
      </c>
      <c r="FH22">
        <v>12.875400000000001</v>
      </c>
      <c r="FI22">
        <v>100</v>
      </c>
      <c r="FJ22">
        <v>24.094799999999999</v>
      </c>
      <c r="FK22">
        <v>205.60400000000001</v>
      </c>
      <c r="FL22">
        <v>17.779499999999999</v>
      </c>
      <c r="FM22">
        <v>101.505</v>
      </c>
      <c r="FN22">
        <v>100.872</v>
      </c>
    </row>
    <row r="23" spans="1:170" x14ac:dyDescent="0.25">
      <c r="A23">
        <v>7</v>
      </c>
      <c r="B23">
        <v>1608054804.0999999</v>
      </c>
      <c r="C23">
        <v>558</v>
      </c>
      <c r="D23" t="s">
        <v>315</v>
      </c>
      <c r="E23" t="s">
        <v>316</v>
      </c>
      <c r="F23" t="s">
        <v>285</v>
      </c>
      <c r="G23" t="s">
        <v>286</v>
      </c>
      <c r="H23">
        <v>1608054796.3499999</v>
      </c>
      <c r="I23">
        <f t="shared" si="0"/>
        <v>3.1398248130918506E-3</v>
      </c>
      <c r="J23">
        <f t="shared" si="1"/>
        <v>7.3452880831936351</v>
      </c>
      <c r="K23">
        <f t="shared" si="2"/>
        <v>248.6679</v>
      </c>
      <c r="L23">
        <f t="shared" si="3"/>
        <v>174.95095561700225</v>
      </c>
      <c r="M23">
        <f t="shared" si="4"/>
        <v>17.995026269534375</v>
      </c>
      <c r="N23">
        <f t="shared" si="5"/>
        <v>25.577370395655464</v>
      </c>
      <c r="O23">
        <f t="shared" si="6"/>
        <v>0.17881741268413037</v>
      </c>
      <c r="P23">
        <f t="shared" si="7"/>
        <v>2.977407891191556</v>
      </c>
      <c r="Q23">
        <f t="shared" si="8"/>
        <v>0.17305823259485764</v>
      </c>
      <c r="R23">
        <f t="shared" si="9"/>
        <v>0.10866338326037669</v>
      </c>
      <c r="S23">
        <f t="shared" si="10"/>
        <v>231.29337851850309</v>
      </c>
      <c r="T23">
        <f t="shared" si="11"/>
        <v>28.534562786231184</v>
      </c>
      <c r="U23">
        <f t="shared" si="12"/>
        <v>28.813936666666699</v>
      </c>
      <c r="V23">
        <f t="shared" si="13"/>
        <v>3.9786744921498185</v>
      </c>
      <c r="W23">
        <f t="shared" si="14"/>
        <v>57.15174475497674</v>
      </c>
      <c r="X23">
        <f t="shared" si="15"/>
        <v>2.1682751636518569</v>
      </c>
      <c r="Y23">
        <f t="shared" si="16"/>
        <v>3.7938914602656024</v>
      </c>
      <c r="Z23">
        <f t="shared" si="17"/>
        <v>1.8103993284979616</v>
      </c>
      <c r="AA23">
        <f t="shared" si="18"/>
        <v>-138.46627425735062</v>
      </c>
      <c r="AB23">
        <f t="shared" si="19"/>
        <v>-131.33958466326254</v>
      </c>
      <c r="AC23">
        <f t="shared" si="20"/>
        <v>-9.6542804942911129</v>
      </c>
      <c r="AD23">
        <f t="shared" si="21"/>
        <v>-48.166760896401172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54153.736942335912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903.24496153846201</v>
      </c>
      <c r="AR23">
        <v>1039.7</v>
      </c>
      <c r="AS23">
        <f t="shared" si="27"/>
        <v>0.13124462677843418</v>
      </c>
      <c r="AT23">
        <v>0.5</v>
      </c>
      <c r="AU23">
        <f t="shared" si="28"/>
        <v>1180.1966007473384</v>
      </c>
      <c r="AV23">
        <f t="shared" si="29"/>
        <v>7.3452880831936351</v>
      </c>
      <c r="AW23">
        <f t="shared" si="30"/>
        <v>77.447231195130556</v>
      </c>
      <c r="AX23">
        <f t="shared" si="31"/>
        <v>0.351534096373954</v>
      </c>
      <c r="AY23">
        <f t="shared" si="32"/>
        <v>6.7133184064356206E-3</v>
      </c>
      <c r="AZ23">
        <f t="shared" si="33"/>
        <v>2.1375204385880542</v>
      </c>
      <c r="BA23" t="s">
        <v>318</v>
      </c>
      <c r="BB23">
        <v>674.21</v>
      </c>
      <c r="BC23">
        <f t="shared" si="34"/>
        <v>365.49</v>
      </c>
      <c r="BD23">
        <f t="shared" si="35"/>
        <v>0.3733482132521766</v>
      </c>
      <c r="BE23">
        <f t="shared" si="36"/>
        <v>0.85876802157759091</v>
      </c>
      <c r="BF23">
        <f t="shared" si="37"/>
        <v>0.42086775486962763</v>
      </c>
      <c r="BG23">
        <f t="shared" si="38"/>
        <v>0.87268409440751238</v>
      </c>
      <c r="BH23">
        <f t="shared" si="39"/>
        <v>1400.0136666666699</v>
      </c>
      <c r="BI23">
        <f t="shared" si="40"/>
        <v>1180.1966007473384</v>
      </c>
      <c r="BJ23">
        <f t="shared" si="41"/>
        <v>0.84298934278070303</v>
      </c>
      <c r="BK23">
        <f t="shared" si="42"/>
        <v>0.19597868556140621</v>
      </c>
      <c r="BL23">
        <v>6</v>
      </c>
      <c r="BM23">
        <v>0.5</v>
      </c>
      <c r="BN23" t="s">
        <v>290</v>
      </c>
      <c r="BO23">
        <v>2</v>
      </c>
      <c r="BP23">
        <v>1608054796.3499999</v>
      </c>
      <c r="BQ23">
        <v>248.6679</v>
      </c>
      <c r="BR23">
        <v>258.41873333333302</v>
      </c>
      <c r="BS23">
        <v>21.080369999999998</v>
      </c>
      <c r="BT23">
        <v>17.3921733333333</v>
      </c>
      <c r="BU23">
        <v>244.86789999999999</v>
      </c>
      <c r="BV23">
        <v>20.955369999999998</v>
      </c>
      <c r="BW23">
        <v>500.02260000000001</v>
      </c>
      <c r="BX23">
        <v>102.757533333333</v>
      </c>
      <c r="BY23">
        <v>0.100014406666667</v>
      </c>
      <c r="BZ23">
        <v>27.995713333333299</v>
      </c>
      <c r="CA23">
        <v>28.813936666666699</v>
      </c>
      <c r="CB23">
        <v>999.9</v>
      </c>
      <c r="CC23">
        <v>0</v>
      </c>
      <c r="CD23">
        <v>0</v>
      </c>
      <c r="CE23">
        <v>9999.6543333333302</v>
      </c>
      <c r="CF23">
        <v>0</v>
      </c>
      <c r="CG23">
        <v>425.25876666666699</v>
      </c>
      <c r="CH23">
        <v>1400.0136666666699</v>
      </c>
      <c r="CI23">
        <v>0.89999669999999998</v>
      </c>
      <c r="CJ23">
        <v>0.100003173333333</v>
      </c>
      <c r="CK23">
        <v>0</v>
      </c>
      <c r="CL23">
        <v>903.2491</v>
      </c>
      <c r="CM23">
        <v>4.9997499999999997</v>
      </c>
      <c r="CN23">
        <v>12545.153333333301</v>
      </c>
      <c r="CO23">
        <v>12178.166666666701</v>
      </c>
      <c r="CP23">
        <v>49.020666666666699</v>
      </c>
      <c r="CQ23">
        <v>50.5082666666666</v>
      </c>
      <c r="CR23">
        <v>49.981099999999998</v>
      </c>
      <c r="CS23">
        <v>50.0124</v>
      </c>
      <c r="CT23">
        <v>50.057866666666598</v>
      </c>
      <c r="CU23">
        <v>1255.50966666667</v>
      </c>
      <c r="CV23">
        <v>139.50399999999999</v>
      </c>
      <c r="CW23">
        <v>0</v>
      </c>
      <c r="CX23">
        <v>69.200000047683702</v>
      </c>
      <c r="CY23">
        <v>0</v>
      </c>
      <c r="CZ23">
        <v>903.24496153846201</v>
      </c>
      <c r="DA23">
        <v>-5.3655726445367602</v>
      </c>
      <c r="DB23">
        <v>-81.295726591388998</v>
      </c>
      <c r="DC23">
        <v>12544.9269230769</v>
      </c>
      <c r="DD23">
        <v>15</v>
      </c>
      <c r="DE23">
        <v>0</v>
      </c>
      <c r="DF23" t="s">
        <v>291</v>
      </c>
      <c r="DG23">
        <v>1607992667.0999999</v>
      </c>
      <c r="DH23">
        <v>1607992669.5999999</v>
      </c>
      <c r="DI23">
        <v>0</v>
      </c>
      <c r="DJ23">
        <v>2.2829999999999999</v>
      </c>
      <c r="DK23">
        <v>-1.6E-2</v>
      </c>
      <c r="DL23">
        <v>3.8</v>
      </c>
      <c r="DM23">
        <v>0.125</v>
      </c>
      <c r="DN23">
        <v>727</v>
      </c>
      <c r="DO23">
        <v>17</v>
      </c>
      <c r="DP23">
        <v>0.04</v>
      </c>
      <c r="DQ23">
        <v>0.04</v>
      </c>
      <c r="DR23">
        <v>7.3464449621076398</v>
      </c>
      <c r="DS23">
        <v>-0.129770793240439</v>
      </c>
      <c r="DT23">
        <v>3.6455678559498897E-2</v>
      </c>
      <c r="DU23">
        <v>1</v>
      </c>
      <c r="DV23">
        <v>-9.7508836666666596</v>
      </c>
      <c r="DW23">
        <v>1.5860289210432601E-3</v>
      </c>
      <c r="DX23">
        <v>4.1706908179447701E-2</v>
      </c>
      <c r="DY23">
        <v>1</v>
      </c>
      <c r="DZ23">
        <v>3.6877693333333301</v>
      </c>
      <c r="EA23">
        <v>6.7314794215796003E-2</v>
      </c>
      <c r="EB23">
        <v>5.0073112767454603E-3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3.8</v>
      </c>
      <c r="EJ23">
        <v>0.125</v>
      </c>
      <c r="EK23">
        <v>3.8</v>
      </c>
      <c r="EL23">
        <v>0</v>
      </c>
      <c r="EM23">
        <v>0</v>
      </c>
      <c r="EN23">
        <v>0</v>
      </c>
      <c r="EO23">
        <v>0.125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1035.5999999999999</v>
      </c>
      <c r="EX23">
        <v>1035.5999999999999</v>
      </c>
      <c r="EY23">
        <v>2</v>
      </c>
      <c r="EZ23">
        <v>507.96899999999999</v>
      </c>
      <c r="FA23">
        <v>490.83499999999998</v>
      </c>
      <c r="FB23">
        <v>24.052199999999999</v>
      </c>
      <c r="FC23">
        <v>32.5214</v>
      </c>
      <c r="FD23">
        <v>30.000499999999999</v>
      </c>
      <c r="FE23">
        <v>32.453299999999999</v>
      </c>
      <c r="FF23">
        <v>32.422800000000002</v>
      </c>
      <c r="FG23">
        <v>16.008600000000001</v>
      </c>
      <c r="FH23">
        <v>14.457000000000001</v>
      </c>
      <c r="FI23">
        <v>100</v>
      </c>
      <c r="FJ23">
        <v>24.0519</v>
      </c>
      <c r="FK23">
        <v>259.11200000000002</v>
      </c>
      <c r="FL23">
        <v>17.456900000000001</v>
      </c>
      <c r="FM23">
        <v>101.494</v>
      </c>
      <c r="FN23">
        <v>100.86499999999999</v>
      </c>
    </row>
    <row r="24" spans="1:170" x14ac:dyDescent="0.25">
      <c r="A24">
        <v>8</v>
      </c>
      <c r="B24">
        <v>1608054873.0999999</v>
      </c>
      <c r="C24">
        <v>627</v>
      </c>
      <c r="D24" t="s">
        <v>319</v>
      </c>
      <c r="E24" t="s">
        <v>320</v>
      </c>
      <c r="F24" t="s">
        <v>285</v>
      </c>
      <c r="G24" t="s">
        <v>286</v>
      </c>
      <c r="H24">
        <v>1608054865.3499999</v>
      </c>
      <c r="I24">
        <f t="shared" si="0"/>
        <v>3.2351196612901965E-3</v>
      </c>
      <c r="J24">
        <f t="shared" si="1"/>
        <v>14.459481274662657</v>
      </c>
      <c r="K24">
        <f t="shared" si="2"/>
        <v>396.10390000000001</v>
      </c>
      <c r="L24">
        <f t="shared" si="3"/>
        <v>257.40756743691259</v>
      </c>
      <c r="M24">
        <f t="shared" si="4"/>
        <v>26.476326714850902</v>
      </c>
      <c r="N24">
        <f t="shared" si="5"/>
        <v>40.742299746090247</v>
      </c>
      <c r="O24">
        <f t="shared" si="6"/>
        <v>0.1842540746756913</v>
      </c>
      <c r="P24">
        <f t="shared" si="7"/>
        <v>2.9786974500706975</v>
      </c>
      <c r="Q24">
        <f t="shared" si="8"/>
        <v>0.17814836072354959</v>
      </c>
      <c r="R24">
        <f t="shared" si="9"/>
        <v>0.11187444459785312</v>
      </c>
      <c r="S24">
        <f t="shared" si="10"/>
        <v>231.29193479127167</v>
      </c>
      <c r="T24">
        <f t="shared" si="11"/>
        <v>28.499412234757347</v>
      </c>
      <c r="U24">
        <f t="shared" si="12"/>
        <v>28.804883333333301</v>
      </c>
      <c r="V24">
        <f t="shared" si="13"/>
        <v>3.976587763096417</v>
      </c>
      <c r="W24">
        <f t="shared" si="14"/>
        <v>57.08692544359463</v>
      </c>
      <c r="X24">
        <f t="shared" si="15"/>
        <v>2.1644851063820569</v>
      </c>
      <c r="Y24">
        <f t="shared" si="16"/>
        <v>3.7915601331879407</v>
      </c>
      <c r="Z24">
        <f t="shared" si="17"/>
        <v>1.8121026567143601</v>
      </c>
      <c r="AA24">
        <f t="shared" si="18"/>
        <v>-142.66877706289768</v>
      </c>
      <c r="AB24">
        <f t="shared" si="19"/>
        <v>-131.63574518720876</v>
      </c>
      <c r="AC24">
        <f t="shared" si="20"/>
        <v>-9.6709179523709583</v>
      </c>
      <c r="AD24">
        <f t="shared" si="21"/>
        <v>-52.683505411205715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54193.511735139509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979.69607692307704</v>
      </c>
      <c r="AR24">
        <v>1173.83</v>
      </c>
      <c r="AS24">
        <f t="shared" si="27"/>
        <v>0.16538504134067356</v>
      </c>
      <c r="AT24">
        <v>0.5</v>
      </c>
      <c r="AU24">
        <f t="shared" si="28"/>
        <v>1180.1852607474209</v>
      </c>
      <c r="AV24">
        <f t="shared" si="29"/>
        <v>14.459481274662657</v>
      </c>
      <c r="AW24">
        <f t="shared" si="30"/>
        <v>97.592494069182905</v>
      </c>
      <c r="AX24">
        <f t="shared" si="31"/>
        <v>0.42958520399035627</v>
      </c>
      <c r="AY24">
        <f t="shared" si="32"/>
        <v>1.2741413788675585E-2</v>
      </c>
      <c r="AZ24">
        <f t="shared" si="33"/>
        <v>1.7790054777949107</v>
      </c>
      <c r="BA24" t="s">
        <v>322</v>
      </c>
      <c r="BB24">
        <v>669.57</v>
      </c>
      <c r="BC24">
        <f t="shared" si="34"/>
        <v>504.25999999999988</v>
      </c>
      <c r="BD24">
        <f t="shared" si="35"/>
        <v>0.38498775051942041</v>
      </c>
      <c r="BE24">
        <f t="shared" si="36"/>
        <v>0.80549351786492629</v>
      </c>
      <c r="BF24">
        <f t="shared" si="37"/>
        <v>0.42354667798925538</v>
      </c>
      <c r="BG24">
        <f t="shared" si="38"/>
        <v>0.82001393107681297</v>
      </c>
      <c r="BH24">
        <f t="shared" si="39"/>
        <v>1399.99966666667</v>
      </c>
      <c r="BI24">
        <f t="shared" si="40"/>
        <v>1180.1852607474209</v>
      </c>
      <c r="BJ24">
        <f t="shared" si="41"/>
        <v>0.84298967267426828</v>
      </c>
      <c r="BK24">
        <f t="shared" si="42"/>
        <v>0.19597934534853673</v>
      </c>
      <c r="BL24">
        <v>6</v>
      </c>
      <c r="BM24">
        <v>0.5</v>
      </c>
      <c r="BN24" t="s">
        <v>290</v>
      </c>
      <c r="BO24">
        <v>2</v>
      </c>
      <c r="BP24">
        <v>1608054865.3499999</v>
      </c>
      <c r="BQ24">
        <v>396.10390000000001</v>
      </c>
      <c r="BR24">
        <v>414.99213333333302</v>
      </c>
      <c r="BS24">
        <v>21.043510000000001</v>
      </c>
      <c r="BT24">
        <v>17.2432366666667</v>
      </c>
      <c r="BU24">
        <v>392.3039</v>
      </c>
      <c r="BV24">
        <v>20.918510000000001</v>
      </c>
      <c r="BW24">
        <v>500.02319999999997</v>
      </c>
      <c r="BX24">
        <v>102.7576</v>
      </c>
      <c r="BY24">
        <v>0.100008183333333</v>
      </c>
      <c r="BZ24">
        <v>27.98517</v>
      </c>
      <c r="CA24">
        <v>28.804883333333301</v>
      </c>
      <c r="CB24">
        <v>999.9</v>
      </c>
      <c r="CC24">
        <v>0</v>
      </c>
      <c r="CD24">
        <v>0</v>
      </c>
      <c r="CE24">
        <v>10006.940333333299</v>
      </c>
      <c r="CF24">
        <v>0</v>
      </c>
      <c r="CG24">
        <v>445.15826666666698</v>
      </c>
      <c r="CH24">
        <v>1399.99966666667</v>
      </c>
      <c r="CI24">
        <v>0.89998816666666603</v>
      </c>
      <c r="CJ24">
        <v>0.10001180666666699</v>
      </c>
      <c r="CK24">
        <v>0</v>
      </c>
      <c r="CL24">
        <v>979.49170000000004</v>
      </c>
      <c r="CM24">
        <v>4.9997499999999997</v>
      </c>
      <c r="CN24">
        <v>13595.85</v>
      </c>
      <c r="CO24">
        <v>12177.993333333299</v>
      </c>
      <c r="CP24">
        <v>49.1291333333333</v>
      </c>
      <c r="CQ24">
        <v>50.625</v>
      </c>
      <c r="CR24">
        <v>50.070399999999999</v>
      </c>
      <c r="CS24">
        <v>50.1291333333333</v>
      </c>
      <c r="CT24">
        <v>50.149799999999999</v>
      </c>
      <c r="CU24">
        <v>1255.48166666667</v>
      </c>
      <c r="CV24">
        <v>139.518</v>
      </c>
      <c r="CW24">
        <v>0</v>
      </c>
      <c r="CX24">
        <v>68.400000095367403</v>
      </c>
      <c r="CY24">
        <v>0</v>
      </c>
      <c r="CZ24">
        <v>979.69607692307704</v>
      </c>
      <c r="DA24">
        <v>36.036170937652798</v>
      </c>
      <c r="DB24">
        <v>466.78974361701898</v>
      </c>
      <c r="DC24">
        <v>13598.2923076923</v>
      </c>
      <c r="DD24">
        <v>15</v>
      </c>
      <c r="DE24">
        <v>0</v>
      </c>
      <c r="DF24" t="s">
        <v>291</v>
      </c>
      <c r="DG24">
        <v>1607992667.0999999</v>
      </c>
      <c r="DH24">
        <v>1607992669.5999999</v>
      </c>
      <c r="DI24">
        <v>0</v>
      </c>
      <c r="DJ24">
        <v>2.2829999999999999</v>
      </c>
      <c r="DK24">
        <v>-1.6E-2</v>
      </c>
      <c r="DL24">
        <v>3.8</v>
      </c>
      <c r="DM24">
        <v>0.125</v>
      </c>
      <c r="DN24">
        <v>727</v>
      </c>
      <c r="DO24">
        <v>17</v>
      </c>
      <c r="DP24">
        <v>0.04</v>
      </c>
      <c r="DQ24">
        <v>0.04</v>
      </c>
      <c r="DR24">
        <v>14.466093249305899</v>
      </c>
      <c r="DS24">
        <v>-0.123262798925939</v>
      </c>
      <c r="DT24">
        <v>3.7090622039916303E-2</v>
      </c>
      <c r="DU24">
        <v>1</v>
      </c>
      <c r="DV24">
        <v>-18.890899999999998</v>
      </c>
      <c r="DW24">
        <v>-5.80324805339167E-2</v>
      </c>
      <c r="DX24">
        <v>3.6208203490369698E-2</v>
      </c>
      <c r="DY24">
        <v>1</v>
      </c>
      <c r="DZ24">
        <v>3.7993920000000001</v>
      </c>
      <c r="EA24">
        <v>0.122268120133473</v>
      </c>
      <c r="EB24">
        <v>8.8796236406730299E-3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3.8</v>
      </c>
      <c r="EJ24">
        <v>0.125</v>
      </c>
      <c r="EK24">
        <v>3.8</v>
      </c>
      <c r="EL24">
        <v>0</v>
      </c>
      <c r="EM24">
        <v>0</v>
      </c>
      <c r="EN24">
        <v>0</v>
      </c>
      <c r="EO24">
        <v>0.125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1036.8</v>
      </c>
      <c r="EX24">
        <v>1036.7</v>
      </c>
      <c r="EY24">
        <v>2</v>
      </c>
      <c r="EZ24">
        <v>508.01100000000002</v>
      </c>
      <c r="FA24">
        <v>490.06200000000001</v>
      </c>
      <c r="FB24">
        <v>24.019300000000001</v>
      </c>
      <c r="FC24">
        <v>32.573999999999998</v>
      </c>
      <c r="FD24">
        <v>30.000399999999999</v>
      </c>
      <c r="FE24">
        <v>32.495600000000003</v>
      </c>
      <c r="FF24">
        <v>32.462800000000001</v>
      </c>
      <c r="FG24">
        <v>22.675799999999999</v>
      </c>
      <c r="FH24">
        <v>15.3574</v>
      </c>
      <c r="FI24">
        <v>100</v>
      </c>
      <c r="FJ24">
        <v>24.025700000000001</v>
      </c>
      <c r="FK24">
        <v>416.678</v>
      </c>
      <c r="FL24">
        <v>17.2927</v>
      </c>
      <c r="FM24">
        <v>101.48399999999999</v>
      </c>
      <c r="FN24">
        <v>100.85899999999999</v>
      </c>
    </row>
    <row r="25" spans="1:170" x14ac:dyDescent="0.25">
      <c r="A25">
        <v>9</v>
      </c>
      <c r="B25">
        <v>1608054939.0999999</v>
      </c>
      <c r="C25">
        <v>693</v>
      </c>
      <c r="D25" t="s">
        <v>323</v>
      </c>
      <c r="E25" t="s">
        <v>324</v>
      </c>
      <c r="F25" t="s">
        <v>285</v>
      </c>
      <c r="G25" t="s">
        <v>286</v>
      </c>
      <c r="H25">
        <v>1608054931.3499999</v>
      </c>
      <c r="I25">
        <f t="shared" si="0"/>
        <v>3.2540884318428454E-3</v>
      </c>
      <c r="J25">
        <f t="shared" si="1"/>
        <v>17.975443216473746</v>
      </c>
      <c r="K25">
        <f t="shared" si="2"/>
        <v>496.82966666666698</v>
      </c>
      <c r="L25">
        <f t="shared" si="3"/>
        <v>324.37724739279071</v>
      </c>
      <c r="M25">
        <f t="shared" si="4"/>
        <v>33.362528536075466</v>
      </c>
      <c r="N25">
        <f t="shared" si="5"/>
        <v>51.099434577987381</v>
      </c>
      <c r="O25">
        <f t="shared" si="6"/>
        <v>0.1844397415588219</v>
      </c>
      <c r="P25">
        <f t="shared" si="7"/>
        <v>2.9769512655633732</v>
      </c>
      <c r="Q25">
        <f t="shared" si="8"/>
        <v>0.1783184758513725</v>
      </c>
      <c r="R25">
        <f t="shared" si="9"/>
        <v>0.1119820948722072</v>
      </c>
      <c r="S25">
        <f t="shared" si="10"/>
        <v>231.29232212630049</v>
      </c>
      <c r="T25">
        <f t="shared" si="11"/>
        <v>28.513072587221188</v>
      </c>
      <c r="U25">
        <f t="shared" si="12"/>
        <v>28.829086666666701</v>
      </c>
      <c r="V25">
        <f t="shared" si="13"/>
        <v>3.9821685956687332</v>
      </c>
      <c r="W25">
        <f t="shared" si="14"/>
        <v>56.942920904506813</v>
      </c>
      <c r="X25">
        <f t="shared" si="15"/>
        <v>2.1613221610387923</v>
      </c>
      <c r="Y25">
        <f t="shared" si="16"/>
        <v>3.7955941260254744</v>
      </c>
      <c r="Z25">
        <f t="shared" si="17"/>
        <v>1.8208464346299409</v>
      </c>
      <c r="AA25">
        <f t="shared" si="18"/>
        <v>-143.50529984426947</v>
      </c>
      <c r="AB25">
        <f t="shared" si="19"/>
        <v>-132.51565275069302</v>
      </c>
      <c r="AC25">
        <f t="shared" si="20"/>
        <v>-9.743331020316143</v>
      </c>
      <c r="AD25">
        <f t="shared" si="21"/>
        <v>-54.471961488978138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54138.803538836641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1066.0824</v>
      </c>
      <c r="AR25">
        <v>1298.8699999999999</v>
      </c>
      <c r="AS25">
        <f t="shared" si="27"/>
        <v>0.17922317091009865</v>
      </c>
      <c r="AT25">
        <v>0.5</v>
      </c>
      <c r="AU25">
        <f t="shared" si="28"/>
        <v>1180.1947807472613</v>
      </c>
      <c r="AV25">
        <f t="shared" si="29"/>
        <v>17.975443216473746</v>
      </c>
      <c r="AW25">
        <f t="shared" si="30"/>
        <v>105.75912544853641</v>
      </c>
      <c r="AX25">
        <f t="shared" si="31"/>
        <v>0.47421989883514132</v>
      </c>
      <c r="AY25">
        <f t="shared" si="32"/>
        <v>1.5720448013286998E-2</v>
      </c>
      <c r="AZ25">
        <f t="shared" si="33"/>
        <v>1.5114753593508206</v>
      </c>
      <c r="BA25" t="s">
        <v>326</v>
      </c>
      <c r="BB25">
        <v>682.92</v>
      </c>
      <c r="BC25">
        <f t="shared" si="34"/>
        <v>615.94999999999993</v>
      </c>
      <c r="BD25">
        <f t="shared" si="35"/>
        <v>0.37793262440133113</v>
      </c>
      <c r="BE25">
        <f t="shared" si="36"/>
        <v>0.7611819352037098</v>
      </c>
      <c r="BF25">
        <f t="shared" si="37"/>
        <v>0.39902359011143013</v>
      </c>
      <c r="BG25">
        <f t="shared" si="38"/>
        <v>0.77091322860256684</v>
      </c>
      <c r="BH25">
        <f t="shared" si="39"/>
        <v>1400.0119999999999</v>
      </c>
      <c r="BI25">
        <f t="shared" si="40"/>
        <v>1180.1947807472613</v>
      </c>
      <c r="BJ25">
        <f t="shared" si="41"/>
        <v>0.84298904634193239</v>
      </c>
      <c r="BK25">
        <f t="shared" si="42"/>
        <v>0.19597809268386499</v>
      </c>
      <c r="BL25">
        <v>6</v>
      </c>
      <c r="BM25">
        <v>0.5</v>
      </c>
      <c r="BN25" t="s">
        <v>290</v>
      </c>
      <c r="BO25">
        <v>2</v>
      </c>
      <c r="BP25">
        <v>1608054931.3499999</v>
      </c>
      <c r="BQ25">
        <v>496.82966666666698</v>
      </c>
      <c r="BR25">
        <v>520.33929999999998</v>
      </c>
      <c r="BS25">
        <v>21.014106666666699</v>
      </c>
      <c r="BT25">
        <v>17.191416666666701</v>
      </c>
      <c r="BU25">
        <v>493.02966666666703</v>
      </c>
      <c r="BV25">
        <v>20.889106666666699</v>
      </c>
      <c r="BW25">
        <v>500.02066666666701</v>
      </c>
      <c r="BX25">
        <v>102.751</v>
      </c>
      <c r="BY25">
        <v>0.100013146666667</v>
      </c>
      <c r="BZ25">
        <v>28.003409999999999</v>
      </c>
      <c r="CA25">
        <v>28.829086666666701</v>
      </c>
      <c r="CB25">
        <v>999.9</v>
      </c>
      <c r="CC25">
        <v>0</v>
      </c>
      <c r="CD25">
        <v>0</v>
      </c>
      <c r="CE25">
        <v>9997.7086666666692</v>
      </c>
      <c r="CF25">
        <v>0</v>
      </c>
      <c r="CG25">
        <v>463.17433333333298</v>
      </c>
      <c r="CH25">
        <v>1400.0119999999999</v>
      </c>
      <c r="CI25">
        <v>0.900007</v>
      </c>
      <c r="CJ25">
        <v>9.9992700000000004E-2</v>
      </c>
      <c r="CK25">
        <v>0</v>
      </c>
      <c r="CL25">
        <v>1065.8130000000001</v>
      </c>
      <c r="CM25">
        <v>4.9997499999999997</v>
      </c>
      <c r="CN25">
        <v>14764.75</v>
      </c>
      <c r="CO25">
        <v>12178.17</v>
      </c>
      <c r="CP25">
        <v>49.218499999999999</v>
      </c>
      <c r="CQ25">
        <v>50.693300000000001</v>
      </c>
      <c r="CR25">
        <v>50.178733333333298</v>
      </c>
      <c r="CS25">
        <v>50.193300000000001</v>
      </c>
      <c r="CT25">
        <v>50.25</v>
      </c>
      <c r="CU25">
        <v>1255.5219999999999</v>
      </c>
      <c r="CV25">
        <v>139.49</v>
      </c>
      <c r="CW25">
        <v>0</v>
      </c>
      <c r="CX25">
        <v>65.5</v>
      </c>
      <c r="CY25">
        <v>0</v>
      </c>
      <c r="CZ25">
        <v>1066.0824</v>
      </c>
      <c r="DA25">
        <v>25.983846102601198</v>
      </c>
      <c r="DB25">
        <v>325.71538412955903</v>
      </c>
      <c r="DC25">
        <v>14768.52</v>
      </c>
      <c r="DD25">
        <v>15</v>
      </c>
      <c r="DE25">
        <v>0</v>
      </c>
      <c r="DF25" t="s">
        <v>291</v>
      </c>
      <c r="DG25">
        <v>1607992667.0999999</v>
      </c>
      <c r="DH25">
        <v>1607992669.5999999</v>
      </c>
      <c r="DI25">
        <v>0</v>
      </c>
      <c r="DJ25">
        <v>2.2829999999999999</v>
      </c>
      <c r="DK25">
        <v>-1.6E-2</v>
      </c>
      <c r="DL25">
        <v>3.8</v>
      </c>
      <c r="DM25">
        <v>0.125</v>
      </c>
      <c r="DN25">
        <v>727</v>
      </c>
      <c r="DO25">
        <v>17</v>
      </c>
      <c r="DP25">
        <v>0.04</v>
      </c>
      <c r="DQ25">
        <v>0.04</v>
      </c>
      <c r="DR25">
        <v>17.991267024396802</v>
      </c>
      <c r="DS25">
        <v>-0.230644082006947</v>
      </c>
      <c r="DT25">
        <v>6.7660977208550993E-2</v>
      </c>
      <c r="DU25">
        <v>1</v>
      </c>
      <c r="DV25">
        <v>-23.519030000000001</v>
      </c>
      <c r="DW25">
        <v>0.18232258064516699</v>
      </c>
      <c r="DX25">
        <v>6.7481869910863301E-2</v>
      </c>
      <c r="DY25">
        <v>1</v>
      </c>
      <c r="DZ25">
        <v>3.82440333333333</v>
      </c>
      <c r="EA25">
        <v>-0.16797490545049101</v>
      </c>
      <c r="EB25">
        <v>1.25846399321642E-2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3.8</v>
      </c>
      <c r="EJ25">
        <v>0.125</v>
      </c>
      <c r="EK25">
        <v>3.8</v>
      </c>
      <c r="EL25">
        <v>0</v>
      </c>
      <c r="EM25">
        <v>0</v>
      </c>
      <c r="EN25">
        <v>0</v>
      </c>
      <c r="EO25">
        <v>0.125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1037.9000000000001</v>
      </c>
      <c r="EX25">
        <v>1037.8</v>
      </c>
      <c r="EY25">
        <v>2</v>
      </c>
      <c r="EZ25">
        <v>508.27499999999998</v>
      </c>
      <c r="FA25">
        <v>489.649</v>
      </c>
      <c r="FB25">
        <v>23.959299999999999</v>
      </c>
      <c r="FC25">
        <v>32.627200000000002</v>
      </c>
      <c r="FD25">
        <v>30.000399999999999</v>
      </c>
      <c r="FE25">
        <v>32.540799999999997</v>
      </c>
      <c r="FF25">
        <v>32.507100000000001</v>
      </c>
      <c r="FG25">
        <v>26.870899999999999</v>
      </c>
      <c r="FH25">
        <v>14.7866</v>
      </c>
      <c r="FI25">
        <v>100</v>
      </c>
      <c r="FJ25">
        <v>23.958600000000001</v>
      </c>
      <c r="FK25">
        <v>521.55399999999997</v>
      </c>
      <c r="FL25">
        <v>17.302099999999999</v>
      </c>
      <c r="FM25">
        <v>101.477</v>
      </c>
      <c r="FN25">
        <v>100.848</v>
      </c>
    </row>
    <row r="26" spans="1:170" x14ac:dyDescent="0.25">
      <c r="A26">
        <v>10</v>
      </c>
      <c r="B26">
        <v>1608055026.0999999</v>
      </c>
      <c r="C26">
        <v>780</v>
      </c>
      <c r="D26" t="s">
        <v>327</v>
      </c>
      <c r="E26" t="s">
        <v>328</v>
      </c>
      <c r="F26" t="s">
        <v>285</v>
      </c>
      <c r="G26" t="s">
        <v>286</v>
      </c>
      <c r="H26">
        <v>1608055018.3499999</v>
      </c>
      <c r="I26">
        <f t="shared" si="0"/>
        <v>3.1253249920199359E-3</v>
      </c>
      <c r="J26">
        <f t="shared" si="1"/>
        <v>19.914165257307218</v>
      </c>
      <c r="K26">
        <f t="shared" si="2"/>
        <v>598.93916666666701</v>
      </c>
      <c r="L26">
        <f t="shared" si="3"/>
        <v>400.30590911747515</v>
      </c>
      <c r="M26">
        <f t="shared" si="4"/>
        <v>41.167562169285034</v>
      </c>
      <c r="N26">
        <f t="shared" si="5"/>
        <v>61.59505722443356</v>
      </c>
      <c r="O26">
        <f t="shared" si="6"/>
        <v>0.17789355054501965</v>
      </c>
      <c r="P26">
        <f t="shared" si="7"/>
        <v>2.9770684692465195</v>
      </c>
      <c r="Q26">
        <f t="shared" si="8"/>
        <v>0.17219207792936753</v>
      </c>
      <c r="R26">
        <f t="shared" si="9"/>
        <v>0.10811708133135381</v>
      </c>
      <c r="S26">
        <f t="shared" si="10"/>
        <v>231.29143491934565</v>
      </c>
      <c r="T26">
        <f t="shared" si="11"/>
        <v>28.531320271260658</v>
      </c>
      <c r="U26">
        <f t="shared" si="12"/>
        <v>28.864899999999999</v>
      </c>
      <c r="V26">
        <f t="shared" si="13"/>
        <v>3.990439005764483</v>
      </c>
      <c r="W26">
        <f t="shared" si="14"/>
        <v>57.480600046201403</v>
      </c>
      <c r="X26">
        <f t="shared" si="15"/>
        <v>2.1798613705823122</v>
      </c>
      <c r="Y26">
        <f t="shared" si="16"/>
        <v>3.7923427536076462</v>
      </c>
      <c r="Z26">
        <f t="shared" si="17"/>
        <v>1.8105776351821707</v>
      </c>
      <c r="AA26">
        <f t="shared" si="18"/>
        <v>-137.82683214807918</v>
      </c>
      <c r="AB26">
        <f t="shared" si="19"/>
        <v>-140.62824556098937</v>
      </c>
      <c r="AC26">
        <f t="shared" si="20"/>
        <v>-10.340498393995151</v>
      </c>
      <c r="AD26">
        <f t="shared" si="21"/>
        <v>-57.504141183718048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54144.657370665875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1140.1142307692301</v>
      </c>
      <c r="AR26">
        <v>1402.06</v>
      </c>
      <c r="AS26">
        <f t="shared" si="27"/>
        <v>0.18682921503414252</v>
      </c>
      <c r="AT26">
        <v>0.5</v>
      </c>
      <c r="AU26">
        <f t="shared" si="28"/>
        <v>1180.1872607473265</v>
      </c>
      <c r="AV26">
        <f t="shared" si="29"/>
        <v>19.914165257307218</v>
      </c>
      <c r="AW26">
        <f t="shared" si="30"/>
        <v>110.24672975935894</v>
      </c>
      <c r="AX26">
        <f t="shared" si="31"/>
        <v>0.50417243199292472</v>
      </c>
      <c r="AY26">
        <f t="shared" si="32"/>
        <v>1.7363272269306999E-2</v>
      </c>
      <c r="AZ26">
        <f t="shared" si="33"/>
        <v>1.3266336676033836</v>
      </c>
      <c r="BA26" t="s">
        <v>330</v>
      </c>
      <c r="BB26">
        <v>695.18</v>
      </c>
      <c r="BC26">
        <f t="shared" si="34"/>
        <v>706.88</v>
      </c>
      <c r="BD26">
        <f t="shared" si="35"/>
        <v>0.37056610631333448</v>
      </c>
      <c r="BE26">
        <f t="shared" si="36"/>
        <v>0.72461724258833604</v>
      </c>
      <c r="BF26">
        <f t="shared" si="37"/>
        <v>0.38152086475052693</v>
      </c>
      <c r="BG26">
        <f t="shared" si="38"/>
        <v>0.73039258330252299</v>
      </c>
      <c r="BH26">
        <f t="shared" si="39"/>
        <v>1400.0026666666699</v>
      </c>
      <c r="BI26">
        <f t="shared" si="40"/>
        <v>1180.1872607473265</v>
      </c>
      <c r="BJ26">
        <f t="shared" si="41"/>
        <v>0.8429892948399077</v>
      </c>
      <c r="BK26">
        <f t="shared" si="42"/>
        <v>0.19597858967981543</v>
      </c>
      <c r="BL26">
        <v>6</v>
      </c>
      <c r="BM26">
        <v>0.5</v>
      </c>
      <c r="BN26" t="s">
        <v>290</v>
      </c>
      <c r="BO26">
        <v>2</v>
      </c>
      <c r="BP26">
        <v>1608055018.3499999</v>
      </c>
      <c r="BQ26">
        <v>598.93916666666701</v>
      </c>
      <c r="BR26">
        <v>625.08153333333303</v>
      </c>
      <c r="BS26">
        <v>21.196576666666701</v>
      </c>
      <c r="BT26">
        <v>17.5258066666667</v>
      </c>
      <c r="BU26">
        <v>595.13916666666705</v>
      </c>
      <c r="BV26">
        <v>21.071576666666701</v>
      </c>
      <c r="BW26">
        <v>500.01696666666697</v>
      </c>
      <c r="BX26">
        <v>102.74023333333299</v>
      </c>
      <c r="BY26">
        <v>0.10002266</v>
      </c>
      <c r="BZ26">
        <v>27.988710000000001</v>
      </c>
      <c r="CA26">
        <v>28.864899999999999</v>
      </c>
      <c r="CB26">
        <v>999.9</v>
      </c>
      <c r="CC26">
        <v>0</v>
      </c>
      <c r="CD26">
        <v>0</v>
      </c>
      <c r="CE26">
        <v>9999.4189999999999</v>
      </c>
      <c r="CF26">
        <v>0</v>
      </c>
      <c r="CG26">
        <v>468.91673333333301</v>
      </c>
      <c r="CH26">
        <v>1400.0026666666699</v>
      </c>
      <c r="CI26">
        <v>0.90000186666666604</v>
      </c>
      <c r="CJ26">
        <v>9.9997903333333304E-2</v>
      </c>
      <c r="CK26">
        <v>0</v>
      </c>
      <c r="CL26">
        <v>1140.09566666667</v>
      </c>
      <c r="CM26">
        <v>4.9997499999999997</v>
      </c>
      <c r="CN26">
        <v>15767.833333333299</v>
      </c>
      <c r="CO26">
        <v>12178.08</v>
      </c>
      <c r="CP26">
        <v>49.3162666666666</v>
      </c>
      <c r="CQ26">
        <v>50.811999999999998</v>
      </c>
      <c r="CR26">
        <v>50.283066666666599</v>
      </c>
      <c r="CS26">
        <v>50.324599999999997</v>
      </c>
      <c r="CT26">
        <v>50.351900000000001</v>
      </c>
      <c r="CU26">
        <v>1255.502</v>
      </c>
      <c r="CV26">
        <v>139.500666666667</v>
      </c>
      <c r="CW26">
        <v>0</v>
      </c>
      <c r="CX26">
        <v>86.5</v>
      </c>
      <c r="CY26">
        <v>0</v>
      </c>
      <c r="CZ26">
        <v>1140.1142307692301</v>
      </c>
      <c r="DA26">
        <v>5.1627350319133498</v>
      </c>
      <c r="DB26">
        <v>43.976068366405499</v>
      </c>
      <c r="DC26">
        <v>15767.95</v>
      </c>
      <c r="DD26">
        <v>15</v>
      </c>
      <c r="DE26">
        <v>0</v>
      </c>
      <c r="DF26" t="s">
        <v>291</v>
      </c>
      <c r="DG26">
        <v>1607992667.0999999</v>
      </c>
      <c r="DH26">
        <v>1607992669.5999999</v>
      </c>
      <c r="DI26">
        <v>0</v>
      </c>
      <c r="DJ26">
        <v>2.2829999999999999</v>
      </c>
      <c r="DK26">
        <v>-1.6E-2</v>
      </c>
      <c r="DL26">
        <v>3.8</v>
      </c>
      <c r="DM26">
        <v>0.125</v>
      </c>
      <c r="DN26">
        <v>727</v>
      </c>
      <c r="DO26">
        <v>17</v>
      </c>
      <c r="DP26">
        <v>0.04</v>
      </c>
      <c r="DQ26">
        <v>0.04</v>
      </c>
      <c r="DR26">
        <v>19.924674562881901</v>
      </c>
      <c r="DS26">
        <v>-8.8159655022086406E-2</v>
      </c>
      <c r="DT26">
        <v>3.9630231705381803E-2</v>
      </c>
      <c r="DU26">
        <v>1</v>
      </c>
      <c r="DV26">
        <v>-26.148956666666699</v>
      </c>
      <c r="DW26">
        <v>7.9093214683009797E-2</v>
      </c>
      <c r="DX26">
        <v>4.24017348963725E-2</v>
      </c>
      <c r="DY26">
        <v>1</v>
      </c>
      <c r="DZ26">
        <v>3.6711086666666701</v>
      </c>
      <c r="EA26">
        <v>-0.12767038932145799</v>
      </c>
      <c r="EB26">
        <v>1.3360135661320501E-2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3.8</v>
      </c>
      <c r="EJ26">
        <v>0.125</v>
      </c>
      <c r="EK26">
        <v>3.8</v>
      </c>
      <c r="EL26">
        <v>0</v>
      </c>
      <c r="EM26">
        <v>0</v>
      </c>
      <c r="EN26">
        <v>0</v>
      </c>
      <c r="EO26">
        <v>0.125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1039.3</v>
      </c>
      <c r="EX26">
        <v>1039.3</v>
      </c>
      <c r="EY26">
        <v>2</v>
      </c>
      <c r="EZ26">
        <v>508.38</v>
      </c>
      <c r="FA26">
        <v>488.97</v>
      </c>
      <c r="FB26">
        <v>23.914000000000001</v>
      </c>
      <c r="FC26">
        <v>32.723599999999998</v>
      </c>
      <c r="FD26">
        <v>30.000599999999999</v>
      </c>
      <c r="FE26">
        <v>32.622100000000003</v>
      </c>
      <c r="FF26">
        <v>32.587499999999999</v>
      </c>
      <c r="FG26">
        <v>30.903199999999998</v>
      </c>
      <c r="FH26">
        <v>12.671799999999999</v>
      </c>
      <c r="FI26">
        <v>100</v>
      </c>
      <c r="FJ26">
        <v>23.9209</v>
      </c>
      <c r="FK26">
        <v>625.43600000000004</v>
      </c>
      <c r="FL26">
        <v>17.566500000000001</v>
      </c>
      <c r="FM26">
        <v>101.46299999999999</v>
      </c>
      <c r="FN26">
        <v>100.831</v>
      </c>
    </row>
    <row r="27" spans="1:170" x14ac:dyDescent="0.25">
      <c r="A27">
        <v>11</v>
      </c>
      <c r="B27">
        <v>1608055131</v>
      </c>
      <c r="C27">
        <v>884.90000009536698</v>
      </c>
      <c r="D27" t="s">
        <v>331</v>
      </c>
      <c r="E27" t="s">
        <v>332</v>
      </c>
      <c r="F27" t="s">
        <v>285</v>
      </c>
      <c r="G27" t="s">
        <v>286</v>
      </c>
      <c r="H27">
        <v>1608055123.0193601</v>
      </c>
      <c r="I27">
        <f t="shared" si="0"/>
        <v>3.0757697417932474E-3</v>
      </c>
      <c r="J27">
        <f t="shared" si="1"/>
        <v>21.476817211932595</v>
      </c>
      <c r="K27">
        <f t="shared" si="2"/>
        <v>699.60848387096803</v>
      </c>
      <c r="L27">
        <f t="shared" si="3"/>
        <v>480.12944917277423</v>
      </c>
      <c r="M27">
        <f t="shared" si="4"/>
        <v>49.375991620219786</v>
      </c>
      <c r="N27">
        <f t="shared" si="5"/>
        <v>71.946977417369382</v>
      </c>
      <c r="O27">
        <f t="shared" si="6"/>
        <v>0.17451626466711495</v>
      </c>
      <c r="P27">
        <f t="shared" si="7"/>
        <v>2.9771483179607894</v>
      </c>
      <c r="Q27">
        <f t="shared" si="8"/>
        <v>0.16902576689874727</v>
      </c>
      <c r="R27">
        <f t="shared" si="9"/>
        <v>0.10612001443696477</v>
      </c>
      <c r="S27">
        <f t="shared" si="10"/>
        <v>231.29174389944029</v>
      </c>
      <c r="T27">
        <f t="shared" si="11"/>
        <v>28.549696234749508</v>
      </c>
      <c r="U27">
        <f t="shared" si="12"/>
        <v>28.910316129032299</v>
      </c>
      <c r="V27">
        <f t="shared" si="13"/>
        <v>4.000948538045205</v>
      </c>
      <c r="W27">
        <f t="shared" si="14"/>
        <v>57.620011636134564</v>
      </c>
      <c r="X27">
        <f t="shared" si="15"/>
        <v>2.1858749759882516</v>
      </c>
      <c r="Y27">
        <f t="shared" si="16"/>
        <v>3.7936038433866779</v>
      </c>
      <c r="Z27">
        <f t="shared" si="17"/>
        <v>1.8150735620569534</v>
      </c>
      <c r="AA27">
        <f t="shared" si="18"/>
        <v>-135.6414456130822</v>
      </c>
      <c r="AB27">
        <f t="shared" si="19"/>
        <v>-147.00614978089772</v>
      </c>
      <c r="AC27">
        <f t="shared" si="20"/>
        <v>-10.8119325122468</v>
      </c>
      <c r="AD27">
        <f t="shared" si="21"/>
        <v>-62.167784006786434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54145.948110867132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1179.49</v>
      </c>
      <c r="AR27">
        <v>1459.62</v>
      </c>
      <c r="AS27">
        <f t="shared" si="27"/>
        <v>0.19191981474630382</v>
      </c>
      <c r="AT27">
        <v>0.5</v>
      </c>
      <c r="AU27">
        <f t="shared" si="28"/>
        <v>1180.1890652634502</v>
      </c>
      <c r="AV27">
        <f t="shared" si="29"/>
        <v>21.476817211932595</v>
      </c>
      <c r="AW27">
        <f t="shared" si="30"/>
        <v>113.25083338548741</v>
      </c>
      <c r="AX27">
        <f t="shared" si="31"/>
        <v>0.51780600430248958</v>
      </c>
      <c r="AY27">
        <f t="shared" si="32"/>
        <v>1.8687314889522081E-2</v>
      </c>
      <c r="AZ27">
        <f t="shared" si="33"/>
        <v>1.2348830517531961</v>
      </c>
      <c r="BA27" t="s">
        <v>334</v>
      </c>
      <c r="BB27">
        <v>703.82</v>
      </c>
      <c r="BC27">
        <f t="shared" si="34"/>
        <v>755.79999999999984</v>
      </c>
      <c r="BD27">
        <f t="shared" si="35"/>
        <v>0.37064038105318858</v>
      </c>
      <c r="BE27">
        <f t="shared" si="36"/>
        <v>0.70456482140204679</v>
      </c>
      <c r="BF27">
        <f t="shared" si="37"/>
        <v>0.37644642366128911</v>
      </c>
      <c r="BG27">
        <f t="shared" si="38"/>
        <v>0.707789924677942</v>
      </c>
      <c r="BH27">
        <f t="shared" si="39"/>
        <v>1400.0048387096799</v>
      </c>
      <c r="BI27">
        <f t="shared" si="40"/>
        <v>1180.1890652634502</v>
      </c>
      <c r="BJ27">
        <f t="shared" si="41"/>
        <v>0.8429892759164862</v>
      </c>
      <c r="BK27">
        <f t="shared" si="42"/>
        <v>0.19597855183297239</v>
      </c>
      <c r="BL27">
        <v>6</v>
      </c>
      <c r="BM27">
        <v>0.5</v>
      </c>
      <c r="BN27" t="s">
        <v>290</v>
      </c>
      <c r="BO27">
        <v>2</v>
      </c>
      <c r="BP27">
        <v>1608055123.0193601</v>
      </c>
      <c r="BQ27">
        <v>699.60848387096803</v>
      </c>
      <c r="BR27">
        <v>727.96222580645201</v>
      </c>
      <c r="BS27">
        <v>21.2553290322581</v>
      </c>
      <c r="BT27">
        <v>17.642938709677399</v>
      </c>
      <c r="BU27">
        <v>695.80848387096796</v>
      </c>
      <c r="BV27">
        <v>21.1303290322581</v>
      </c>
      <c r="BW27">
        <v>500.01129032258098</v>
      </c>
      <c r="BX27">
        <v>102.738935483871</v>
      </c>
      <c r="BY27">
        <v>9.9979532258064496E-2</v>
      </c>
      <c r="BZ27">
        <v>27.9944129032258</v>
      </c>
      <c r="CA27">
        <v>28.910316129032299</v>
      </c>
      <c r="CB27">
        <v>999.9</v>
      </c>
      <c r="CC27">
        <v>0</v>
      </c>
      <c r="CD27">
        <v>0</v>
      </c>
      <c r="CE27">
        <v>9999.9967741935507</v>
      </c>
      <c r="CF27">
        <v>0</v>
      </c>
      <c r="CG27">
        <v>449.19203225806501</v>
      </c>
      <c r="CH27">
        <v>1400.0048387096799</v>
      </c>
      <c r="CI27">
        <v>0.90000203225806397</v>
      </c>
      <c r="CJ27">
        <v>9.9997735483871003E-2</v>
      </c>
      <c r="CK27">
        <v>0</v>
      </c>
      <c r="CL27">
        <v>1179.6025806451601</v>
      </c>
      <c r="CM27">
        <v>4.9997499999999997</v>
      </c>
      <c r="CN27">
        <v>16302.9290322581</v>
      </c>
      <c r="CO27">
        <v>12178.1</v>
      </c>
      <c r="CP27">
        <v>49.3708064516129</v>
      </c>
      <c r="CQ27">
        <v>50.936999999999998</v>
      </c>
      <c r="CR27">
        <v>50.356645161290302</v>
      </c>
      <c r="CS27">
        <v>50.430999999999997</v>
      </c>
      <c r="CT27">
        <v>50.411000000000001</v>
      </c>
      <c r="CU27">
        <v>1255.5048387096799</v>
      </c>
      <c r="CV27">
        <v>139.5</v>
      </c>
      <c r="CW27">
        <v>0</v>
      </c>
      <c r="CX27">
        <v>104.40000009536701</v>
      </c>
      <c r="CY27">
        <v>0</v>
      </c>
      <c r="CZ27">
        <v>1179.49</v>
      </c>
      <c r="DA27">
        <v>-11.120683770841399</v>
      </c>
      <c r="DB27">
        <v>-143.73675213281601</v>
      </c>
      <c r="DC27">
        <v>16301.4884615385</v>
      </c>
      <c r="DD27">
        <v>15</v>
      </c>
      <c r="DE27">
        <v>0</v>
      </c>
      <c r="DF27" t="s">
        <v>291</v>
      </c>
      <c r="DG27">
        <v>1607992667.0999999</v>
      </c>
      <c r="DH27">
        <v>1607992669.5999999</v>
      </c>
      <c r="DI27">
        <v>0</v>
      </c>
      <c r="DJ27">
        <v>2.2829999999999999</v>
      </c>
      <c r="DK27">
        <v>-1.6E-2</v>
      </c>
      <c r="DL27">
        <v>3.8</v>
      </c>
      <c r="DM27">
        <v>0.125</v>
      </c>
      <c r="DN27">
        <v>727</v>
      </c>
      <c r="DO27">
        <v>17</v>
      </c>
      <c r="DP27">
        <v>0.04</v>
      </c>
      <c r="DQ27">
        <v>0.04</v>
      </c>
      <c r="DR27">
        <v>21.475240518293301</v>
      </c>
      <c r="DS27">
        <v>-0.25755052918367</v>
      </c>
      <c r="DT27">
        <v>6.7239475373731705E-2</v>
      </c>
      <c r="DU27">
        <v>1</v>
      </c>
      <c r="DV27">
        <v>-28.351987096774199</v>
      </c>
      <c r="DW27">
        <v>6.2530114662198696E-2</v>
      </c>
      <c r="DX27">
        <v>8.0965256355628096E-2</v>
      </c>
      <c r="DY27">
        <v>1</v>
      </c>
      <c r="DZ27">
        <v>3.61187451612903</v>
      </c>
      <c r="EA27">
        <v>5.9001328467232203E-2</v>
      </c>
      <c r="EB27">
        <v>4.4431410269339198E-3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3.8</v>
      </c>
      <c r="EJ27">
        <v>0.125</v>
      </c>
      <c r="EK27">
        <v>3.8</v>
      </c>
      <c r="EL27">
        <v>0</v>
      </c>
      <c r="EM27">
        <v>0</v>
      </c>
      <c r="EN27">
        <v>0</v>
      </c>
      <c r="EO27">
        <v>0.125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1041.0999999999999</v>
      </c>
      <c r="EX27">
        <v>1041</v>
      </c>
      <c r="EY27">
        <v>2</v>
      </c>
      <c r="EZ27">
        <v>508.61900000000003</v>
      </c>
      <c r="FA27">
        <v>487.32600000000002</v>
      </c>
      <c r="FB27">
        <v>23.919599999999999</v>
      </c>
      <c r="FC27">
        <v>32.867199999999997</v>
      </c>
      <c r="FD27">
        <v>30.000599999999999</v>
      </c>
      <c r="FE27">
        <v>32.747199999999999</v>
      </c>
      <c r="FF27">
        <v>32.7087</v>
      </c>
      <c r="FG27">
        <v>34.771500000000003</v>
      </c>
      <c r="FH27">
        <v>11.8604</v>
      </c>
      <c r="FI27">
        <v>100</v>
      </c>
      <c r="FJ27">
        <v>23.9194</v>
      </c>
      <c r="FK27">
        <v>728.01599999999996</v>
      </c>
      <c r="FL27">
        <v>17.681999999999999</v>
      </c>
      <c r="FM27">
        <v>101.432</v>
      </c>
      <c r="FN27">
        <v>100.801</v>
      </c>
    </row>
    <row r="28" spans="1:170" x14ac:dyDescent="0.25">
      <c r="A28">
        <v>12</v>
      </c>
      <c r="B28">
        <v>1608055195</v>
      </c>
      <c r="C28">
        <v>948.90000009536698</v>
      </c>
      <c r="D28" t="s">
        <v>335</v>
      </c>
      <c r="E28" t="s">
        <v>336</v>
      </c>
      <c r="F28" t="s">
        <v>285</v>
      </c>
      <c r="G28" t="s">
        <v>286</v>
      </c>
      <c r="H28">
        <v>1608055187.25</v>
      </c>
      <c r="I28">
        <f t="shared" si="0"/>
        <v>2.883168195948855E-3</v>
      </c>
      <c r="J28">
        <f t="shared" si="1"/>
        <v>23.932949147265706</v>
      </c>
      <c r="K28">
        <f t="shared" si="2"/>
        <v>796.661333333333</v>
      </c>
      <c r="L28">
        <f t="shared" si="3"/>
        <v>536.66979242770401</v>
      </c>
      <c r="M28">
        <f t="shared" si="4"/>
        <v>55.191621865646155</v>
      </c>
      <c r="N28">
        <f t="shared" si="5"/>
        <v>81.929394358893362</v>
      </c>
      <c r="O28">
        <f t="shared" si="6"/>
        <v>0.16325571367648048</v>
      </c>
      <c r="P28">
        <f t="shared" si="7"/>
        <v>2.9768216206250351</v>
      </c>
      <c r="Q28">
        <f t="shared" si="8"/>
        <v>0.15843986395719645</v>
      </c>
      <c r="R28">
        <f t="shared" si="9"/>
        <v>9.9445766602390906E-2</v>
      </c>
      <c r="S28">
        <f t="shared" si="10"/>
        <v>231.28716154800071</v>
      </c>
      <c r="T28">
        <f t="shared" si="11"/>
        <v>28.588375325445597</v>
      </c>
      <c r="U28">
        <f t="shared" si="12"/>
        <v>28.914459999999998</v>
      </c>
      <c r="V28">
        <f t="shared" si="13"/>
        <v>4.0019086521759313</v>
      </c>
      <c r="W28">
        <f t="shared" si="14"/>
        <v>57.68016450167589</v>
      </c>
      <c r="X28">
        <f t="shared" si="15"/>
        <v>2.1867962180829359</v>
      </c>
      <c r="Y28">
        <f t="shared" si="16"/>
        <v>3.7912447666812721</v>
      </c>
      <c r="Z28">
        <f t="shared" si="17"/>
        <v>1.8151124340929954</v>
      </c>
      <c r="AA28">
        <f t="shared" si="18"/>
        <v>-127.14771744134451</v>
      </c>
      <c r="AB28">
        <f t="shared" si="19"/>
        <v>-149.36737396486356</v>
      </c>
      <c r="AC28">
        <f t="shared" si="20"/>
        <v>-10.986444323141589</v>
      </c>
      <c r="AD28">
        <f t="shared" si="21"/>
        <v>-56.214374181348958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54138.317795632429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1215.16769230769</v>
      </c>
      <c r="AR28">
        <v>1507.93</v>
      </c>
      <c r="AS28">
        <f t="shared" si="27"/>
        <v>0.19414847353147036</v>
      </c>
      <c r="AT28">
        <v>0.5</v>
      </c>
      <c r="AU28">
        <f t="shared" si="28"/>
        <v>1180.1653547330664</v>
      </c>
      <c r="AV28">
        <f t="shared" si="29"/>
        <v>23.932949147265706</v>
      </c>
      <c r="AW28">
        <f t="shared" si="30"/>
        <v>114.56365106807553</v>
      </c>
      <c r="AX28">
        <f t="shared" si="31"/>
        <v>0.52989197111271746</v>
      </c>
      <c r="AY28">
        <f t="shared" si="32"/>
        <v>2.0768866437894915E-2</v>
      </c>
      <c r="AZ28">
        <f t="shared" si="33"/>
        <v>1.1632834415390634</v>
      </c>
      <c r="BA28" t="s">
        <v>338</v>
      </c>
      <c r="BB28">
        <v>708.89</v>
      </c>
      <c r="BC28">
        <f t="shared" si="34"/>
        <v>799.04000000000008</v>
      </c>
      <c r="BD28">
        <f t="shared" si="35"/>
        <v>0.36639255568220619</v>
      </c>
      <c r="BE28">
        <f t="shared" si="36"/>
        <v>0.68704248410811564</v>
      </c>
      <c r="BF28">
        <f t="shared" si="37"/>
        <v>0.36943803515665863</v>
      </c>
      <c r="BG28">
        <f t="shared" si="38"/>
        <v>0.68881955570376696</v>
      </c>
      <c r="BH28">
        <f t="shared" si="39"/>
        <v>1399.9766666666701</v>
      </c>
      <c r="BI28">
        <f t="shared" si="40"/>
        <v>1180.1653547330664</v>
      </c>
      <c r="BJ28">
        <f t="shared" si="41"/>
        <v>0.84298930320247967</v>
      </c>
      <c r="BK28">
        <f t="shared" si="42"/>
        <v>0.19597860640495923</v>
      </c>
      <c r="BL28">
        <v>6</v>
      </c>
      <c r="BM28">
        <v>0.5</v>
      </c>
      <c r="BN28" t="s">
        <v>290</v>
      </c>
      <c r="BO28">
        <v>2</v>
      </c>
      <c r="BP28">
        <v>1608055187.25</v>
      </c>
      <c r="BQ28">
        <v>796.661333333333</v>
      </c>
      <c r="BR28">
        <v>828.13626666666698</v>
      </c>
      <c r="BS28">
        <v>21.263870000000001</v>
      </c>
      <c r="BT28">
        <v>17.8777333333333</v>
      </c>
      <c r="BU28">
        <v>792.86133333333396</v>
      </c>
      <c r="BV28">
        <v>21.138870000000001</v>
      </c>
      <c r="BW28">
        <v>500.01423333333298</v>
      </c>
      <c r="BX28">
        <v>102.740933333333</v>
      </c>
      <c r="BY28">
        <v>9.9999106666666698E-2</v>
      </c>
      <c r="BZ28">
        <v>27.983743333333301</v>
      </c>
      <c r="CA28">
        <v>28.914459999999998</v>
      </c>
      <c r="CB28">
        <v>999.9</v>
      </c>
      <c r="CC28">
        <v>0</v>
      </c>
      <c r="CD28">
        <v>0</v>
      </c>
      <c r="CE28">
        <v>9997.9553333333297</v>
      </c>
      <c r="CF28">
        <v>0</v>
      </c>
      <c r="CG28">
        <v>431.15440000000001</v>
      </c>
      <c r="CH28">
        <v>1399.9766666666701</v>
      </c>
      <c r="CI28">
        <v>0.90000040000000003</v>
      </c>
      <c r="CJ28">
        <v>9.9999389999999994E-2</v>
      </c>
      <c r="CK28">
        <v>0</v>
      </c>
      <c r="CL28">
        <v>1215.34733333333</v>
      </c>
      <c r="CM28">
        <v>4.9997499999999997</v>
      </c>
      <c r="CN28">
        <v>16798.919999999998</v>
      </c>
      <c r="CO28">
        <v>12177.833333333299</v>
      </c>
      <c r="CP28">
        <v>49.491599999999998</v>
      </c>
      <c r="CQ28">
        <v>51.0041333333333</v>
      </c>
      <c r="CR28">
        <v>50.449733333333299</v>
      </c>
      <c r="CS28">
        <v>50.508200000000002</v>
      </c>
      <c r="CT28">
        <v>50.5041333333333</v>
      </c>
      <c r="CU28">
        <v>1255.4770000000001</v>
      </c>
      <c r="CV28">
        <v>139.49833333333299</v>
      </c>
      <c r="CW28">
        <v>0</v>
      </c>
      <c r="CX28">
        <v>63.700000047683702</v>
      </c>
      <c r="CY28">
        <v>0</v>
      </c>
      <c r="CZ28">
        <v>1215.16769230769</v>
      </c>
      <c r="DA28">
        <v>-21.151453020340998</v>
      </c>
      <c r="DB28">
        <v>-278.36581211885198</v>
      </c>
      <c r="DC28">
        <v>16796.769230769201</v>
      </c>
      <c r="DD28">
        <v>15</v>
      </c>
      <c r="DE28">
        <v>0</v>
      </c>
      <c r="DF28" t="s">
        <v>291</v>
      </c>
      <c r="DG28">
        <v>1607992667.0999999</v>
      </c>
      <c r="DH28">
        <v>1607992669.5999999</v>
      </c>
      <c r="DI28">
        <v>0</v>
      </c>
      <c r="DJ28">
        <v>2.2829999999999999</v>
      </c>
      <c r="DK28">
        <v>-1.6E-2</v>
      </c>
      <c r="DL28">
        <v>3.8</v>
      </c>
      <c r="DM28">
        <v>0.125</v>
      </c>
      <c r="DN28">
        <v>727</v>
      </c>
      <c r="DO28">
        <v>17</v>
      </c>
      <c r="DP28">
        <v>0.04</v>
      </c>
      <c r="DQ28">
        <v>0.04</v>
      </c>
      <c r="DR28">
        <v>23.953558638892599</v>
      </c>
      <c r="DS28">
        <v>-0.11489616770003901</v>
      </c>
      <c r="DT28">
        <v>7.2314039670339503E-2</v>
      </c>
      <c r="DU28">
        <v>1</v>
      </c>
      <c r="DV28">
        <v>-31.4877233333333</v>
      </c>
      <c r="DW28">
        <v>0.19776907675198899</v>
      </c>
      <c r="DX28">
        <v>8.7495385338631201E-2</v>
      </c>
      <c r="DY28">
        <v>1</v>
      </c>
      <c r="DZ28">
        <v>3.3872103333333299</v>
      </c>
      <c r="EA28">
        <v>-0.111710522803117</v>
      </c>
      <c r="EB28">
        <v>1.0970242623671699E-2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3.8</v>
      </c>
      <c r="EJ28">
        <v>0.125</v>
      </c>
      <c r="EK28">
        <v>3.8</v>
      </c>
      <c r="EL28">
        <v>0</v>
      </c>
      <c r="EM28">
        <v>0</v>
      </c>
      <c r="EN28">
        <v>0</v>
      </c>
      <c r="EO28">
        <v>0.125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1042.0999999999999</v>
      </c>
      <c r="EX28">
        <v>1042.0999999999999</v>
      </c>
      <c r="EY28">
        <v>2</v>
      </c>
      <c r="EZ28">
        <v>508.73599999999999</v>
      </c>
      <c r="FA28">
        <v>487.13</v>
      </c>
      <c r="FB28">
        <v>23.818100000000001</v>
      </c>
      <c r="FC28">
        <v>32.9602</v>
      </c>
      <c r="FD28">
        <v>30.000699999999998</v>
      </c>
      <c r="FE28">
        <v>32.830300000000001</v>
      </c>
      <c r="FF28">
        <v>32.7911</v>
      </c>
      <c r="FG28">
        <v>38.511899999999997</v>
      </c>
      <c r="FH28">
        <v>9.8242700000000003</v>
      </c>
      <c r="FI28">
        <v>100</v>
      </c>
      <c r="FJ28">
        <v>23.818200000000001</v>
      </c>
      <c r="FK28">
        <v>829.33299999999997</v>
      </c>
      <c r="FL28">
        <v>17.994199999999999</v>
      </c>
      <c r="FM28">
        <v>101.42</v>
      </c>
      <c r="FN28">
        <v>100.785</v>
      </c>
    </row>
    <row r="29" spans="1:170" x14ac:dyDescent="0.25">
      <c r="A29">
        <v>13</v>
      </c>
      <c r="B29">
        <v>1608055257</v>
      </c>
      <c r="C29">
        <v>1010.90000009537</v>
      </c>
      <c r="D29" t="s">
        <v>339</v>
      </c>
      <c r="E29" t="s">
        <v>340</v>
      </c>
      <c r="F29" t="s">
        <v>285</v>
      </c>
      <c r="G29" t="s">
        <v>286</v>
      </c>
      <c r="H29">
        <v>1608055249.25</v>
      </c>
      <c r="I29">
        <f t="shared" si="0"/>
        <v>2.9361009585388157E-3</v>
      </c>
      <c r="J29">
        <f t="shared" si="1"/>
        <v>24.841555602195037</v>
      </c>
      <c r="K29">
        <f t="shared" si="2"/>
        <v>896.23396666666702</v>
      </c>
      <c r="L29">
        <f t="shared" si="3"/>
        <v>628.52857415181586</v>
      </c>
      <c r="M29">
        <f t="shared" si="4"/>
        <v>64.642765048601703</v>
      </c>
      <c r="N29">
        <f t="shared" si="5"/>
        <v>92.175668885048921</v>
      </c>
      <c r="O29">
        <f t="shared" si="6"/>
        <v>0.16613693630554702</v>
      </c>
      <c r="P29">
        <f t="shared" si="7"/>
        <v>2.9771464102106635</v>
      </c>
      <c r="Q29">
        <f t="shared" si="8"/>
        <v>0.16115292123377992</v>
      </c>
      <c r="R29">
        <f t="shared" si="9"/>
        <v>0.10115591518954321</v>
      </c>
      <c r="S29">
        <f t="shared" si="10"/>
        <v>231.29035742654716</v>
      </c>
      <c r="T29">
        <f t="shared" si="11"/>
        <v>28.579025642443742</v>
      </c>
      <c r="U29">
        <f t="shared" si="12"/>
        <v>28.9250066666667</v>
      </c>
      <c r="V29">
        <f t="shared" si="13"/>
        <v>4.0043531684233917</v>
      </c>
      <c r="W29">
        <f t="shared" si="14"/>
        <v>57.669531799089235</v>
      </c>
      <c r="X29">
        <f t="shared" si="15"/>
        <v>2.186934506987817</v>
      </c>
      <c r="Y29">
        <f t="shared" si="16"/>
        <v>3.7921835651565923</v>
      </c>
      <c r="Z29">
        <f t="shared" si="17"/>
        <v>1.8174186614355747</v>
      </c>
      <c r="AA29">
        <f t="shared" si="18"/>
        <v>-129.48205227156177</v>
      </c>
      <c r="AB29">
        <f t="shared" si="19"/>
        <v>-150.39484554473202</v>
      </c>
      <c r="AC29">
        <f t="shared" si="20"/>
        <v>-11.061625890737732</v>
      </c>
      <c r="AD29">
        <f t="shared" si="21"/>
        <v>-59.648166280484361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54147.239148273547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1239.1007999999999</v>
      </c>
      <c r="AR29">
        <v>1536.81</v>
      </c>
      <c r="AS29">
        <f t="shared" si="27"/>
        <v>0.19371893727916922</v>
      </c>
      <c r="AT29">
        <v>0.5</v>
      </c>
      <c r="AU29">
        <f t="shared" si="28"/>
        <v>1180.1824087186201</v>
      </c>
      <c r="AV29">
        <f t="shared" si="29"/>
        <v>24.841555602195037</v>
      </c>
      <c r="AW29">
        <f t="shared" si="30"/>
        <v>114.31184100627061</v>
      </c>
      <c r="AX29">
        <f t="shared" si="31"/>
        <v>0.53532967640762352</v>
      </c>
      <c r="AY29">
        <f t="shared" si="32"/>
        <v>2.1538452780032708E-2</v>
      </c>
      <c r="AZ29">
        <f t="shared" si="33"/>
        <v>1.1226306439963301</v>
      </c>
      <c r="BA29" t="s">
        <v>342</v>
      </c>
      <c r="BB29">
        <v>714.11</v>
      </c>
      <c r="BC29">
        <f t="shared" si="34"/>
        <v>822.69999999999993</v>
      </c>
      <c r="BD29">
        <f t="shared" si="35"/>
        <v>0.36186848182812692</v>
      </c>
      <c r="BE29">
        <f t="shared" si="36"/>
        <v>0.67711550763941497</v>
      </c>
      <c r="BF29">
        <f t="shared" si="37"/>
        <v>0.36247073004206104</v>
      </c>
      <c r="BG29">
        <f t="shared" si="38"/>
        <v>0.67747895839525596</v>
      </c>
      <c r="BH29">
        <f t="shared" si="39"/>
        <v>1399.9970000000001</v>
      </c>
      <c r="BI29">
        <f t="shared" si="40"/>
        <v>1180.1824087186201</v>
      </c>
      <c r="BJ29">
        <f t="shared" si="41"/>
        <v>0.84298924120453123</v>
      </c>
      <c r="BK29">
        <f t="shared" si="42"/>
        <v>0.19597848240906254</v>
      </c>
      <c r="BL29">
        <v>6</v>
      </c>
      <c r="BM29">
        <v>0.5</v>
      </c>
      <c r="BN29" t="s">
        <v>290</v>
      </c>
      <c r="BO29">
        <v>2</v>
      </c>
      <c r="BP29">
        <v>1608055249.25</v>
      </c>
      <c r="BQ29">
        <v>896.23396666666702</v>
      </c>
      <c r="BR29">
        <v>929.20156666666696</v>
      </c>
      <c r="BS29">
        <v>21.2638</v>
      </c>
      <c r="BT29">
        <v>17.8153966666667</v>
      </c>
      <c r="BU29">
        <v>892.43399999999997</v>
      </c>
      <c r="BV29">
        <v>21.1388</v>
      </c>
      <c r="BW29">
        <v>499.99979999999999</v>
      </c>
      <c r="BX29">
        <v>102.74783333333301</v>
      </c>
      <c r="BY29">
        <v>9.9941146666666703E-2</v>
      </c>
      <c r="BZ29">
        <v>27.98799</v>
      </c>
      <c r="CA29">
        <v>28.9250066666667</v>
      </c>
      <c r="CB29">
        <v>999.9</v>
      </c>
      <c r="CC29">
        <v>0</v>
      </c>
      <c r="CD29">
        <v>0</v>
      </c>
      <c r="CE29">
        <v>9999.1200000000008</v>
      </c>
      <c r="CF29">
        <v>0</v>
      </c>
      <c r="CG29">
        <v>416.47553333333298</v>
      </c>
      <c r="CH29">
        <v>1399.9970000000001</v>
      </c>
      <c r="CI29">
        <v>0.90000186666666604</v>
      </c>
      <c r="CJ29">
        <v>9.9997903333333304E-2</v>
      </c>
      <c r="CK29">
        <v>0</v>
      </c>
      <c r="CL29">
        <v>1239.5156666666701</v>
      </c>
      <c r="CM29">
        <v>4.9997499999999997</v>
      </c>
      <c r="CN29">
        <v>17138.53</v>
      </c>
      <c r="CO29">
        <v>12178.0333333333</v>
      </c>
      <c r="CP29">
        <v>49.612299999999998</v>
      </c>
      <c r="CQ29">
        <v>51.078800000000001</v>
      </c>
      <c r="CR29">
        <v>50.543466666666603</v>
      </c>
      <c r="CS29">
        <v>50.595599999999997</v>
      </c>
      <c r="CT29">
        <v>50.5914</v>
      </c>
      <c r="CU29">
        <v>1255.4970000000001</v>
      </c>
      <c r="CV29">
        <v>139.49733333333299</v>
      </c>
      <c r="CW29">
        <v>0</v>
      </c>
      <c r="CX29">
        <v>61.300000190734899</v>
      </c>
      <c r="CY29">
        <v>0</v>
      </c>
      <c r="CZ29">
        <v>1239.1007999999999</v>
      </c>
      <c r="DA29">
        <v>-40.570769163244499</v>
      </c>
      <c r="DB29">
        <v>-572.215383781431</v>
      </c>
      <c r="DC29">
        <v>17132.527999999998</v>
      </c>
      <c r="DD29">
        <v>15</v>
      </c>
      <c r="DE29">
        <v>0</v>
      </c>
      <c r="DF29" t="s">
        <v>291</v>
      </c>
      <c r="DG29">
        <v>1607992667.0999999</v>
      </c>
      <c r="DH29">
        <v>1607992669.5999999</v>
      </c>
      <c r="DI29">
        <v>0</v>
      </c>
      <c r="DJ29">
        <v>2.2829999999999999</v>
      </c>
      <c r="DK29">
        <v>-1.6E-2</v>
      </c>
      <c r="DL29">
        <v>3.8</v>
      </c>
      <c r="DM29">
        <v>0.125</v>
      </c>
      <c r="DN29">
        <v>727</v>
      </c>
      <c r="DO29">
        <v>17</v>
      </c>
      <c r="DP29">
        <v>0.04</v>
      </c>
      <c r="DQ29">
        <v>0.04</v>
      </c>
      <c r="DR29">
        <v>24.876695445779699</v>
      </c>
      <c r="DS29">
        <v>-0.46158446964616001</v>
      </c>
      <c r="DT29">
        <v>0.163749698346984</v>
      </c>
      <c r="DU29">
        <v>1</v>
      </c>
      <c r="DV29">
        <v>-32.988316666666698</v>
      </c>
      <c r="DW29">
        <v>0.184880088987813</v>
      </c>
      <c r="DX29">
        <v>0.16395558968479501</v>
      </c>
      <c r="DY29">
        <v>1</v>
      </c>
      <c r="DZ29">
        <v>3.449497</v>
      </c>
      <c r="EA29">
        <v>-0.105397374860957</v>
      </c>
      <c r="EB29">
        <v>7.6846592420657797E-3</v>
      </c>
      <c r="EC29">
        <v>1</v>
      </c>
      <c r="ED29">
        <v>3</v>
      </c>
      <c r="EE29">
        <v>3</v>
      </c>
      <c r="EF29" t="s">
        <v>297</v>
      </c>
      <c r="EG29">
        <v>100</v>
      </c>
      <c r="EH29">
        <v>100</v>
      </c>
      <c r="EI29">
        <v>3.8</v>
      </c>
      <c r="EJ29">
        <v>0.125</v>
      </c>
      <c r="EK29">
        <v>3.8</v>
      </c>
      <c r="EL29">
        <v>0</v>
      </c>
      <c r="EM29">
        <v>0</v>
      </c>
      <c r="EN29">
        <v>0</v>
      </c>
      <c r="EO29">
        <v>0.125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1043.2</v>
      </c>
      <c r="EX29">
        <v>1043.0999999999999</v>
      </c>
      <c r="EY29">
        <v>2</v>
      </c>
      <c r="EZ29">
        <v>509.00900000000001</v>
      </c>
      <c r="FA29">
        <v>486.15100000000001</v>
      </c>
      <c r="FB29">
        <v>23.854299999999999</v>
      </c>
      <c r="FC29">
        <v>33.046999999999997</v>
      </c>
      <c r="FD29">
        <v>30.000699999999998</v>
      </c>
      <c r="FE29">
        <v>32.910499999999999</v>
      </c>
      <c r="FF29">
        <v>32.868099999999998</v>
      </c>
      <c r="FG29">
        <v>42.164099999999998</v>
      </c>
      <c r="FH29">
        <v>10.1706</v>
      </c>
      <c r="FI29">
        <v>100</v>
      </c>
      <c r="FJ29">
        <v>23.8611</v>
      </c>
      <c r="FK29">
        <v>930.57</v>
      </c>
      <c r="FL29">
        <v>17.984300000000001</v>
      </c>
      <c r="FM29">
        <v>101.407</v>
      </c>
      <c r="FN29">
        <v>100.765</v>
      </c>
    </row>
    <row r="30" spans="1:170" x14ac:dyDescent="0.25">
      <c r="A30">
        <v>14</v>
      </c>
      <c r="B30">
        <v>1608055377.5</v>
      </c>
      <c r="C30">
        <v>1131.4000000953699</v>
      </c>
      <c r="D30" t="s">
        <v>343</v>
      </c>
      <c r="E30" t="s">
        <v>344</v>
      </c>
      <c r="F30" t="s">
        <v>285</v>
      </c>
      <c r="G30" t="s">
        <v>286</v>
      </c>
      <c r="H30">
        <v>1608055369.5</v>
      </c>
      <c r="I30">
        <f t="shared" si="0"/>
        <v>2.6099564721909128E-3</v>
      </c>
      <c r="J30">
        <f t="shared" si="1"/>
        <v>25.006489038006034</v>
      </c>
      <c r="K30">
        <f t="shared" si="2"/>
        <v>1199.4419354838701</v>
      </c>
      <c r="L30">
        <f t="shared" si="3"/>
        <v>892.01963856457451</v>
      </c>
      <c r="M30">
        <f t="shared" si="4"/>
        <v>91.753815811075469</v>
      </c>
      <c r="N30">
        <f t="shared" si="5"/>
        <v>123.37550617334304</v>
      </c>
      <c r="O30">
        <f t="shared" si="6"/>
        <v>0.14775520998907218</v>
      </c>
      <c r="P30">
        <f t="shared" si="7"/>
        <v>2.9765187108361451</v>
      </c>
      <c r="Q30">
        <f t="shared" si="8"/>
        <v>0.14379811577084556</v>
      </c>
      <c r="R30">
        <f t="shared" si="9"/>
        <v>9.0220524508833541E-2</v>
      </c>
      <c r="S30">
        <f t="shared" si="10"/>
        <v>231.28914230356639</v>
      </c>
      <c r="T30">
        <f t="shared" si="11"/>
        <v>28.666735254824033</v>
      </c>
      <c r="U30">
        <f t="shared" si="12"/>
        <v>28.936929032258099</v>
      </c>
      <c r="V30">
        <f t="shared" si="13"/>
        <v>4.0071181132905593</v>
      </c>
      <c r="W30">
        <f t="shared" si="14"/>
        <v>57.90741051364914</v>
      </c>
      <c r="X30">
        <f t="shared" si="15"/>
        <v>2.1964786633857765</v>
      </c>
      <c r="Y30">
        <f t="shared" si="16"/>
        <v>3.7930873508288769</v>
      </c>
      <c r="Z30">
        <f t="shared" si="17"/>
        <v>1.8106394499047829</v>
      </c>
      <c r="AA30">
        <f t="shared" si="18"/>
        <v>-115.09908042361926</v>
      </c>
      <c r="AB30">
        <f t="shared" si="19"/>
        <v>-151.62041082918083</v>
      </c>
      <c r="AC30">
        <f t="shared" si="20"/>
        <v>-11.155007672153831</v>
      </c>
      <c r="AD30">
        <f t="shared" si="21"/>
        <v>-46.585356621387518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54128.350708779137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1189.2673076923099</v>
      </c>
      <c r="AR30">
        <v>1467.39</v>
      </c>
      <c r="AS30">
        <f t="shared" si="27"/>
        <v>0.18953563286358099</v>
      </c>
      <c r="AT30">
        <v>0.5</v>
      </c>
      <c r="AU30">
        <f t="shared" si="28"/>
        <v>1180.1762330053789</v>
      </c>
      <c r="AV30">
        <f t="shared" si="29"/>
        <v>25.006489038006034</v>
      </c>
      <c r="AW30">
        <f t="shared" si="30"/>
        <v>111.84272460661576</v>
      </c>
      <c r="AX30">
        <f t="shared" si="31"/>
        <v>0.52382120635959084</v>
      </c>
      <c r="AY30">
        <f t="shared" si="32"/>
        <v>2.1678318714037054E-2</v>
      </c>
      <c r="AZ30">
        <f t="shared" si="33"/>
        <v>1.2230490871547439</v>
      </c>
      <c r="BA30" t="s">
        <v>346</v>
      </c>
      <c r="BB30">
        <v>698.74</v>
      </c>
      <c r="BC30">
        <f t="shared" si="34"/>
        <v>768.65000000000009</v>
      </c>
      <c r="BD30">
        <f t="shared" si="35"/>
        <v>0.36183268367617266</v>
      </c>
      <c r="BE30">
        <f t="shared" si="36"/>
        <v>0.70013732083921743</v>
      </c>
      <c r="BF30">
        <f t="shared" si="37"/>
        <v>0.36988676064233805</v>
      </c>
      <c r="BG30">
        <f t="shared" si="38"/>
        <v>0.70473880137160083</v>
      </c>
      <c r="BH30">
        <f t="shared" si="39"/>
        <v>1399.9896774193601</v>
      </c>
      <c r="BI30">
        <f t="shared" si="40"/>
        <v>1180.1762330053789</v>
      </c>
      <c r="BJ30">
        <f t="shared" si="41"/>
        <v>0.8429892391641276</v>
      </c>
      <c r="BK30">
        <f t="shared" si="42"/>
        <v>0.1959784783282551</v>
      </c>
      <c r="BL30">
        <v>6</v>
      </c>
      <c r="BM30">
        <v>0.5</v>
      </c>
      <c r="BN30" t="s">
        <v>290</v>
      </c>
      <c r="BO30">
        <v>2</v>
      </c>
      <c r="BP30">
        <v>1608055369.5</v>
      </c>
      <c r="BQ30">
        <v>1199.4419354838701</v>
      </c>
      <c r="BR30">
        <v>1233.20580645161</v>
      </c>
      <c r="BS30">
        <v>21.353903225806501</v>
      </c>
      <c r="BT30">
        <v>18.288880645161299</v>
      </c>
      <c r="BU30">
        <v>1195.6419354838699</v>
      </c>
      <c r="BV30">
        <v>21.228903225806501</v>
      </c>
      <c r="BW30">
        <v>500.00748387096797</v>
      </c>
      <c r="BX30">
        <v>102.76074193548401</v>
      </c>
      <c r="BY30">
        <v>0.100015658064516</v>
      </c>
      <c r="BZ30">
        <v>27.9920774193548</v>
      </c>
      <c r="CA30">
        <v>28.936929032258099</v>
      </c>
      <c r="CB30">
        <v>999.9</v>
      </c>
      <c r="CC30">
        <v>0</v>
      </c>
      <c r="CD30">
        <v>0</v>
      </c>
      <c r="CE30">
        <v>9994.3161290322605</v>
      </c>
      <c r="CF30">
        <v>0</v>
      </c>
      <c r="CG30">
        <v>389.12312903225802</v>
      </c>
      <c r="CH30">
        <v>1399.9896774193601</v>
      </c>
      <c r="CI30">
        <v>0.90000225806451595</v>
      </c>
      <c r="CJ30">
        <v>9.9997567741935495E-2</v>
      </c>
      <c r="CK30">
        <v>0</v>
      </c>
      <c r="CL30">
        <v>1189.8422580645199</v>
      </c>
      <c r="CM30">
        <v>4.9997499999999997</v>
      </c>
      <c r="CN30">
        <v>16473.599999999999</v>
      </c>
      <c r="CO30">
        <v>12177.967741935499</v>
      </c>
      <c r="CP30">
        <v>49.649000000000001</v>
      </c>
      <c r="CQ30">
        <v>51.186999999999998</v>
      </c>
      <c r="CR30">
        <v>50.655000000000001</v>
      </c>
      <c r="CS30">
        <v>50.745935483871001</v>
      </c>
      <c r="CT30">
        <v>50.679064516129003</v>
      </c>
      <c r="CU30">
        <v>1255.4929032258101</v>
      </c>
      <c r="CV30">
        <v>139.49677419354799</v>
      </c>
      <c r="CW30">
        <v>0</v>
      </c>
      <c r="CX30">
        <v>120</v>
      </c>
      <c r="CY30">
        <v>0</v>
      </c>
      <c r="CZ30">
        <v>1189.2673076923099</v>
      </c>
      <c r="DA30">
        <v>-52.645128132076501</v>
      </c>
      <c r="DB30">
        <v>-732.57093916029805</v>
      </c>
      <c r="DC30">
        <v>16465.696153846198</v>
      </c>
      <c r="DD30">
        <v>15</v>
      </c>
      <c r="DE30">
        <v>0</v>
      </c>
      <c r="DF30" t="s">
        <v>291</v>
      </c>
      <c r="DG30">
        <v>1607992667.0999999</v>
      </c>
      <c r="DH30">
        <v>1607992669.5999999</v>
      </c>
      <c r="DI30">
        <v>0</v>
      </c>
      <c r="DJ30">
        <v>2.2829999999999999</v>
      </c>
      <c r="DK30">
        <v>-1.6E-2</v>
      </c>
      <c r="DL30">
        <v>3.8</v>
      </c>
      <c r="DM30">
        <v>0.125</v>
      </c>
      <c r="DN30">
        <v>727</v>
      </c>
      <c r="DO30">
        <v>17</v>
      </c>
      <c r="DP30">
        <v>0.04</v>
      </c>
      <c r="DQ30">
        <v>0.04</v>
      </c>
      <c r="DR30">
        <v>25.007699070308199</v>
      </c>
      <c r="DS30">
        <v>1.06706566307109</v>
      </c>
      <c r="DT30">
        <v>0.111112013702012</v>
      </c>
      <c r="DU30">
        <v>0</v>
      </c>
      <c r="DV30">
        <v>-33.7731833333333</v>
      </c>
      <c r="DW30">
        <v>-1.0290927697441701</v>
      </c>
      <c r="DX30">
        <v>0.125282736462593</v>
      </c>
      <c r="DY30">
        <v>0</v>
      </c>
      <c r="DZ30">
        <v>3.06499266666667</v>
      </c>
      <c r="EA30">
        <v>-1.8137486095660599E-2</v>
      </c>
      <c r="EB30">
        <v>2.01870904843226E-3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3.8</v>
      </c>
      <c r="EJ30">
        <v>0.125</v>
      </c>
      <c r="EK30">
        <v>3.8</v>
      </c>
      <c r="EL30">
        <v>0</v>
      </c>
      <c r="EM30">
        <v>0</v>
      </c>
      <c r="EN30">
        <v>0</v>
      </c>
      <c r="EO30">
        <v>0.125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1045.2</v>
      </c>
      <c r="EX30">
        <v>1045.0999999999999</v>
      </c>
      <c r="EY30">
        <v>2</v>
      </c>
      <c r="EZ30">
        <v>508.82100000000003</v>
      </c>
      <c r="FA30">
        <v>485.74900000000002</v>
      </c>
      <c r="FB30">
        <v>23.9574</v>
      </c>
      <c r="FC30">
        <v>33.205199999999998</v>
      </c>
      <c r="FD30">
        <v>30.000499999999999</v>
      </c>
      <c r="FE30">
        <v>33.0642</v>
      </c>
      <c r="FF30">
        <v>33.019199999999998</v>
      </c>
      <c r="FG30">
        <v>52.739199999999997</v>
      </c>
      <c r="FH30">
        <v>7.1046399999999998</v>
      </c>
      <c r="FI30">
        <v>100</v>
      </c>
      <c r="FJ30">
        <v>23.961099999999998</v>
      </c>
      <c r="FK30">
        <v>1233.4000000000001</v>
      </c>
      <c r="FL30">
        <v>18.370100000000001</v>
      </c>
      <c r="FM30">
        <v>101.383</v>
      </c>
      <c r="FN30">
        <v>100.741</v>
      </c>
    </row>
    <row r="31" spans="1:170" x14ac:dyDescent="0.25">
      <c r="A31">
        <v>15</v>
      </c>
      <c r="B31">
        <v>1608055498</v>
      </c>
      <c r="C31">
        <v>1251.9000000953699</v>
      </c>
      <c r="D31" t="s">
        <v>347</v>
      </c>
      <c r="E31" t="s">
        <v>348</v>
      </c>
      <c r="F31" t="s">
        <v>285</v>
      </c>
      <c r="G31" t="s">
        <v>286</v>
      </c>
      <c r="H31">
        <v>1608055490</v>
      </c>
      <c r="I31">
        <f t="shared" si="0"/>
        <v>2.3389548174495714E-3</v>
      </c>
      <c r="J31">
        <f t="shared" si="1"/>
        <v>25.248024456349526</v>
      </c>
      <c r="K31">
        <f t="shared" si="2"/>
        <v>1399.6535483871</v>
      </c>
      <c r="L31">
        <f t="shared" si="3"/>
        <v>1051.3088364949758</v>
      </c>
      <c r="M31">
        <f t="shared" si="4"/>
        <v>108.1484639083166</v>
      </c>
      <c r="N31">
        <f t="shared" si="5"/>
        <v>143.98279174229404</v>
      </c>
      <c r="O31">
        <f t="shared" si="6"/>
        <v>0.13184893734729297</v>
      </c>
      <c r="P31">
        <f t="shared" si="7"/>
        <v>2.977780827148953</v>
      </c>
      <c r="Q31">
        <f t="shared" si="8"/>
        <v>0.12868945878390656</v>
      </c>
      <c r="R31">
        <f t="shared" si="9"/>
        <v>8.0708472485179691E-2</v>
      </c>
      <c r="S31">
        <f t="shared" si="10"/>
        <v>231.29007114089907</v>
      </c>
      <c r="T31">
        <f t="shared" si="11"/>
        <v>28.725756081785583</v>
      </c>
      <c r="U31">
        <f t="shared" si="12"/>
        <v>28.922106451612901</v>
      </c>
      <c r="V31">
        <f t="shared" si="13"/>
        <v>4.0036808241065343</v>
      </c>
      <c r="W31">
        <f t="shared" si="14"/>
        <v>57.778025453869105</v>
      </c>
      <c r="X31">
        <f t="shared" si="15"/>
        <v>2.1902820795681963</v>
      </c>
      <c r="Y31">
        <f t="shared" si="16"/>
        <v>3.7908565797509852</v>
      </c>
      <c r="Z31">
        <f t="shared" si="17"/>
        <v>1.8133987445383379</v>
      </c>
      <c r="AA31">
        <f t="shared" si="18"/>
        <v>-103.1479074495261</v>
      </c>
      <c r="AB31">
        <f t="shared" si="19"/>
        <v>-150.9249937574713</v>
      </c>
      <c r="AC31">
        <f t="shared" si="20"/>
        <v>-11.09776212943634</v>
      </c>
      <c r="AD31">
        <f t="shared" si="21"/>
        <v>-33.880592195534675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54167.43357999593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1142.62846153846</v>
      </c>
      <c r="AR31">
        <v>1412.58</v>
      </c>
      <c r="AS31">
        <f t="shared" si="27"/>
        <v>0.19110530976053741</v>
      </c>
      <c r="AT31">
        <v>0.5</v>
      </c>
      <c r="AU31">
        <f t="shared" si="28"/>
        <v>1180.1767265538454</v>
      </c>
      <c r="AV31">
        <f t="shared" si="29"/>
        <v>25.248024456349526</v>
      </c>
      <c r="AW31">
        <f t="shared" si="30"/>
        <v>112.76901945012484</v>
      </c>
      <c r="AX31">
        <f t="shared" si="31"/>
        <v>0.50867207520989965</v>
      </c>
      <c r="AY31">
        <f t="shared" si="32"/>
        <v>2.1882970029054757E-2</v>
      </c>
      <c r="AZ31">
        <f t="shared" si="33"/>
        <v>1.3093063755681096</v>
      </c>
      <c r="BA31" t="s">
        <v>350</v>
      </c>
      <c r="BB31">
        <v>694.04</v>
      </c>
      <c r="BC31">
        <f t="shared" si="34"/>
        <v>718.54</v>
      </c>
      <c r="BD31">
        <f t="shared" si="35"/>
        <v>0.37569451730111053</v>
      </c>
      <c r="BE31">
        <f t="shared" si="36"/>
        <v>0.72019906231990161</v>
      </c>
      <c r="BF31">
        <f t="shared" si="37"/>
        <v>0.38724766451049275</v>
      </c>
      <c r="BG31">
        <f t="shared" si="38"/>
        <v>0.72626159010011526</v>
      </c>
      <c r="BH31">
        <f t="shared" si="39"/>
        <v>1399.9896774193501</v>
      </c>
      <c r="BI31">
        <f t="shared" si="40"/>
        <v>1180.1767265538454</v>
      </c>
      <c r="BJ31">
        <f t="shared" si="41"/>
        <v>0.84298959170135201</v>
      </c>
      <c r="BK31">
        <f t="shared" si="42"/>
        <v>0.19597918340270415</v>
      </c>
      <c r="BL31">
        <v>6</v>
      </c>
      <c r="BM31">
        <v>0.5</v>
      </c>
      <c r="BN31" t="s">
        <v>290</v>
      </c>
      <c r="BO31">
        <v>2</v>
      </c>
      <c r="BP31">
        <v>1608055490</v>
      </c>
      <c r="BQ31">
        <v>1399.6535483871</v>
      </c>
      <c r="BR31">
        <v>1433.87741935484</v>
      </c>
      <c r="BS31">
        <v>21.291683870967699</v>
      </c>
      <c r="BT31">
        <v>18.544877419354801</v>
      </c>
      <c r="BU31">
        <v>1395.8535483871001</v>
      </c>
      <c r="BV31">
        <v>21.166683870967699</v>
      </c>
      <c r="BW31">
        <v>500.03258064516098</v>
      </c>
      <c r="BX31">
        <v>102.770258064516</v>
      </c>
      <c r="BY31">
        <v>0.100050025806452</v>
      </c>
      <c r="BZ31">
        <v>27.981987096774201</v>
      </c>
      <c r="CA31">
        <v>28.922106451612901</v>
      </c>
      <c r="CB31">
        <v>999.9</v>
      </c>
      <c r="CC31">
        <v>0</v>
      </c>
      <c r="CD31">
        <v>0</v>
      </c>
      <c r="CE31">
        <v>10000.524516129</v>
      </c>
      <c r="CF31">
        <v>0</v>
      </c>
      <c r="CG31">
        <v>387.88477419354803</v>
      </c>
      <c r="CH31">
        <v>1399.9896774193501</v>
      </c>
      <c r="CI31">
        <v>0.89999148387096695</v>
      </c>
      <c r="CJ31">
        <v>0.100008470967742</v>
      </c>
      <c r="CK31">
        <v>0</v>
      </c>
      <c r="CL31">
        <v>1142.96580645161</v>
      </c>
      <c r="CM31">
        <v>4.9997499999999997</v>
      </c>
      <c r="CN31">
        <v>15833.938709677401</v>
      </c>
      <c r="CO31">
        <v>12177.919354838699</v>
      </c>
      <c r="CP31">
        <v>49.691129032257997</v>
      </c>
      <c r="CQ31">
        <v>51.25</v>
      </c>
      <c r="CR31">
        <v>50.687064516128999</v>
      </c>
      <c r="CS31">
        <v>50.8</v>
      </c>
      <c r="CT31">
        <v>50.691064516129003</v>
      </c>
      <c r="CU31">
        <v>1255.4764516129001</v>
      </c>
      <c r="CV31">
        <v>139.513225806452</v>
      </c>
      <c r="CW31">
        <v>0</v>
      </c>
      <c r="CX31">
        <v>120</v>
      </c>
      <c r="CY31">
        <v>0</v>
      </c>
      <c r="CZ31">
        <v>1142.62846153846</v>
      </c>
      <c r="DA31">
        <v>-31.581538424581201</v>
      </c>
      <c r="DB31">
        <v>-417.58290536287001</v>
      </c>
      <c r="DC31">
        <v>15829.5346153846</v>
      </c>
      <c r="DD31">
        <v>15</v>
      </c>
      <c r="DE31">
        <v>0</v>
      </c>
      <c r="DF31" t="s">
        <v>291</v>
      </c>
      <c r="DG31">
        <v>1607992667.0999999</v>
      </c>
      <c r="DH31">
        <v>1607992669.5999999</v>
      </c>
      <c r="DI31">
        <v>0</v>
      </c>
      <c r="DJ31">
        <v>2.2829999999999999</v>
      </c>
      <c r="DK31">
        <v>-1.6E-2</v>
      </c>
      <c r="DL31">
        <v>3.8</v>
      </c>
      <c r="DM31">
        <v>0.125</v>
      </c>
      <c r="DN31">
        <v>727</v>
      </c>
      <c r="DO31">
        <v>17</v>
      </c>
      <c r="DP31">
        <v>0.04</v>
      </c>
      <c r="DQ31">
        <v>0.04</v>
      </c>
      <c r="DR31">
        <v>25.246656334489799</v>
      </c>
      <c r="DS31">
        <v>-0.12298653262587</v>
      </c>
      <c r="DT31">
        <v>9.9943591926610106E-2</v>
      </c>
      <c r="DU31">
        <v>1</v>
      </c>
      <c r="DV31">
        <v>-34.222953333333301</v>
      </c>
      <c r="DW31">
        <v>5.1801557285836498E-2</v>
      </c>
      <c r="DX31">
        <v>0.12278666793354399</v>
      </c>
      <c r="DY31">
        <v>1</v>
      </c>
      <c r="DZ31">
        <v>2.7473213333333302</v>
      </c>
      <c r="EA31">
        <v>-9.3521512791994096E-2</v>
      </c>
      <c r="EB31">
        <v>7.3130617087206404E-3</v>
      </c>
      <c r="EC31">
        <v>1</v>
      </c>
      <c r="ED31">
        <v>3</v>
      </c>
      <c r="EE31">
        <v>3</v>
      </c>
      <c r="EF31" t="s">
        <v>297</v>
      </c>
      <c r="EG31">
        <v>100</v>
      </c>
      <c r="EH31">
        <v>100</v>
      </c>
      <c r="EI31">
        <v>3.8</v>
      </c>
      <c r="EJ31">
        <v>0.125</v>
      </c>
      <c r="EK31">
        <v>3.8</v>
      </c>
      <c r="EL31">
        <v>0</v>
      </c>
      <c r="EM31">
        <v>0</v>
      </c>
      <c r="EN31">
        <v>0</v>
      </c>
      <c r="EO31">
        <v>0.125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1047.2</v>
      </c>
      <c r="EX31">
        <v>1047.0999999999999</v>
      </c>
      <c r="EY31">
        <v>2</v>
      </c>
      <c r="EZ31">
        <v>509.04899999999998</v>
      </c>
      <c r="FA31">
        <v>485.40100000000001</v>
      </c>
      <c r="FB31">
        <v>24.042300000000001</v>
      </c>
      <c r="FC31">
        <v>33.295400000000001</v>
      </c>
      <c r="FD31">
        <v>30.0001</v>
      </c>
      <c r="FE31">
        <v>33.1691</v>
      </c>
      <c r="FF31">
        <v>33.123600000000003</v>
      </c>
      <c r="FG31">
        <v>59.479799999999997</v>
      </c>
      <c r="FH31">
        <v>4.8733599999999999</v>
      </c>
      <c r="FI31">
        <v>100</v>
      </c>
      <c r="FJ31">
        <v>24.047799999999999</v>
      </c>
      <c r="FK31">
        <v>1433.79</v>
      </c>
      <c r="FL31">
        <v>18.643599999999999</v>
      </c>
      <c r="FM31">
        <v>101.369</v>
      </c>
      <c r="FN31">
        <v>100.73099999999999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2020-12-15T10:05:36Z</dcterms:created>
  <dcterms:modified xsi:type="dcterms:W3CDTF">2021-05-04T23:25:17Z</dcterms:modified>
</cp:coreProperties>
</file>