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ABB2B507-B257-436E-B203-29FE078A8455}" xr6:coauthVersionLast="46" xr6:coauthVersionMax="46" xr10:uidLastSave="{00000000-0000-0000-0000-000000000000}"/>
  <bookViews>
    <workbookView xWindow="1770" yWindow="177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T31" i="1" s="1"/>
  <c r="BK31" i="1"/>
  <c r="BJ31" i="1"/>
  <c r="BI31" i="1"/>
  <c r="BH31" i="1"/>
  <c r="BG31" i="1"/>
  <c r="BF31" i="1"/>
  <c r="BE31" i="1"/>
  <c r="BA31" i="1"/>
  <c r="AW31" i="1"/>
  <c r="AY31" i="1" s="1"/>
  <c r="AU31" i="1"/>
  <c r="AO31" i="1"/>
  <c r="AJ31" i="1"/>
  <c r="AH31" i="1"/>
  <c r="L31" i="1" s="1"/>
  <c r="Z31" i="1"/>
  <c r="Y31" i="1"/>
  <c r="X31" i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AI30" i="1"/>
  <c r="Z30" i="1"/>
  <c r="Y30" i="1"/>
  <c r="X30" i="1" s="1"/>
  <c r="Q30" i="1"/>
  <c r="BO29" i="1"/>
  <c r="BN29" i="1"/>
  <c r="BL29" i="1"/>
  <c r="BM29" i="1" s="1"/>
  <c r="T29" i="1" s="1"/>
  <c r="BK29" i="1"/>
  <c r="BJ29" i="1"/>
  <c r="BI29" i="1"/>
  <c r="BH29" i="1"/>
  <c r="BG29" i="1"/>
  <c r="BF29" i="1"/>
  <c r="BE29" i="1"/>
  <c r="BA29" i="1"/>
  <c r="AW29" i="1"/>
  <c r="AY29" i="1" s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AW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AI28" i="1"/>
  <c r="Z28" i="1"/>
  <c r="Y28" i="1"/>
  <c r="X28" i="1" s="1"/>
  <c r="Q28" i="1"/>
  <c r="BO27" i="1"/>
  <c r="BN27" i="1"/>
  <c r="BL27" i="1"/>
  <c r="BM27" i="1" s="1"/>
  <c r="T27" i="1" s="1"/>
  <c r="BK27" i="1"/>
  <c r="BJ27" i="1"/>
  <c r="BI27" i="1"/>
  <c r="BH27" i="1"/>
  <c r="BG27" i="1"/>
  <c r="BF27" i="1"/>
  <c r="BE27" i="1"/>
  <c r="BA27" i="1"/>
  <c r="AU27" i="1"/>
  <c r="AO27" i="1"/>
  <c r="AJ27" i="1"/>
  <c r="AH27" i="1"/>
  <c r="Z27" i="1"/>
  <c r="Y27" i="1"/>
  <c r="X27" i="1"/>
  <c r="Q27" i="1"/>
  <c r="BO26" i="1"/>
  <c r="BN26" i="1"/>
  <c r="BL26" i="1"/>
  <c r="BM26" i="1" s="1"/>
  <c r="AW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AI26" i="1"/>
  <c r="Z26" i="1"/>
  <c r="Y26" i="1"/>
  <c r="X26" i="1" s="1"/>
  <c r="Q26" i="1"/>
  <c r="L26" i="1"/>
  <c r="BO25" i="1"/>
  <c r="BN25" i="1"/>
  <c r="BL25" i="1"/>
  <c r="BM25" i="1" s="1"/>
  <c r="T25" i="1" s="1"/>
  <c r="BK25" i="1"/>
  <c r="BJ25" i="1"/>
  <c r="BI25" i="1"/>
  <c r="BH25" i="1"/>
  <c r="BG25" i="1"/>
  <c r="BF25" i="1"/>
  <c r="BE25" i="1"/>
  <c r="BA25" i="1"/>
  <c r="AW25" i="1"/>
  <c r="AY25" i="1" s="1"/>
  <c r="AU25" i="1"/>
  <c r="AO25" i="1"/>
  <c r="AJ25" i="1"/>
  <c r="AH25" i="1"/>
  <c r="Z25" i="1"/>
  <c r="Y25" i="1"/>
  <c r="X25" i="1"/>
  <c r="Q25" i="1"/>
  <c r="BO24" i="1"/>
  <c r="BN24" i="1"/>
  <c r="BL24" i="1"/>
  <c r="BM24" i="1" s="1"/>
  <c r="AW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AI24" i="1"/>
  <c r="Z24" i="1"/>
  <c r="Y24" i="1"/>
  <c r="X24" i="1" s="1"/>
  <c r="T24" i="1"/>
  <c r="Q24" i="1"/>
  <c r="BO23" i="1"/>
  <c r="BN23" i="1"/>
  <c r="BL23" i="1"/>
  <c r="BM23" i="1" s="1"/>
  <c r="T23" i="1" s="1"/>
  <c r="BK23" i="1"/>
  <c r="BJ23" i="1"/>
  <c r="BI23" i="1"/>
  <c r="BH23" i="1"/>
  <c r="BG23" i="1"/>
  <c r="BF23" i="1"/>
  <c r="BE23" i="1"/>
  <c r="BA23" i="1"/>
  <c r="AW23" i="1"/>
  <c r="AY23" i="1" s="1"/>
  <c r="AU23" i="1"/>
  <c r="AO23" i="1"/>
  <c r="AJ23" i="1"/>
  <c r="AH23" i="1"/>
  <c r="Z23" i="1"/>
  <c r="Y23" i="1"/>
  <c r="X23" i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 s="1"/>
  <c r="AI22" i="1" s="1"/>
  <c r="Z22" i="1"/>
  <c r="Y22" i="1"/>
  <c r="X22" i="1" s="1"/>
  <c r="Q22" i="1"/>
  <c r="L22" i="1"/>
  <c r="BO21" i="1"/>
  <c r="BN21" i="1"/>
  <c r="BL21" i="1"/>
  <c r="BM21" i="1" s="1"/>
  <c r="T21" i="1" s="1"/>
  <c r="BK21" i="1"/>
  <c r="BJ21" i="1"/>
  <c r="BI21" i="1"/>
  <c r="BH21" i="1"/>
  <c r="BG21" i="1"/>
  <c r="BF21" i="1"/>
  <c r="BE21" i="1"/>
  <c r="BA21" i="1"/>
  <c r="AW21" i="1"/>
  <c r="AY21" i="1" s="1"/>
  <c r="AU21" i="1"/>
  <c r="AO21" i="1"/>
  <c r="AJ21" i="1"/>
  <c r="AH21" i="1"/>
  <c r="Z21" i="1"/>
  <c r="Y21" i="1"/>
  <c r="X21" i="1"/>
  <c r="Q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BA20" i="1"/>
  <c r="AU20" i="1"/>
  <c r="AO20" i="1"/>
  <c r="AJ20" i="1"/>
  <c r="AH20" i="1" s="1"/>
  <c r="L20" i="1" s="1"/>
  <c r="Z20" i="1"/>
  <c r="Y20" i="1"/>
  <c r="Q20" i="1"/>
  <c r="BO19" i="1"/>
  <c r="BN19" i="1"/>
  <c r="BL19" i="1"/>
  <c r="BM19" i="1" s="1"/>
  <c r="T19" i="1" s="1"/>
  <c r="BK19" i="1"/>
  <c r="BJ19" i="1"/>
  <c r="BI19" i="1"/>
  <c r="BH19" i="1"/>
  <c r="BG19" i="1"/>
  <c r="BF19" i="1"/>
  <c r="BE19" i="1"/>
  <c r="BA19" i="1"/>
  <c r="AW19" i="1"/>
  <c r="AY19" i="1" s="1"/>
  <c r="AU19" i="1"/>
  <c r="AO19" i="1"/>
  <c r="AJ19" i="1"/>
  <c r="AH19" i="1"/>
  <c r="Z19" i="1"/>
  <c r="Y19" i="1"/>
  <c r="X19" i="1"/>
  <c r="Q19" i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 s="1"/>
  <c r="AI18" i="1" s="1"/>
  <c r="Z18" i="1"/>
  <c r="Y18" i="1"/>
  <c r="X18" i="1" s="1"/>
  <c r="Q18" i="1"/>
  <c r="L18" i="1"/>
  <c r="BO17" i="1"/>
  <c r="BN17" i="1"/>
  <c r="BL17" i="1"/>
  <c r="BM17" i="1" s="1"/>
  <c r="T17" i="1" s="1"/>
  <c r="BK17" i="1"/>
  <c r="BJ17" i="1"/>
  <c r="BI17" i="1"/>
  <c r="BH17" i="1"/>
  <c r="BG17" i="1"/>
  <c r="BF17" i="1"/>
  <c r="BE17" i="1"/>
  <c r="BA17" i="1"/>
  <c r="AW17" i="1"/>
  <c r="AY17" i="1" s="1"/>
  <c r="AU17" i="1"/>
  <c r="AO17" i="1"/>
  <c r="AJ17" i="1"/>
  <c r="AH17" i="1"/>
  <c r="Z17" i="1"/>
  <c r="Y17" i="1"/>
  <c r="X17" i="1"/>
  <c r="Q17" i="1"/>
  <c r="AW20" i="1" l="1"/>
  <c r="T20" i="1"/>
  <c r="AW22" i="1"/>
  <c r="T22" i="1"/>
  <c r="AW18" i="1"/>
  <c r="T18" i="1"/>
  <c r="AY20" i="1"/>
  <c r="O24" i="1"/>
  <c r="K24" i="1"/>
  <c r="AX24" i="1" s="1"/>
  <c r="AZ24" i="1" s="1"/>
  <c r="J24" i="1"/>
  <c r="I24" i="1" s="1"/>
  <c r="T26" i="1"/>
  <c r="O20" i="1"/>
  <c r="K20" i="1"/>
  <c r="AX20" i="1" s="1"/>
  <c r="AZ20" i="1" s="1"/>
  <c r="L23" i="1"/>
  <c r="AI23" i="1"/>
  <c r="K23" i="1"/>
  <c r="AX23" i="1" s="1"/>
  <c r="AZ23" i="1" s="1"/>
  <c r="J23" i="1"/>
  <c r="I23" i="1" s="1"/>
  <c r="O23" i="1"/>
  <c r="AY26" i="1"/>
  <c r="J18" i="1"/>
  <c r="I18" i="1" s="1"/>
  <c r="J22" i="1"/>
  <c r="I22" i="1" s="1"/>
  <c r="L24" i="1"/>
  <c r="L27" i="1"/>
  <c r="K27" i="1"/>
  <c r="AX27" i="1" s="1"/>
  <c r="AI27" i="1"/>
  <c r="J27" i="1"/>
  <c r="I27" i="1" s="1"/>
  <c r="O27" i="1"/>
  <c r="O18" i="1"/>
  <c r="K18" i="1"/>
  <c r="AX18" i="1" s="1"/>
  <c r="AZ18" i="1" s="1"/>
  <c r="L19" i="1"/>
  <c r="K19" i="1"/>
  <c r="AX19" i="1" s="1"/>
  <c r="AZ19" i="1" s="1"/>
  <c r="J19" i="1"/>
  <c r="I19" i="1" s="1"/>
  <c r="AI19" i="1"/>
  <c r="O19" i="1"/>
  <c r="X20" i="1"/>
  <c r="O22" i="1"/>
  <c r="K22" i="1"/>
  <c r="AX22" i="1" s="1"/>
  <c r="AZ22" i="1" s="1"/>
  <c r="AY24" i="1"/>
  <c r="O28" i="1"/>
  <c r="K28" i="1"/>
  <c r="AX28" i="1" s="1"/>
  <c r="AZ28" i="1" s="1"/>
  <c r="J28" i="1"/>
  <c r="I28" i="1" s="1"/>
  <c r="L28" i="1"/>
  <c r="O30" i="1"/>
  <c r="L30" i="1"/>
  <c r="K30" i="1"/>
  <c r="AX30" i="1" s="1"/>
  <c r="AZ30" i="1" s="1"/>
  <c r="J30" i="1"/>
  <c r="I30" i="1" s="1"/>
  <c r="AY18" i="1"/>
  <c r="AY22" i="1"/>
  <c r="L25" i="1"/>
  <c r="AI25" i="1"/>
  <c r="K25" i="1"/>
  <c r="AX25" i="1" s="1"/>
  <c r="AZ25" i="1" s="1"/>
  <c r="J25" i="1"/>
  <c r="I25" i="1" s="1"/>
  <c r="O25" i="1"/>
  <c r="U27" i="1"/>
  <c r="V27" i="1" s="1"/>
  <c r="AY28" i="1"/>
  <c r="T30" i="1"/>
  <c r="AW30" i="1"/>
  <c r="AY30" i="1" s="1"/>
  <c r="L17" i="1"/>
  <c r="AI17" i="1"/>
  <c r="K17" i="1"/>
  <c r="AX17" i="1" s="1"/>
  <c r="AZ17" i="1" s="1"/>
  <c r="J17" i="1"/>
  <c r="I17" i="1" s="1"/>
  <c r="O17" i="1"/>
  <c r="L21" i="1"/>
  <c r="K21" i="1"/>
  <c r="AX21" i="1" s="1"/>
  <c r="AZ21" i="1" s="1"/>
  <c r="AI21" i="1"/>
  <c r="J21" i="1"/>
  <c r="I21" i="1" s="1"/>
  <c r="O21" i="1"/>
  <c r="J20" i="1"/>
  <c r="I20" i="1" s="1"/>
  <c r="AI20" i="1"/>
  <c r="O26" i="1"/>
  <c r="K26" i="1"/>
  <c r="AX26" i="1" s="1"/>
  <c r="AZ26" i="1" s="1"/>
  <c r="J26" i="1"/>
  <c r="I26" i="1" s="1"/>
  <c r="AW27" i="1"/>
  <c r="AY27" i="1" s="1"/>
  <c r="T28" i="1"/>
  <c r="O29" i="1"/>
  <c r="O31" i="1"/>
  <c r="AI29" i="1"/>
  <c r="AI31" i="1"/>
  <c r="J29" i="1"/>
  <c r="I29" i="1" s="1"/>
  <c r="J31" i="1"/>
  <c r="I31" i="1" s="1"/>
  <c r="K29" i="1"/>
  <c r="AX29" i="1" s="1"/>
  <c r="AZ29" i="1" s="1"/>
  <c r="K31" i="1"/>
  <c r="AX31" i="1" s="1"/>
  <c r="AZ31" i="1" s="1"/>
  <c r="AB21" i="1" l="1"/>
  <c r="U21" i="1"/>
  <c r="V21" i="1" s="1"/>
  <c r="U30" i="1"/>
  <c r="V30" i="1" s="1"/>
  <c r="AB27" i="1"/>
  <c r="R27" i="1"/>
  <c r="P27" i="1" s="1"/>
  <c r="S27" i="1" s="1"/>
  <c r="M27" i="1" s="1"/>
  <c r="N27" i="1" s="1"/>
  <c r="U18" i="1"/>
  <c r="V18" i="1" s="1"/>
  <c r="U26" i="1"/>
  <c r="V26" i="1" s="1"/>
  <c r="R26" i="1" s="1"/>
  <c r="P26" i="1" s="1"/>
  <c r="S26" i="1" s="1"/>
  <c r="M26" i="1" s="1"/>
  <c r="N26" i="1" s="1"/>
  <c r="AB28" i="1"/>
  <c r="AB19" i="1"/>
  <c r="U19" i="1"/>
  <c r="V19" i="1" s="1"/>
  <c r="AZ27" i="1"/>
  <c r="AB23" i="1"/>
  <c r="R23" i="1"/>
  <c r="P23" i="1" s="1"/>
  <c r="S23" i="1" s="1"/>
  <c r="M23" i="1" s="1"/>
  <c r="N23" i="1" s="1"/>
  <c r="U23" i="1"/>
  <c r="V23" i="1" s="1"/>
  <c r="AB24" i="1"/>
  <c r="U22" i="1"/>
  <c r="V22" i="1" s="1"/>
  <c r="U28" i="1"/>
  <c r="V28" i="1" s="1"/>
  <c r="R28" i="1" s="1"/>
  <c r="P28" i="1" s="1"/>
  <c r="S28" i="1" s="1"/>
  <c r="M28" i="1" s="1"/>
  <c r="N28" i="1" s="1"/>
  <c r="AB20" i="1"/>
  <c r="R20" i="1"/>
  <c r="P20" i="1" s="1"/>
  <c r="S20" i="1" s="1"/>
  <c r="M20" i="1" s="1"/>
  <c r="N20" i="1" s="1"/>
  <c r="AB17" i="1"/>
  <c r="U17" i="1"/>
  <c r="V17" i="1" s="1"/>
  <c r="W27" i="1"/>
  <c r="AA27" i="1" s="1"/>
  <c r="AD27" i="1"/>
  <c r="AE27" i="1" s="1"/>
  <c r="AC27" i="1"/>
  <c r="R18" i="1"/>
  <c r="P18" i="1" s="1"/>
  <c r="S18" i="1" s="1"/>
  <c r="M18" i="1" s="1"/>
  <c r="N18" i="1" s="1"/>
  <c r="AB18" i="1"/>
  <c r="AB31" i="1"/>
  <c r="U31" i="1"/>
  <c r="V31" i="1" s="1"/>
  <c r="U24" i="1"/>
  <c r="V24" i="1" s="1"/>
  <c r="R24" i="1" s="1"/>
  <c r="P24" i="1" s="1"/>
  <c r="S24" i="1" s="1"/>
  <c r="M24" i="1" s="1"/>
  <c r="N24" i="1" s="1"/>
  <c r="U20" i="1"/>
  <c r="V20" i="1" s="1"/>
  <c r="AB29" i="1"/>
  <c r="R29" i="1"/>
  <c r="P29" i="1" s="1"/>
  <c r="S29" i="1" s="1"/>
  <c r="M29" i="1" s="1"/>
  <c r="N29" i="1" s="1"/>
  <c r="U29" i="1"/>
  <c r="V29" i="1" s="1"/>
  <c r="AB26" i="1"/>
  <c r="AB25" i="1"/>
  <c r="R25" i="1"/>
  <c r="P25" i="1" s="1"/>
  <c r="S25" i="1" s="1"/>
  <c r="M25" i="1" s="1"/>
  <c r="N25" i="1" s="1"/>
  <c r="U25" i="1"/>
  <c r="V25" i="1" s="1"/>
  <c r="AB30" i="1"/>
  <c r="R30" i="1"/>
  <c r="P30" i="1" s="1"/>
  <c r="S30" i="1" s="1"/>
  <c r="M30" i="1" s="1"/>
  <c r="N30" i="1" s="1"/>
  <c r="AB22" i="1"/>
  <c r="W19" i="1" l="1"/>
  <c r="AA19" i="1" s="1"/>
  <c r="AD19" i="1"/>
  <c r="AC19" i="1"/>
  <c r="W31" i="1"/>
  <c r="AA31" i="1" s="1"/>
  <c r="AD31" i="1"/>
  <c r="AC31" i="1"/>
  <c r="W17" i="1"/>
  <c r="AA17" i="1" s="1"/>
  <c r="AD17" i="1"/>
  <c r="AE17" i="1" s="1"/>
  <c r="AC17" i="1"/>
  <c r="R31" i="1"/>
  <c r="P31" i="1" s="1"/>
  <c r="S31" i="1" s="1"/>
  <c r="M31" i="1" s="1"/>
  <c r="N31" i="1" s="1"/>
  <c r="R17" i="1"/>
  <c r="P17" i="1" s="1"/>
  <c r="S17" i="1" s="1"/>
  <c r="M17" i="1" s="1"/>
  <c r="N17" i="1" s="1"/>
  <c r="W22" i="1"/>
  <c r="AA22" i="1" s="1"/>
  <c r="AD22" i="1"/>
  <c r="AE22" i="1" s="1"/>
  <c r="AC22" i="1"/>
  <c r="R19" i="1"/>
  <c r="P19" i="1" s="1"/>
  <c r="S19" i="1" s="1"/>
  <c r="M19" i="1" s="1"/>
  <c r="N19" i="1" s="1"/>
  <c r="R22" i="1"/>
  <c r="P22" i="1" s="1"/>
  <c r="S22" i="1" s="1"/>
  <c r="M22" i="1" s="1"/>
  <c r="N22" i="1" s="1"/>
  <c r="W29" i="1"/>
  <c r="AA29" i="1" s="1"/>
  <c r="AD29" i="1"/>
  <c r="AE29" i="1" s="1"/>
  <c r="AC29" i="1"/>
  <c r="W30" i="1"/>
  <c r="AA30" i="1" s="1"/>
  <c r="AD30" i="1"/>
  <c r="AE30" i="1" s="1"/>
  <c r="AC30" i="1"/>
  <c r="W23" i="1"/>
  <c r="AA23" i="1" s="1"/>
  <c r="AD23" i="1"/>
  <c r="AE23" i="1" s="1"/>
  <c r="AC23" i="1"/>
  <c r="W24" i="1"/>
  <c r="AA24" i="1" s="1"/>
  <c r="AD24" i="1"/>
  <c r="AE24" i="1" s="1"/>
  <c r="AC24" i="1"/>
  <c r="W26" i="1"/>
  <c r="AA26" i="1" s="1"/>
  <c r="AD26" i="1"/>
  <c r="AC26" i="1"/>
  <c r="W21" i="1"/>
  <c r="AA21" i="1" s="1"/>
  <c r="AD21" i="1"/>
  <c r="AC21" i="1"/>
  <c r="W25" i="1"/>
  <c r="AA25" i="1" s="1"/>
  <c r="AD25" i="1"/>
  <c r="AC25" i="1"/>
  <c r="W20" i="1"/>
  <c r="AA20" i="1" s="1"/>
  <c r="AD20" i="1"/>
  <c r="AC20" i="1"/>
  <c r="W28" i="1"/>
  <c r="AA28" i="1" s="1"/>
  <c r="AD28" i="1"/>
  <c r="AE28" i="1" s="1"/>
  <c r="AC28" i="1"/>
  <c r="R21" i="1"/>
  <c r="P21" i="1" s="1"/>
  <c r="S21" i="1" s="1"/>
  <c r="M21" i="1" s="1"/>
  <c r="N21" i="1" s="1"/>
  <c r="W18" i="1"/>
  <c r="AA18" i="1" s="1"/>
  <c r="AD18" i="1"/>
  <c r="AC18" i="1"/>
  <c r="AE18" i="1" l="1"/>
  <c r="AE26" i="1"/>
  <c r="AE31" i="1"/>
  <c r="AE25" i="1"/>
  <c r="AE19" i="1"/>
  <c r="AE20" i="1"/>
  <c r="AE21" i="1"/>
</calcChain>
</file>

<file path=xl/sharedStrings.xml><?xml version="1.0" encoding="utf-8"?>
<sst xmlns="http://schemas.openxmlformats.org/spreadsheetml/2006/main" count="703" uniqueCount="359">
  <si>
    <t>File opened</t>
  </si>
  <si>
    <t>2020-12-15 09:51:59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</si>
  <si>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</si>
  <si>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</si>
  <si>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</si>
  <si>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</si>
  <si>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</si>
  <si>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</si>
  <si>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</si>
  <si>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</si>
  <si>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</si>
  <si>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</si>
  <si>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</si>
  <si>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</si>
  <si>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</si>
  <si>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</si>
  <si>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</si>
  <si>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</si>
  <si>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</si>
  <si>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</si>
  <si>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</si>
  <si>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</si>
  <si>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</si>
  <si>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</si>
  <si>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09:51:59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</si>
  <si>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</si>
  <si>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</si>
  <si>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</si>
  <si>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</si>
  <si>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</si>
  <si>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</si>
  <si>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</si>
  <si>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</si>
  <si>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</si>
  <si>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</si>
  <si>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</si>
  <si>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</si>
  <si>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</si>
  <si>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</si>
  <si>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</si>
  <si>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</si>
  <si>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</si>
  <si>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</si>
  <si>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</si>
  <si>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</si>
  <si>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</si>
  <si>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</si>
  <si>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</si>
  <si>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</si>
  <si>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</si>
  <si>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</si>
  <si>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</si>
  <si>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</si>
  <si>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</si>
  <si>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</si>
  <si>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</si>
  <si>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</si>
  <si>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</si>
  <si>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</si>
  <si>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</si>
  <si>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</si>
  <si>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</si>
  <si>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</si>
  <si>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</si>
  <si>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</si>
  <si>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</si>
  <si>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</si>
  <si>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</si>
  <si>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</si>
  <si>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</si>
  <si>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</si>
  <si>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</si>
  <si>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</si>
  <si>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</si>
  <si>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</si>
  <si>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</si>
  <si>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</si>
  <si>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</si>
  <si>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</si>
  <si>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</si>
  <si>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</si>
  <si>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</si>
  <si>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</si>
  <si>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</si>
  <si>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</si>
  <si>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</si>
  <si>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</si>
  <si>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</si>
  <si>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</si>
  <si>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</si>
  <si>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</si>
  <si>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</si>
  <si>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</si>
  <si>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</si>
  <si>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</si>
  <si>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</si>
  <si>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</si>
  <si>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</si>
  <si>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</si>
  <si>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</si>
  <si>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</si>
  <si>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</si>
  <si>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</si>
  <si>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</si>
  <si>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</si>
  <si>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</si>
  <si>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</si>
  <si>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</si>
  <si>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</si>
  <si>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</si>
  <si>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</si>
  <si>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</si>
  <si>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</si>
  <si>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</si>
  <si>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</si>
  <si>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</si>
  <si>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</si>
  <si>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</si>
  <si>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</si>
  <si>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</si>
  <si>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</si>
  <si>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</si>
  <si>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</si>
  <si>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</si>
  <si>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</si>
  <si>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</si>
  <si>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</si>
  <si>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</si>
  <si>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</si>
  <si>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</si>
  <si>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</si>
  <si>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</si>
  <si>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</si>
  <si>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</si>
  <si>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</si>
  <si>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</si>
  <si>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</si>
  <si>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</si>
  <si>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</si>
  <si>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</si>
  <si>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</si>
  <si>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</si>
  <si>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</si>
  <si>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</si>
  <si>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</si>
  <si>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</si>
  <si>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</si>
  <si>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</si>
  <si>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</si>
  <si>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</si>
  <si>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</si>
  <si>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</si>
  <si>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</si>
  <si>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</si>
  <si>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</si>
  <si>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</si>
  <si>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</si>
  <si>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</si>
  <si>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</si>
  <si>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</si>
  <si>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</si>
  <si>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</si>
  <si>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</si>
  <si>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</si>
  <si>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</si>
  <si>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</si>
  <si>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</si>
  <si>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</si>
  <si>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</si>
  <si>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</si>
  <si>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</si>
  <si>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</si>
  <si>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</si>
  <si>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</si>
  <si>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</si>
  <si>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</si>
  <si>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</si>
  <si>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</si>
  <si>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</si>
  <si>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</si>
  <si>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</si>
  <si>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</si>
  <si>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</si>
  <si>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</si>
  <si>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</si>
  <si>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</si>
  <si>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</si>
  <si>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</si>
  <si>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</si>
  <si>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</si>
  <si>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</si>
  <si>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</si>
  <si>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</si>
  <si>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</si>
  <si>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</si>
  <si>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</si>
  <si>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</si>
  <si>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</si>
  <si>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</si>
  <si>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</si>
  <si>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</si>
  <si>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</si>
  <si>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</si>
  <si>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</si>
  <si>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</si>
  <si>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</si>
  <si>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</si>
  <si>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</si>
  <si>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</si>
  <si>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</si>
  <si>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</si>
  <si>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</si>
  <si>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</si>
  <si>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</si>
  <si>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</si>
  <si>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</si>
  <si>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</si>
  <si>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</si>
  <si>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</si>
  <si>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</si>
  <si>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</si>
  <si>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</si>
  <si>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</si>
  <si>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</si>
  <si>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</si>
  <si>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</si>
  <si>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</si>
  <si>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</si>
  <si>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</si>
  <si>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</si>
  <si>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</si>
  <si>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</si>
  <si>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</si>
  <si>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</si>
  <si>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</si>
  <si>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</si>
  <si>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</si>
  <si>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</si>
  <si>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</si>
  <si>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</si>
  <si>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</si>
  <si>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</si>
  <si>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</si>
  <si>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</si>
  <si>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</si>
  <si>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</si>
  <si>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</si>
  <si>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</si>
  <si>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</si>
  <si>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</si>
  <si>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</si>
  <si>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</si>
  <si>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</si>
  <si>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</si>
  <si>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</si>
  <si>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</si>
  <si>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</si>
  <si>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</si>
  <si>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</si>
  <si>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</si>
  <si>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</si>
  <si>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</si>
  <si>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</si>
  <si>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</si>
  <si>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</si>
  <si>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</si>
  <si>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</si>
  <si>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</si>
  <si>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</si>
  <si>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</si>
  <si>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</si>
  <si>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</si>
  <si>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</si>
  <si>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</si>
  <si>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</si>
  <si>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</si>
  <si>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</si>
  <si>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</si>
  <si>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</si>
  <si>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</si>
  <si>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</si>
  <si>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</si>
  <si>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</si>
  <si>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</si>
  <si>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</si>
  <si>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</si>
  <si>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</si>
  <si>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</si>
  <si>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</si>
  <si>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09:54:10</t>
  </si>
  <si>
    <t>09:54:10</t>
  </si>
  <si>
    <t>1149</t>
  </si>
  <si>
    <t>_1</t>
  </si>
  <si>
    <t>RECT-4143-20200907-06_33_50</t>
  </si>
  <si>
    <t>RECT-2476-20201215-09_54_05</t>
  </si>
  <si>
    <t>DARK-2477-20201215-09_54_13</t>
  </si>
  <si>
    <t>0: Broadleaf</t>
  </si>
  <si>
    <t>09:46:49</t>
  </si>
  <si>
    <t>0/3</t>
  </si>
  <si>
    <t>20201215 09:56:11</t>
  </si>
  <si>
    <t>09:56:11</t>
  </si>
  <si>
    <t>RECT-2478-20201215-09_56_06</t>
  </si>
  <si>
    <t>DARK-2479-20201215-09_56_14</t>
  </si>
  <si>
    <t>1/3</t>
  </si>
  <si>
    <t>20201215 09:57:30</t>
  </si>
  <si>
    <t>09:57:30</t>
  </si>
  <si>
    <t>RECT-2480-20201215-09_57_25</t>
  </si>
  <si>
    <t>DARK-2481-20201215-09_57_33</t>
  </si>
  <si>
    <t>09:57:52</t>
  </si>
  <si>
    <t>3/3</t>
  </si>
  <si>
    <t>20201215 09:59:02</t>
  </si>
  <si>
    <t>09:59:02</t>
  </si>
  <si>
    <t>RECT-2482-20201215-09_58_57</t>
  </si>
  <si>
    <t>DARK-2483-20201215-09_59_05</t>
  </si>
  <si>
    <t>20201215 10:00:16</t>
  </si>
  <si>
    <t>10:00:16</t>
  </si>
  <si>
    <t>RECT-2484-20201215-10_00_11</t>
  </si>
  <si>
    <t>DARK-2485-20201215-10_00_19</t>
  </si>
  <si>
    <t>20201215 10:01:46</t>
  </si>
  <si>
    <t>10:01:46</t>
  </si>
  <si>
    <t>RECT-2486-20201215-10_01_41</t>
  </si>
  <si>
    <t>DARK-2487-20201215-10_01_49</t>
  </si>
  <si>
    <t>20201215 10:03:18</t>
  </si>
  <si>
    <t>10:03:18</t>
  </si>
  <si>
    <t>RECT-2488-20201215-10_03_13</t>
  </si>
  <si>
    <t>DARK-2489-20201215-10_03_21</t>
  </si>
  <si>
    <t>20201215 10:05:14</t>
  </si>
  <si>
    <t>10:05:14</t>
  </si>
  <si>
    <t>RECT-2490-20201215-10_05_09</t>
  </si>
  <si>
    <t>DARK-2491-20201215-10_05_17</t>
  </si>
  <si>
    <t>20201215 10:06:57</t>
  </si>
  <si>
    <t>10:06:57</t>
  </si>
  <si>
    <t>RECT-2492-20201215-10_06_52</t>
  </si>
  <si>
    <t>DARK-2493-20201215-10_07_00</t>
  </si>
  <si>
    <t>20201215 10:08:40</t>
  </si>
  <si>
    <t>10:08:40</t>
  </si>
  <si>
    <t>RECT-2494-20201215-10_08_35</t>
  </si>
  <si>
    <t>DARK-2495-20201215-10_08_43</t>
  </si>
  <si>
    <t>10:09:04</t>
  </si>
  <si>
    <t>20201215 10:11:05</t>
  </si>
  <si>
    <t>10:11:05</t>
  </si>
  <si>
    <t>RECT-2496-20201215-10_11_00</t>
  </si>
  <si>
    <t>DARK-2497-20201215-10_11_08</t>
  </si>
  <si>
    <t>20201215 10:12:46</t>
  </si>
  <si>
    <t>10:12:46</t>
  </si>
  <si>
    <t>RECT-2498-20201215-10_12_41</t>
  </si>
  <si>
    <t>DARK-2499-20201215-10_12_49</t>
  </si>
  <si>
    <t>20201215 10:14:46</t>
  </si>
  <si>
    <t>10:14:46</t>
  </si>
  <si>
    <t>RECT-2500-20201215-10_14_42</t>
  </si>
  <si>
    <t>DARK-2501-20201215-10_14_49</t>
  </si>
  <si>
    <t>20201215 10:16:47</t>
  </si>
  <si>
    <t>10:16:47</t>
  </si>
  <si>
    <t>RECT-2502-20201215-10_16_42</t>
  </si>
  <si>
    <t>DARK-2503-20201215-10_16_50</t>
  </si>
  <si>
    <t>20201215 10:18:47</t>
  </si>
  <si>
    <t>10:18:47</t>
  </si>
  <si>
    <t>RECT-2504-20201215-10_18_43</t>
  </si>
  <si>
    <t>DARK-2505-20201215-10_18_50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</si>
</sst>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31"/>
  <sheetViews>
    <sheetView tabSelected="1" workbookViewId="0"/>
  </sheetViews>
  <sheetFormatPr defaultRowHeight="15" x14ac:dyDescent="0.25"/>
  <sheetData>
    <row r="1" spans="1:174" x14ac:dyDescent="0.25">
      <c r="A1" t="s">
        <v>266</v>
      </c>
    </row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1608047650.5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1608047642.5</v>
      </c>
      <c r="I17">
        <f t="shared" ref="I17:I31" si="0">(J17)/1000</f>
        <v>1.6380903884686572E-3</v>
      </c>
      <c r="J17">
        <f t="shared" ref="J17:J31" si="1">1000*CA17*AH17*(BW17-BX17)/(100*BP17*(1000-AH17*BW17))</f>
        <v>1.6380903884686573</v>
      </c>
      <c r="K17">
        <f t="shared" ref="K17:K31" si="2">CA17*AH17*(BV17-BU17*(1000-AH17*BX17)/(1000-AH17*BW17))/(100*BP17)</f>
        <v>8.9223369385242997</v>
      </c>
      <c r="L17">
        <f t="shared" ref="L17:L31" si="3">BU17 - IF(AH17&gt;1, K17*BP17*100/(AJ17*CI17), 0)</f>
        <v>402.20558064516098</v>
      </c>
      <c r="M17">
        <f t="shared" ref="M17:M31" si="4">((S17-I17/2)*L17-K17)/(S17+I17/2)</f>
        <v>232.1733268817521</v>
      </c>
      <c r="N17">
        <f t="shared" ref="N17:N31" si="5">M17*(CB17+CC17)/1000</f>
        <v>23.872231561658953</v>
      </c>
      <c r="O17">
        <f t="shared" ref="O17:O31" si="6">(BU17 - IF(AH17&gt;1, K17*BP17*100/(AJ17*CI17), 0))*(CB17+CC17)/1000</f>
        <v>41.355072460338775</v>
      </c>
      <c r="P17">
        <f t="shared" ref="P17:P31" si="7">2/((1/R17-1/Q17)+SIGN(R17)*SQRT((1/R17-1/Q17)*(1/R17-1/Q17) + 4*BQ17/((BQ17+1)*(BQ17+1))*(2*1/R17*1/Q17-1/Q17*1/Q17)))</f>
        <v>9.0126531040779126E-2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2.976612217419742</v>
      </c>
      <c r="R17">
        <f t="shared" ref="R17:R31" si="9">I17*(1000-(1000*0.61365*EXP(17.502*V17/(240.97+V17))/(CB17+CC17)+BW17)/2)/(1000*0.61365*EXP(17.502*V17/(240.97+V17))/(CB17+CC17)-BW17)</f>
        <v>8.8637518259367401E-2</v>
      </c>
      <c r="S17">
        <f t="shared" ref="S17:S31" si="10">1/((BQ17+1)/(P17/1.6)+1/(Q17/1.37)) + BQ17/((BQ17+1)/(P17/1.6) + BQ17/(Q17/1.37))</f>
        <v>5.5530181627750391E-2</v>
      </c>
      <c r="T17">
        <f t="shared" ref="T17:T31" si="11">(BM17*BO17)</f>
        <v>231.28995167533378</v>
      </c>
      <c r="U17">
        <f t="shared" ref="U17:U31" si="12">(CD17+(T17+2*0.95*0.0000000567*(((CD17+$B$7)+273)^4-(CD17+273)^4)-44100*I17)/(1.84*29.3*Q17+8*0.95*0.0000000567*(CD17+273)^3))</f>
        <v>28.92898320698939</v>
      </c>
      <c r="V17">
        <f t="shared" ref="V17:V31" si="13">($C$7*CE17+$D$7*CF17+$E$7*U17)</f>
        <v>28.7460290322581</v>
      </c>
      <c r="W17">
        <f t="shared" ref="W17:W31" si="14">0.61365*EXP(17.502*V17/(240.97+V17))</f>
        <v>3.9630455195452159</v>
      </c>
      <c r="X17">
        <f t="shared" ref="X17:X31" si="15">(Y17/Z17*100)</f>
        <v>55.822136912371853</v>
      </c>
      <c r="Y17">
        <f t="shared" ref="Y17:Y31" si="16">BW17*(CB17+CC17)/1000</f>
        <v>2.1190391118820129</v>
      </c>
      <c r="Z17">
        <f t="shared" ref="Z17:Z31" si="17">0.61365*EXP(17.502*CD17/(240.97+CD17))</f>
        <v>3.7960551657282946</v>
      </c>
      <c r="AA17">
        <f t="shared" ref="AA17:AA31" si="18">(W17-BW17*(CB17+CC17)/1000)</f>
        <v>1.844006407663203</v>
      </c>
      <c r="AB17">
        <f t="shared" ref="AB17:AB31" si="19">(-I17*44100)</f>
        <v>-72.239786131467781</v>
      </c>
      <c r="AC17">
        <f t="shared" ref="AC17:AC31" si="20">2*29.3*Q17*0.92*(CD17-V17)</f>
        <v>-118.83751905780829</v>
      </c>
      <c r="AD17">
        <f t="shared" ref="AD17:AD31" si="21">2*0.95*0.0000000567*(((CD17+$B$7)+273)^4-(V17+273)^4)</f>
        <v>-8.735105230928415</v>
      </c>
      <c r="AE17">
        <f t="shared" ref="AE17:AE31" si="22">T17+AD17+AB17+AC17</f>
        <v>31.477541255129296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54127.822354493866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15384.3</v>
      </c>
      <c r="AS17">
        <v>1274.046</v>
      </c>
      <c r="AT17">
        <v>1469.7</v>
      </c>
      <c r="AU17">
        <f t="shared" ref="AU17:AU31" si="27">1-AS17/AT17</f>
        <v>0.13312512757705652</v>
      </c>
      <c r="AV17">
        <v>0.5</v>
      </c>
      <c r="AW17">
        <f t="shared" ref="AW17:AW31" si="28">BM17</f>
        <v>1180.1817789736954</v>
      </c>
      <c r="AX17">
        <f t="shared" ref="AX17:AX31" si="29">K17</f>
        <v>8.9223369385242997</v>
      </c>
      <c r="AY17">
        <f t="shared" ref="AY17:AY31" si="30">AU17*AV17*AW17</f>
        <v>78.555924944995354</v>
      </c>
      <c r="AZ17">
        <f t="shared" ref="AZ17:AZ31" si="31">(AX17-AP17)/AW17</f>
        <v>8.0496789457315168E-3</v>
      </c>
      <c r="BA17">
        <f t="shared" ref="BA17:BA31" si="32">(AN17-AT17)/AT17</f>
        <v>1.2195550112267808</v>
      </c>
      <c r="BB17" t="s">
        <v>295</v>
      </c>
      <c r="BC17">
        <v>1274.046</v>
      </c>
      <c r="BD17">
        <v>804.19</v>
      </c>
      <c r="BE17">
        <f t="shared" ref="BE17:BE31" si="33">1-BD17/AT17</f>
        <v>0.45282030346329183</v>
      </c>
      <c r="BF17">
        <f t="shared" ref="BF17:BF31" si="34">(AT17-BC17)/(AT17-BD17)</f>
        <v>0.2939910745142823</v>
      </c>
      <c r="BG17">
        <f t="shared" ref="BG17:BG31" si="35">(AN17-AT17)/(AN17-BD17)</f>
        <v>0.72923523835484905</v>
      </c>
      <c r="BH17">
        <f t="shared" ref="BH17:BH31" si="36">(AT17-BC17)/(AT17-AM17)</f>
        <v>0.25941131475078782</v>
      </c>
      <c r="BI17">
        <f t="shared" ref="BI17:BI31" si="37">(AN17-AT17)/(AN17-AM17)</f>
        <v>0.70383171065890482</v>
      </c>
      <c r="BJ17">
        <f t="shared" ref="BJ17:BJ31" si="38">(BF17*BD17/BC17)</f>
        <v>0.18556997330837402</v>
      </c>
      <c r="BK17">
        <f t="shared" ref="BK17:BK31" si="39">(1-BJ17)</f>
        <v>0.81443002669162601</v>
      </c>
      <c r="BL17">
        <f t="shared" ref="BL17:BL31" si="40">$B$11*CJ17+$C$11*CK17+$F$11*CL17*(1-CO17)</f>
        <v>1399.9964516129</v>
      </c>
      <c r="BM17">
        <f t="shared" ref="BM17:BM31" si="41">BL17*BN17</f>
        <v>1180.1817789736954</v>
      </c>
      <c r="BN17">
        <f t="shared" ref="BN17:BN31" si="42">($B$11*$D$9+$C$11*$D$9+$F$11*((CY17+CQ17)/MAX(CY17+CQ17+CZ17, 0.1)*$I$9+CZ17/MAX(CY17+CQ17+CZ17, 0.1)*$J$9))/($B$11+$C$11+$F$11)</f>
        <v>0.84298912158958561</v>
      </c>
      <c r="BO17">
        <f t="shared" ref="BO17:BO31" si="43">($B$11*$K$9+$C$11*$K$9+$F$11*((CY17+CQ17)/MAX(CY17+CQ17+CZ17, 0.1)*$P$9+CZ17/MAX(CY17+CQ17+CZ17, 0.1)*$Q$9))/($B$11+$C$11+$F$11)</f>
        <v>0.19597824317917123</v>
      </c>
      <c r="BP17">
        <v>6</v>
      </c>
      <c r="BQ17">
        <v>0.5</v>
      </c>
      <c r="BR17" t="s">
        <v>296</v>
      </c>
      <c r="BS17">
        <v>2</v>
      </c>
      <c r="BT17">
        <v>1608047642.5</v>
      </c>
      <c r="BU17">
        <v>402.20558064516098</v>
      </c>
      <c r="BV17">
        <v>413.70209677419399</v>
      </c>
      <c r="BW17">
        <v>20.609064516128999</v>
      </c>
      <c r="BX17">
        <v>18.6840193548387</v>
      </c>
      <c r="BY17">
        <v>402.09577419354798</v>
      </c>
      <c r="BZ17">
        <v>20.353438709677398</v>
      </c>
      <c r="CA17">
        <v>500.03945161290301</v>
      </c>
      <c r="CB17">
        <v>102.720677419355</v>
      </c>
      <c r="CC17">
        <v>0.100055187096774</v>
      </c>
      <c r="CD17">
        <v>28.005493548387101</v>
      </c>
      <c r="CE17">
        <v>28.7460290322581</v>
      </c>
      <c r="CF17">
        <v>999.9</v>
      </c>
      <c r="CG17">
        <v>0</v>
      </c>
      <c r="CH17">
        <v>0</v>
      </c>
      <c r="CI17">
        <v>9998.7429032258096</v>
      </c>
      <c r="CJ17">
        <v>0</v>
      </c>
      <c r="CK17">
        <v>347.92054838709703</v>
      </c>
      <c r="CL17">
        <v>1399.9964516129</v>
      </c>
      <c r="CM17">
        <v>0.90000587096774198</v>
      </c>
      <c r="CN17">
        <v>9.9994038709677394E-2</v>
      </c>
      <c r="CO17">
        <v>0</v>
      </c>
      <c r="CP17">
        <v>1276.4916129032299</v>
      </c>
      <c r="CQ17">
        <v>4.9994800000000001</v>
      </c>
      <c r="CR17">
        <v>18206.054838709701</v>
      </c>
      <c r="CS17">
        <v>11417.5774193548</v>
      </c>
      <c r="CT17">
        <v>48.4431612903226</v>
      </c>
      <c r="CU17">
        <v>50.078258064516099</v>
      </c>
      <c r="CV17">
        <v>49.433064516129001</v>
      </c>
      <c r="CW17">
        <v>49.795999999999999</v>
      </c>
      <c r="CX17">
        <v>50.245935483871001</v>
      </c>
      <c r="CY17">
        <v>1255.50451612903</v>
      </c>
      <c r="CZ17">
        <v>139.491935483871</v>
      </c>
      <c r="DA17">
        <v>0</v>
      </c>
      <c r="DB17">
        <v>319.40000009536698</v>
      </c>
      <c r="DC17">
        <v>0</v>
      </c>
      <c r="DD17">
        <v>1274.046</v>
      </c>
      <c r="DE17">
        <v>-169.71846127291201</v>
      </c>
      <c r="DF17">
        <v>-2294.0384579951701</v>
      </c>
      <c r="DG17">
        <v>18173.155999999999</v>
      </c>
      <c r="DH17">
        <v>15</v>
      </c>
      <c r="DI17">
        <v>1608047209.5</v>
      </c>
      <c r="DJ17" t="s">
        <v>297</v>
      </c>
      <c r="DK17">
        <v>1608047209.5</v>
      </c>
      <c r="DL17">
        <v>1608047203</v>
      </c>
      <c r="DM17">
        <v>6</v>
      </c>
      <c r="DN17">
        <v>3.6999999999999998E-2</v>
      </c>
      <c r="DO17">
        <v>-1E-3</v>
      </c>
      <c r="DP17">
        <v>-0.78400000000000003</v>
      </c>
      <c r="DQ17">
        <v>0.29699999999999999</v>
      </c>
      <c r="DR17">
        <v>1212</v>
      </c>
      <c r="DS17">
        <v>22</v>
      </c>
      <c r="DT17">
        <v>0.13</v>
      </c>
      <c r="DU17">
        <v>0.16</v>
      </c>
      <c r="DV17">
        <v>8.9158937316248803</v>
      </c>
      <c r="DW17">
        <v>0.69694869561107697</v>
      </c>
      <c r="DX17">
        <v>5.8482770150912203E-2</v>
      </c>
      <c r="DY17">
        <v>0</v>
      </c>
      <c r="DZ17">
        <v>-11.4964451612903</v>
      </c>
      <c r="EA17">
        <v>-0.42292741935480699</v>
      </c>
      <c r="EB17">
        <v>4.3647900874846698E-2</v>
      </c>
      <c r="EC17">
        <v>0</v>
      </c>
      <c r="ED17">
        <v>1.9250403225806501</v>
      </c>
      <c r="EE17">
        <v>-1.05385983870969</v>
      </c>
      <c r="EF17">
        <v>8.1147095568792696E-2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0.11</v>
      </c>
      <c r="EN17">
        <v>0.25700000000000001</v>
      </c>
      <c r="EO17">
        <v>0.278923536207075</v>
      </c>
      <c r="EP17">
        <v>-1.6043650578588901E-5</v>
      </c>
      <c r="EQ17">
        <v>-1.15305589960158E-6</v>
      </c>
      <c r="ER17">
        <v>3.6581349982770798E-10</v>
      </c>
      <c r="ES17">
        <v>-0.114234986807271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7.3</v>
      </c>
      <c r="FB17">
        <v>7.5</v>
      </c>
      <c r="FC17">
        <v>2</v>
      </c>
      <c r="FD17">
        <v>506.733</v>
      </c>
      <c r="FE17">
        <v>491.245</v>
      </c>
      <c r="FF17">
        <v>23.543399999999998</v>
      </c>
      <c r="FG17">
        <v>33.836300000000001</v>
      </c>
      <c r="FH17">
        <v>30.001899999999999</v>
      </c>
      <c r="FI17">
        <v>33.804600000000001</v>
      </c>
      <c r="FJ17">
        <v>33.837200000000003</v>
      </c>
      <c r="FK17">
        <v>19.444099999999999</v>
      </c>
      <c r="FL17">
        <v>26.513100000000001</v>
      </c>
      <c r="FM17">
        <v>50.715000000000003</v>
      </c>
      <c r="FN17">
        <v>23.5428</v>
      </c>
      <c r="FO17">
        <v>412.85899999999998</v>
      </c>
      <c r="FP17">
        <v>19.1478</v>
      </c>
      <c r="FQ17">
        <v>97.736000000000004</v>
      </c>
      <c r="FR17">
        <v>102.07599999999999</v>
      </c>
    </row>
    <row r="18" spans="1:174" x14ac:dyDescent="0.25">
      <c r="A18">
        <v>2</v>
      </c>
      <c r="B18">
        <v>1608047771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1608047763</v>
      </c>
      <c r="I18">
        <f t="shared" si="0"/>
        <v>1.403481335725724E-3</v>
      </c>
      <c r="J18">
        <f t="shared" si="1"/>
        <v>1.4034813357257239</v>
      </c>
      <c r="K18">
        <f t="shared" si="2"/>
        <v>-0.64888747432287952</v>
      </c>
      <c r="L18">
        <f t="shared" si="3"/>
        <v>49.584200000000003</v>
      </c>
      <c r="M18">
        <f t="shared" si="4"/>
        <v>61.292471783292591</v>
      </c>
      <c r="N18">
        <f t="shared" si="5"/>
        <v>6.301604416376831</v>
      </c>
      <c r="O18">
        <f t="shared" si="6"/>
        <v>5.0978530415163315</v>
      </c>
      <c r="P18">
        <f t="shared" si="7"/>
        <v>7.9025860163113179E-2</v>
      </c>
      <c r="Q18">
        <f t="shared" si="8"/>
        <v>2.9769082697551865</v>
      </c>
      <c r="R18">
        <f t="shared" si="9"/>
        <v>7.7878650035256847E-2</v>
      </c>
      <c r="S18">
        <f t="shared" si="10"/>
        <v>4.8775841147638763E-2</v>
      </c>
      <c r="T18">
        <f t="shared" si="11"/>
        <v>231.29314796474983</v>
      </c>
      <c r="U18">
        <f t="shared" si="12"/>
        <v>28.98530893202885</v>
      </c>
      <c r="V18">
        <f t="shared" si="13"/>
        <v>28.905074193548401</v>
      </c>
      <c r="W18">
        <f t="shared" si="14"/>
        <v>3.9997342956309607</v>
      </c>
      <c r="X18">
        <f t="shared" si="15"/>
        <v>58.041307626035334</v>
      </c>
      <c r="Y18">
        <f t="shared" si="16"/>
        <v>2.2028077786510418</v>
      </c>
      <c r="Z18">
        <f t="shared" si="17"/>
        <v>3.7952414732691824</v>
      </c>
      <c r="AA18">
        <f t="shared" si="18"/>
        <v>1.7969265169799189</v>
      </c>
      <c r="AB18">
        <f t="shared" si="19"/>
        <v>-61.893526905504423</v>
      </c>
      <c r="AC18">
        <f t="shared" si="20"/>
        <v>-144.96486106360223</v>
      </c>
      <c r="AD18">
        <f t="shared" si="21"/>
        <v>-10.662774590887622</v>
      </c>
      <c r="AE18">
        <f t="shared" si="22"/>
        <v>13.771985404755554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54136.990168906559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15376.8</v>
      </c>
      <c r="AS18">
        <v>880.46865384615398</v>
      </c>
      <c r="AT18">
        <v>951.82</v>
      </c>
      <c r="AU18">
        <f t="shared" si="27"/>
        <v>7.4963066707829262E-2</v>
      </c>
      <c r="AV18">
        <v>0.5</v>
      </c>
      <c r="AW18">
        <f t="shared" si="28"/>
        <v>1180.1954144576878</v>
      </c>
      <c r="AX18">
        <f t="shared" si="29"/>
        <v>-0.64888747432287952</v>
      </c>
      <c r="AY18">
        <f t="shared" si="30"/>
        <v>44.235533791132923</v>
      </c>
      <c r="AZ18">
        <f t="shared" si="31"/>
        <v>-6.0278148546566006E-5</v>
      </c>
      <c r="BA18">
        <f t="shared" si="32"/>
        <v>2.4272026223445606</v>
      </c>
      <c r="BB18" t="s">
        <v>302</v>
      </c>
      <c r="BC18">
        <v>880.46865384615398</v>
      </c>
      <c r="BD18">
        <v>756.64</v>
      </c>
      <c r="BE18">
        <f t="shared" si="33"/>
        <v>0.20505978021054405</v>
      </c>
      <c r="BF18">
        <f t="shared" si="34"/>
        <v>0.36556689288782684</v>
      </c>
      <c r="BG18">
        <f t="shared" si="35"/>
        <v>0.92209751580560684</v>
      </c>
      <c r="BH18">
        <f t="shared" si="36"/>
        <v>0.30189733959107629</v>
      </c>
      <c r="BI18">
        <f t="shared" si="37"/>
        <v>0.9071928094861812</v>
      </c>
      <c r="BJ18">
        <f t="shared" si="38"/>
        <v>0.31415375507845911</v>
      </c>
      <c r="BK18">
        <f t="shared" si="39"/>
        <v>0.68584624492154089</v>
      </c>
      <c r="BL18">
        <f t="shared" si="40"/>
        <v>1400.01225806452</v>
      </c>
      <c r="BM18">
        <f t="shared" si="41"/>
        <v>1180.1954144576878</v>
      </c>
      <c r="BN18">
        <f t="shared" si="42"/>
        <v>0.84298934359994593</v>
      </c>
      <c r="BO18">
        <f t="shared" si="43"/>
        <v>0.19597868719989178</v>
      </c>
      <c r="BP18">
        <v>6</v>
      </c>
      <c r="BQ18">
        <v>0.5</v>
      </c>
      <c r="BR18" t="s">
        <v>296</v>
      </c>
      <c r="BS18">
        <v>2</v>
      </c>
      <c r="BT18">
        <v>1608047763</v>
      </c>
      <c r="BU18">
        <v>49.584200000000003</v>
      </c>
      <c r="BV18">
        <v>48.889051612903202</v>
      </c>
      <c r="BW18">
        <v>21.4255806451613</v>
      </c>
      <c r="BX18">
        <v>19.777506451612901</v>
      </c>
      <c r="BY18">
        <v>49.3088129032258</v>
      </c>
      <c r="BZ18">
        <v>21.136435483871001</v>
      </c>
      <c r="CA18">
        <v>500.00574193548402</v>
      </c>
      <c r="CB18">
        <v>102.71209677419399</v>
      </c>
      <c r="CC18">
        <v>9.9949029032258094E-2</v>
      </c>
      <c r="CD18">
        <v>28.001816129032299</v>
      </c>
      <c r="CE18">
        <v>28.905074193548401</v>
      </c>
      <c r="CF18">
        <v>999.9</v>
      </c>
      <c r="CG18">
        <v>0</v>
      </c>
      <c r="CH18">
        <v>0</v>
      </c>
      <c r="CI18">
        <v>10001.2522580645</v>
      </c>
      <c r="CJ18">
        <v>0</v>
      </c>
      <c r="CK18">
        <v>340.021935483871</v>
      </c>
      <c r="CL18">
        <v>1400.01225806452</v>
      </c>
      <c r="CM18">
        <v>0.89999564516129005</v>
      </c>
      <c r="CN18">
        <v>0.100004403225806</v>
      </c>
      <c r="CO18">
        <v>0</v>
      </c>
      <c r="CP18">
        <v>880.746806451613</v>
      </c>
      <c r="CQ18">
        <v>4.9994800000000001</v>
      </c>
      <c r="CR18">
        <v>12727.174193548401</v>
      </c>
      <c r="CS18">
        <v>11417.658064516099</v>
      </c>
      <c r="CT18">
        <v>48.721483870967703</v>
      </c>
      <c r="CU18">
        <v>50.378999999999998</v>
      </c>
      <c r="CV18">
        <v>49.6991935483871</v>
      </c>
      <c r="CW18">
        <v>50.171064516129</v>
      </c>
      <c r="CX18">
        <v>50.534064516129</v>
      </c>
      <c r="CY18">
        <v>1255.5083870967701</v>
      </c>
      <c r="CZ18">
        <v>139.50387096774199</v>
      </c>
      <c r="DA18">
        <v>0</v>
      </c>
      <c r="DB18">
        <v>119.59999990463299</v>
      </c>
      <c r="DC18">
        <v>0</v>
      </c>
      <c r="DD18">
        <v>880.46865384615398</v>
      </c>
      <c r="DE18">
        <v>-43.071418831193</v>
      </c>
      <c r="DF18">
        <v>-614.87863275150096</v>
      </c>
      <c r="DG18">
        <v>12723.307692307701</v>
      </c>
      <c r="DH18">
        <v>15</v>
      </c>
      <c r="DI18">
        <v>1608047209.5</v>
      </c>
      <c r="DJ18" t="s">
        <v>297</v>
      </c>
      <c r="DK18">
        <v>1608047209.5</v>
      </c>
      <c r="DL18">
        <v>1608047203</v>
      </c>
      <c r="DM18">
        <v>6</v>
      </c>
      <c r="DN18">
        <v>3.6999999999999998E-2</v>
      </c>
      <c r="DO18">
        <v>-1E-3</v>
      </c>
      <c r="DP18">
        <v>-0.78400000000000003</v>
      </c>
      <c r="DQ18">
        <v>0.29699999999999999</v>
      </c>
      <c r="DR18">
        <v>1212</v>
      </c>
      <c r="DS18">
        <v>22</v>
      </c>
      <c r="DT18">
        <v>0.13</v>
      </c>
      <c r="DU18">
        <v>0.16</v>
      </c>
      <c r="DV18">
        <v>-0.64677329415373097</v>
      </c>
      <c r="DW18">
        <v>-0.22735233525659701</v>
      </c>
      <c r="DX18">
        <v>1.9126896916183099E-2</v>
      </c>
      <c r="DY18">
        <v>1</v>
      </c>
      <c r="DZ18">
        <v>0.69407674193548397</v>
      </c>
      <c r="EA18">
        <v>0.22357267741935299</v>
      </c>
      <c r="EB18">
        <v>2.0621797022799301E-2</v>
      </c>
      <c r="EC18">
        <v>0</v>
      </c>
      <c r="ED18">
        <v>1.6420619354838699</v>
      </c>
      <c r="EE18">
        <v>0.93975290322580396</v>
      </c>
      <c r="EF18">
        <v>7.2563140532889203E-2</v>
      </c>
      <c r="EG18">
        <v>0</v>
      </c>
      <c r="EH18">
        <v>1</v>
      </c>
      <c r="EI18">
        <v>3</v>
      </c>
      <c r="EJ18" t="s">
        <v>303</v>
      </c>
      <c r="EK18">
        <v>100</v>
      </c>
      <c r="EL18">
        <v>100</v>
      </c>
      <c r="EM18">
        <v>0.27500000000000002</v>
      </c>
      <c r="EN18">
        <v>0.28910000000000002</v>
      </c>
      <c r="EO18">
        <v>0.278923536207075</v>
      </c>
      <c r="EP18">
        <v>-1.6043650578588901E-5</v>
      </c>
      <c r="EQ18">
        <v>-1.15305589960158E-6</v>
      </c>
      <c r="ER18">
        <v>3.6581349982770798E-10</v>
      </c>
      <c r="ES18">
        <v>-0.114234986807271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9.4</v>
      </c>
      <c r="FB18">
        <v>9.5</v>
      </c>
      <c r="FC18">
        <v>2</v>
      </c>
      <c r="FD18">
        <v>506.98099999999999</v>
      </c>
      <c r="FE18">
        <v>490.01900000000001</v>
      </c>
      <c r="FF18">
        <v>23.431999999999999</v>
      </c>
      <c r="FG18">
        <v>33.956499999999998</v>
      </c>
      <c r="FH18">
        <v>30.000699999999998</v>
      </c>
      <c r="FI18">
        <v>33.897500000000001</v>
      </c>
      <c r="FJ18">
        <v>33.924399999999999</v>
      </c>
      <c r="FK18">
        <v>5.0496400000000001</v>
      </c>
      <c r="FL18">
        <v>22.617100000000001</v>
      </c>
      <c r="FM18">
        <v>48.836599999999997</v>
      </c>
      <c r="FN18">
        <v>23.427</v>
      </c>
      <c r="FO18">
        <v>49.0749</v>
      </c>
      <c r="FP18">
        <v>19.637799999999999</v>
      </c>
      <c r="FQ18">
        <v>97.715299999999999</v>
      </c>
      <c r="FR18">
        <v>102.04600000000001</v>
      </c>
    </row>
    <row r="19" spans="1:174" x14ac:dyDescent="0.25">
      <c r="A19">
        <v>3</v>
      </c>
      <c r="B19">
        <v>1608047850</v>
      </c>
      <c r="C19">
        <v>199.5</v>
      </c>
      <c r="D19" t="s">
        <v>304</v>
      </c>
      <c r="E19" t="s">
        <v>305</v>
      </c>
      <c r="F19" t="s">
        <v>291</v>
      </c>
      <c r="G19" t="s">
        <v>292</v>
      </c>
      <c r="H19">
        <v>1608047842.25</v>
      </c>
      <c r="I19">
        <f t="shared" si="0"/>
        <v>1.5601345503055508E-3</v>
      </c>
      <c r="J19">
        <f t="shared" si="1"/>
        <v>1.5601345503055508</v>
      </c>
      <c r="K19">
        <f t="shared" si="2"/>
        <v>0.56842831618636758</v>
      </c>
      <c r="L19">
        <f t="shared" si="3"/>
        <v>79.379429999999999</v>
      </c>
      <c r="M19">
        <f t="shared" si="4"/>
        <v>66.736785803207624</v>
      </c>
      <c r="N19">
        <f t="shared" si="5"/>
        <v>6.8608906513320944</v>
      </c>
      <c r="O19">
        <f t="shared" si="6"/>
        <v>8.160620602871381</v>
      </c>
      <c r="P19">
        <f t="shared" si="7"/>
        <v>8.7570113058849264E-2</v>
      </c>
      <c r="Q19">
        <f t="shared" si="8"/>
        <v>2.9765099941499855</v>
      </c>
      <c r="R19">
        <f t="shared" si="9"/>
        <v>8.6163615222494078E-2</v>
      </c>
      <c r="S19">
        <f t="shared" si="10"/>
        <v>5.3976745994065746E-2</v>
      </c>
      <c r="T19">
        <f t="shared" si="11"/>
        <v>231.29238336849573</v>
      </c>
      <c r="U19">
        <f t="shared" si="12"/>
        <v>28.928754757391285</v>
      </c>
      <c r="V19">
        <f t="shared" si="13"/>
        <v>28.847989999999999</v>
      </c>
      <c r="W19">
        <f t="shared" si="14"/>
        <v>3.9865320973505791</v>
      </c>
      <c r="X19">
        <f t="shared" si="15"/>
        <v>57.519850686988072</v>
      </c>
      <c r="Y19">
        <f t="shared" si="16"/>
        <v>2.1809094757316325</v>
      </c>
      <c r="Z19">
        <f t="shared" si="17"/>
        <v>3.7915770811014813</v>
      </c>
      <c r="AA19">
        <f t="shared" si="18"/>
        <v>1.8056226216189466</v>
      </c>
      <c r="AB19">
        <f t="shared" si="19"/>
        <v>-68.801933668474788</v>
      </c>
      <c r="AC19">
        <f t="shared" si="20"/>
        <v>-138.44408347329653</v>
      </c>
      <c r="AD19">
        <f t="shared" si="21"/>
        <v>-10.180772480646459</v>
      </c>
      <c r="AE19">
        <f t="shared" si="22"/>
        <v>13.865593746077963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54128.129223450844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15375.3</v>
      </c>
      <c r="AS19">
        <v>847.49976000000004</v>
      </c>
      <c r="AT19">
        <v>913.17</v>
      </c>
      <c r="AU19">
        <f t="shared" si="27"/>
        <v>7.1914583264890308E-2</v>
      </c>
      <c r="AV19">
        <v>0.5</v>
      </c>
      <c r="AW19">
        <f t="shared" si="28"/>
        <v>1180.1945615543298</v>
      </c>
      <c r="AX19">
        <f t="shared" si="29"/>
        <v>0.56842831618636758</v>
      </c>
      <c r="AY19">
        <f t="shared" si="30"/>
        <v>42.436600032834782</v>
      </c>
      <c r="AZ19">
        <f t="shared" si="31"/>
        <v>9.7117529036319552E-4</v>
      </c>
      <c r="BA19">
        <f t="shared" si="32"/>
        <v>2.572259272643648</v>
      </c>
      <c r="BB19" t="s">
        <v>307</v>
      </c>
      <c r="BC19">
        <v>847.49976000000004</v>
      </c>
      <c r="BD19">
        <v>722.99</v>
      </c>
      <c r="BE19">
        <f t="shared" si="33"/>
        <v>0.20826352157867645</v>
      </c>
      <c r="BF19">
        <f t="shared" si="34"/>
        <v>0.34530571037964003</v>
      </c>
      <c r="BG19">
        <f t="shared" si="35"/>
        <v>0.92509914969536322</v>
      </c>
      <c r="BH19">
        <f t="shared" si="36"/>
        <v>0.33218280084513235</v>
      </c>
      <c r="BI19">
        <f t="shared" si="37"/>
        <v>0.92236989002544556</v>
      </c>
      <c r="BJ19">
        <f t="shared" si="38"/>
        <v>0.29457539379996517</v>
      </c>
      <c r="BK19">
        <f t="shared" si="39"/>
        <v>0.70542460620003489</v>
      </c>
      <c r="BL19">
        <f t="shared" si="40"/>
        <v>1400.01166666667</v>
      </c>
      <c r="BM19">
        <f t="shared" si="41"/>
        <v>1180.1945615543298</v>
      </c>
      <c r="BN19">
        <f t="shared" si="42"/>
        <v>0.84298909048686044</v>
      </c>
      <c r="BO19">
        <f t="shared" si="43"/>
        <v>0.19597818097372099</v>
      </c>
      <c r="BP19">
        <v>6</v>
      </c>
      <c r="BQ19">
        <v>0.5</v>
      </c>
      <c r="BR19" t="s">
        <v>296</v>
      </c>
      <c r="BS19">
        <v>2</v>
      </c>
      <c r="BT19">
        <v>1608047842.25</v>
      </c>
      <c r="BU19">
        <v>79.379429999999999</v>
      </c>
      <c r="BV19">
        <v>80.210113333333297</v>
      </c>
      <c r="BW19">
        <v>21.213993333333299</v>
      </c>
      <c r="BX19">
        <v>19.381640000000001</v>
      </c>
      <c r="BY19">
        <v>79.247429999999994</v>
      </c>
      <c r="BZ19">
        <v>20.973993333333301</v>
      </c>
      <c r="CA19">
        <v>500.02513333333297</v>
      </c>
      <c r="CB19">
        <v>102.7052</v>
      </c>
      <c r="CC19">
        <v>0.10003056</v>
      </c>
      <c r="CD19">
        <v>27.985246666666701</v>
      </c>
      <c r="CE19">
        <v>28.847989999999999</v>
      </c>
      <c r="CF19">
        <v>999.9</v>
      </c>
      <c r="CG19">
        <v>0</v>
      </c>
      <c r="CH19">
        <v>0</v>
      </c>
      <c r="CI19">
        <v>9999.6716666666707</v>
      </c>
      <c r="CJ19">
        <v>0</v>
      </c>
      <c r="CK19">
        <v>315.17373333333302</v>
      </c>
      <c r="CL19">
        <v>1400.01166666667</v>
      </c>
      <c r="CM19">
        <v>0.90000480000000005</v>
      </c>
      <c r="CN19">
        <v>9.9995290000000001E-2</v>
      </c>
      <c r="CO19">
        <v>0</v>
      </c>
      <c r="CP19">
        <v>847.73143333333303</v>
      </c>
      <c r="CQ19">
        <v>4.9994800000000001</v>
      </c>
      <c r="CR19">
        <v>12239.7833333333</v>
      </c>
      <c r="CS19">
        <v>11417.69</v>
      </c>
      <c r="CT19">
        <v>48.974800000000002</v>
      </c>
      <c r="CU19">
        <v>50.561999999999998</v>
      </c>
      <c r="CV19">
        <v>49.899799999999999</v>
      </c>
      <c r="CW19">
        <v>50.383200000000002</v>
      </c>
      <c r="CX19">
        <v>50.7456666666667</v>
      </c>
      <c r="CY19">
        <v>1255.51966666667</v>
      </c>
      <c r="CZ19">
        <v>139.49199999999999</v>
      </c>
      <c r="DA19">
        <v>0</v>
      </c>
      <c r="DB19">
        <v>78.200000047683702</v>
      </c>
      <c r="DC19">
        <v>0</v>
      </c>
      <c r="DD19">
        <v>847.49976000000004</v>
      </c>
      <c r="DE19">
        <v>-24.6995385214449</v>
      </c>
      <c r="DF19">
        <v>-320.96923124169302</v>
      </c>
      <c r="DG19">
        <v>12237.06</v>
      </c>
      <c r="DH19">
        <v>15</v>
      </c>
      <c r="DI19">
        <v>1608047872</v>
      </c>
      <c r="DJ19" t="s">
        <v>308</v>
      </c>
      <c r="DK19">
        <v>1608047871</v>
      </c>
      <c r="DL19">
        <v>1608047872</v>
      </c>
      <c r="DM19">
        <v>7</v>
      </c>
      <c r="DN19">
        <v>-0.13900000000000001</v>
      </c>
      <c r="DO19">
        <v>3.4000000000000002E-2</v>
      </c>
      <c r="DP19">
        <v>0.13200000000000001</v>
      </c>
      <c r="DQ19">
        <v>0.24</v>
      </c>
      <c r="DR19">
        <v>80</v>
      </c>
      <c r="DS19">
        <v>19</v>
      </c>
      <c r="DT19">
        <v>0.34</v>
      </c>
      <c r="DU19">
        <v>0.05</v>
      </c>
      <c r="DV19">
        <v>0.45241447727256601</v>
      </c>
      <c r="DW19">
        <v>-0.159811990752255</v>
      </c>
      <c r="DX19">
        <v>1.8138787417576199E-2</v>
      </c>
      <c r="DY19">
        <v>1</v>
      </c>
      <c r="DZ19">
        <v>-0.69503096774193596</v>
      </c>
      <c r="EA19">
        <v>0.189426145161291</v>
      </c>
      <c r="EB19">
        <v>2.2419948242413699E-2</v>
      </c>
      <c r="EC19">
        <v>1</v>
      </c>
      <c r="ED19">
        <v>1.87632580645161</v>
      </c>
      <c r="EE19">
        <v>-0.15864290322580199</v>
      </c>
      <c r="EF19">
        <v>2.2019370471531199E-2</v>
      </c>
      <c r="EG19">
        <v>1</v>
      </c>
      <c r="EH19">
        <v>3</v>
      </c>
      <c r="EI19">
        <v>3</v>
      </c>
      <c r="EJ19" t="s">
        <v>309</v>
      </c>
      <c r="EK19">
        <v>100</v>
      </c>
      <c r="EL19">
        <v>100</v>
      </c>
      <c r="EM19">
        <v>0.13200000000000001</v>
      </c>
      <c r="EN19">
        <v>0.24</v>
      </c>
      <c r="EO19">
        <v>0.278923536207075</v>
      </c>
      <c r="EP19">
        <v>-1.6043650578588901E-5</v>
      </c>
      <c r="EQ19">
        <v>-1.15305589960158E-6</v>
      </c>
      <c r="ER19">
        <v>3.6581349982770798E-10</v>
      </c>
      <c r="ES19">
        <v>-0.114234986807271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10.7</v>
      </c>
      <c r="FB19">
        <v>10.8</v>
      </c>
      <c r="FC19">
        <v>2</v>
      </c>
      <c r="FD19">
        <v>506.98700000000002</v>
      </c>
      <c r="FE19">
        <v>488.952</v>
      </c>
      <c r="FF19">
        <v>23.3628</v>
      </c>
      <c r="FG19">
        <v>34.0535</v>
      </c>
      <c r="FH19">
        <v>30.000499999999999</v>
      </c>
      <c r="FI19">
        <v>33.975999999999999</v>
      </c>
      <c r="FJ19">
        <v>34.000799999999998</v>
      </c>
      <c r="FK19">
        <v>6.3327900000000001</v>
      </c>
      <c r="FL19">
        <v>23.402200000000001</v>
      </c>
      <c r="FM19">
        <v>47.335700000000003</v>
      </c>
      <c r="FN19">
        <v>23.3673</v>
      </c>
      <c r="FO19">
        <v>80.376099999999994</v>
      </c>
      <c r="FP19">
        <v>19.381699999999999</v>
      </c>
      <c r="FQ19">
        <v>97.699399999999997</v>
      </c>
      <c r="FR19">
        <v>102.026</v>
      </c>
    </row>
    <row r="20" spans="1:174" x14ac:dyDescent="0.25">
      <c r="A20">
        <v>4</v>
      </c>
      <c r="B20">
        <v>1608047942</v>
      </c>
      <c r="C20">
        <v>291.5</v>
      </c>
      <c r="D20" t="s">
        <v>310</v>
      </c>
      <c r="E20" t="s">
        <v>311</v>
      </c>
      <c r="F20" t="s">
        <v>291</v>
      </c>
      <c r="G20" t="s">
        <v>292</v>
      </c>
      <c r="H20">
        <v>1608047934</v>
      </c>
      <c r="I20">
        <f t="shared" si="0"/>
        <v>1.9339852218607206E-3</v>
      </c>
      <c r="J20">
        <f t="shared" si="1"/>
        <v>1.9339852218607205</v>
      </c>
      <c r="K20">
        <f t="shared" si="2"/>
        <v>1.3509301279005161</v>
      </c>
      <c r="L20">
        <f t="shared" si="3"/>
        <v>99.475574193548397</v>
      </c>
      <c r="M20">
        <f t="shared" si="4"/>
        <v>76.939465512229674</v>
      </c>
      <c r="N20">
        <f t="shared" si="5"/>
        <v>7.9098111543191685</v>
      </c>
      <c r="O20">
        <f t="shared" si="6"/>
        <v>10.226650277592121</v>
      </c>
      <c r="P20">
        <f t="shared" si="7"/>
        <v>0.10991862598017461</v>
      </c>
      <c r="Q20">
        <f t="shared" si="8"/>
        <v>2.9767388785036406</v>
      </c>
      <c r="R20">
        <f t="shared" si="9"/>
        <v>0.10771253961055148</v>
      </c>
      <c r="S20">
        <f t="shared" si="10"/>
        <v>6.7514857567857467E-2</v>
      </c>
      <c r="T20">
        <f t="shared" si="11"/>
        <v>231.2941251211447</v>
      </c>
      <c r="U20">
        <f t="shared" si="12"/>
        <v>28.840028417114347</v>
      </c>
      <c r="V20">
        <f t="shared" si="13"/>
        <v>28.809609677419399</v>
      </c>
      <c r="W20">
        <f t="shared" si="14"/>
        <v>3.9776770327477355</v>
      </c>
      <c r="X20">
        <f t="shared" si="15"/>
        <v>57.660446091477603</v>
      </c>
      <c r="Y20">
        <f t="shared" si="16"/>
        <v>2.18714029087471</v>
      </c>
      <c r="Z20">
        <f t="shared" si="17"/>
        <v>3.7931379986287972</v>
      </c>
      <c r="AA20">
        <f t="shared" si="18"/>
        <v>1.7905367418730256</v>
      </c>
      <c r="AB20">
        <f t="shared" si="19"/>
        <v>-85.288748284057775</v>
      </c>
      <c r="AC20">
        <f t="shared" si="20"/>
        <v>-131.16241249104564</v>
      </c>
      <c r="AD20">
        <f t="shared" si="21"/>
        <v>-9.6430528726819045</v>
      </c>
      <c r="AE20">
        <f t="shared" si="22"/>
        <v>5.199911473359407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54133.588491276656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312</v>
      </c>
      <c r="AR20">
        <v>15374.1</v>
      </c>
      <c r="AS20">
        <v>824.37646153846197</v>
      </c>
      <c r="AT20">
        <v>893.25</v>
      </c>
      <c r="AU20">
        <f t="shared" si="27"/>
        <v>7.710443712458781E-2</v>
      </c>
      <c r="AV20">
        <v>0.5</v>
      </c>
      <c r="AW20">
        <f t="shared" si="28"/>
        <v>1180.1964209094722</v>
      </c>
      <c r="AX20">
        <f t="shared" si="29"/>
        <v>1.3509301279005161</v>
      </c>
      <c r="AY20">
        <f t="shared" si="30"/>
        <v>45.499190365338983</v>
      </c>
      <c r="AZ20">
        <f t="shared" si="31"/>
        <v>1.6342005225117352E-3</v>
      </c>
      <c r="BA20">
        <f t="shared" si="32"/>
        <v>2.6519227539882451</v>
      </c>
      <c r="BB20" t="s">
        <v>313</v>
      </c>
      <c r="BC20">
        <v>824.37646153846197</v>
      </c>
      <c r="BD20">
        <v>683.45</v>
      </c>
      <c r="BE20">
        <f t="shared" si="33"/>
        <v>0.23487265603134611</v>
      </c>
      <c r="BF20">
        <f t="shared" si="34"/>
        <v>0.32828188017892301</v>
      </c>
      <c r="BG20">
        <f t="shared" si="35"/>
        <v>0.91863896720351501</v>
      </c>
      <c r="BH20">
        <f t="shared" si="36"/>
        <v>0.38742389822807549</v>
      </c>
      <c r="BI20">
        <f t="shared" si="37"/>
        <v>0.93019207487259037</v>
      </c>
      <c r="BJ20">
        <f t="shared" si="38"/>
        <v>0.27216236934952448</v>
      </c>
      <c r="BK20">
        <f t="shared" si="39"/>
        <v>0.72783763065047546</v>
      </c>
      <c r="BL20">
        <f t="shared" si="40"/>
        <v>1400.0129032258101</v>
      </c>
      <c r="BM20">
        <f t="shared" si="41"/>
        <v>1180.1964209094722</v>
      </c>
      <c r="BN20">
        <f t="shared" si="42"/>
        <v>0.84298967401668057</v>
      </c>
      <c r="BO20">
        <f t="shared" si="43"/>
        <v>0.1959793480333612</v>
      </c>
      <c r="BP20">
        <v>6</v>
      </c>
      <c r="BQ20">
        <v>0.5</v>
      </c>
      <c r="BR20" t="s">
        <v>296</v>
      </c>
      <c r="BS20">
        <v>2</v>
      </c>
      <c r="BT20">
        <v>1608047934</v>
      </c>
      <c r="BU20">
        <v>99.475574193548397</v>
      </c>
      <c r="BV20">
        <v>101.327483870968</v>
      </c>
      <c r="BW20">
        <v>21.2745161290323</v>
      </c>
      <c r="BX20">
        <v>19.0031903225806</v>
      </c>
      <c r="BY20">
        <v>99.348164516129003</v>
      </c>
      <c r="BZ20">
        <v>20.9593903225806</v>
      </c>
      <c r="CA20">
        <v>500.01825806451598</v>
      </c>
      <c r="CB20">
        <v>102.70564516128999</v>
      </c>
      <c r="CC20">
        <v>9.9996932258064497E-2</v>
      </c>
      <c r="CD20">
        <v>27.992306451612901</v>
      </c>
      <c r="CE20">
        <v>28.809609677419399</v>
      </c>
      <c r="CF20">
        <v>999.9</v>
      </c>
      <c r="CG20">
        <v>0</v>
      </c>
      <c r="CH20">
        <v>0</v>
      </c>
      <c r="CI20">
        <v>10000.9225806452</v>
      </c>
      <c r="CJ20">
        <v>0</v>
      </c>
      <c r="CK20">
        <v>303.80629032258099</v>
      </c>
      <c r="CL20">
        <v>1400.0129032258101</v>
      </c>
      <c r="CM20">
        <v>0.89998764516129004</v>
      </c>
      <c r="CN20">
        <v>0.10001232258064501</v>
      </c>
      <c r="CO20">
        <v>0</v>
      </c>
      <c r="CP20">
        <v>824.48080645161303</v>
      </c>
      <c r="CQ20">
        <v>4.9994800000000001</v>
      </c>
      <c r="CR20">
        <v>11937.603225806401</v>
      </c>
      <c r="CS20">
        <v>11417.6483870968</v>
      </c>
      <c r="CT20">
        <v>49.170999999999999</v>
      </c>
      <c r="CU20">
        <v>50.75</v>
      </c>
      <c r="CV20">
        <v>50.090451612903202</v>
      </c>
      <c r="CW20">
        <v>50.5945161290323</v>
      </c>
      <c r="CX20">
        <v>50.924999999999997</v>
      </c>
      <c r="CY20">
        <v>1255.4935483871</v>
      </c>
      <c r="CZ20">
        <v>139.51935483871</v>
      </c>
      <c r="DA20">
        <v>0</v>
      </c>
      <c r="DB20">
        <v>91.100000143051105</v>
      </c>
      <c r="DC20">
        <v>0</v>
      </c>
      <c r="DD20">
        <v>824.37646153846197</v>
      </c>
      <c r="DE20">
        <v>-12.644444481013499</v>
      </c>
      <c r="DF20">
        <v>-132.34529922413199</v>
      </c>
      <c r="DG20">
        <v>11936.7192307692</v>
      </c>
      <c r="DH20">
        <v>15</v>
      </c>
      <c r="DI20">
        <v>1608047872</v>
      </c>
      <c r="DJ20" t="s">
        <v>308</v>
      </c>
      <c r="DK20">
        <v>1608047871</v>
      </c>
      <c r="DL20">
        <v>1608047872</v>
      </c>
      <c r="DM20">
        <v>7</v>
      </c>
      <c r="DN20">
        <v>-0.13900000000000001</v>
      </c>
      <c r="DO20">
        <v>3.4000000000000002E-2</v>
      </c>
      <c r="DP20">
        <v>0.13200000000000001</v>
      </c>
      <c r="DQ20">
        <v>0.24</v>
      </c>
      <c r="DR20">
        <v>80</v>
      </c>
      <c r="DS20">
        <v>19</v>
      </c>
      <c r="DT20">
        <v>0.34</v>
      </c>
      <c r="DU20">
        <v>0.05</v>
      </c>
      <c r="DV20">
        <v>1.35191610634557</v>
      </c>
      <c r="DW20">
        <v>-8.5720414570693404E-2</v>
      </c>
      <c r="DX20">
        <v>2.10068018318341E-2</v>
      </c>
      <c r="DY20">
        <v>1</v>
      </c>
      <c r="DZ20">
        <v>-1.85357451612903</v>
      </c>
      <c r="EA20">
        <v>7.9365483870966494E-2</v>
      </c>
      <c r="EB20">
        <v>2.41901651354843E-2</v>
      </c>
      <c r="EC20">
        <v>1</v>
      </c>
      <c r="ED20">
        <v>2.2707403225806502</v>
      </c>
      <c r="EE20">
        <v>-8.8006451612885998E-3</v>
      </c>
      <c r="EF20">
        <v>1.08952811578612E-2</v>
      </c>
      <c r="EG20">
        <v>1</v>
      </c>
      <c r="EH20">
        <v>3</v>
      </c>
      <c r="EI20">
        <v>3</v>
      </c>
      <c r="EJ20" t="s">
        <v>309</v>
      </c>
      <c r="EK20">
        <v>100</v>
      </c>
      <c r="EL20">
        <v>100</v>
      </c>
      <c r="EM20">
        <v>0.127</v>
      </c>
      <c r="EN20">
        <v>0.31469999999999998</v>
      </c>
      <c r="EO20">
        <v>0.14003074271711299</v>
      </c>
      <c r="EP20">
        <v>-1.6043650578588901E-5</v>
      </c>
      <c r="EQ20">
        <v>-1.15305589960158E-6</v>
      </c>
      <c r="ER20">
        <v>3.6581349982770798E-10</v>
      </c>
      <c r="ES20">
        <v>-8.0601425708923299E-2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1.2</v>
      </c>
      <c r="FB20">
        <v>1.2</v>
      </c>
      <c r="FC20">
        <v>2</v>
      </c>
      <c r="FD20">
        <v>507.17899999999997</v>
      </c>
      <c r="FE20">
        <v>487.75599999999997</v>
      </c>
      <c r="FF20">
        <v>23.369599999999998</v>
      </c>
      <c r="FG20">
        <v>34.170999999999999</v>
      </c>
      <c r="FH20">
        <v>30.000599999999999</v>
      </c>
      <c r="FI20">
        <v>34.077199999999998</v>
      </c>
      <c r="FJ20">
        <v>34.0989</v>
      </c>
      <c r="FK20">
        <v>7.2043999999999997</v>
      </c>
      <c r="FL20">
        <v>25.0505</v>
      </c>
      <c r="FM20">
        <v>46.211199999999998</v>
      </c>
      <c r="FN20">
        <v>23.371600000000001</v>
      </c>
      <c r="FO20">
        <v>101.479</v>
      </c>
      <c r="FP20">
        <v>19.0364</v>
      </c>
      <c r="FQ20">
        <v>97.677300000000002</v>
      </c>
      <c r="FR20">
        <v>102.001</v>
      </c>
    </row>
    <row r="21" spans="1:174" x14ac:dyDescent="0.25">
      <c r="A21">
        <v>5</v>
      </c>
      <c r="B21">
        <v>1608048016</v>
      </c>
      <c r="C21">
        <v>365.5</v>
      </c>
      <c r="D21" t="s">
        <v>314</v>
      </c>
      <c r="E21" t="s">
        <v>315</v>
      </c>
      <c r="F21" t="s">
        <v>291</v>
      </c>
      <c r="G21" t="s">
        <v>292</v>
      </c>
      <c r="H21">
        <v>1608048008</v>
      </c>
      <c r="I21">
        <f t="shared" si="0"/>
        <v>2.0992087358627448E-3</v>
      </c>
      <c r="J21">
        <f t="shared" si="1"/>
        <v>2.0992087358627449</v>
      </c>
      <c r="K21">
        <f t="shared" si="2"/>
        <v>3.2618030117454757</v>
      </c>
      <c r="L21">
        <f t="shared" si="3"/>
        <v>148.97154838709699</v>
      </c>
      <c r="M21">
        <f t="shared" si="4"/>
        <v>100.56408015683309</v>
      </c>
      <c r="N21">
        <f t="shared" si="5"/>
        <v>10.339153107571585</v>
      </c>
      <c r="O21">
        <f t="shared" si="6"/>
        <v>15.316001946660762</v>
      </c>
      <c r="P21">
        <f t="shared" si="7"/>
        <v>0.1186753104571294</v>
      </c>
      <c r="Q21">
        <f t="shared" si="8"/>
        <v>2.9750085198459213</v>
      </c>
      <c r="R21">
        <f t="shared" si="9"/>
        <v>0.11610669145840077</v>
      </c>
      <c r="S21">
        <f t="shared" si="10"/>
        <v>7.2792831896477714E-2</v>
      </c>
      <c r="T21">
        <f t="shared" si="11"/>
        <v>231.29358069125433</v>
      </c>
      <c r="U21">
        <f t="shared" si="12"/>
        <v>28.794761495724998</v>
      </c>
      <c r="V21">
        <f t="shared" si="13"/>
        <v>28.739261290322599</v>
      </c>
      <c r="W21">
        <f t="shared" si="14"/>
        <v>3.9614908585855333</v>
      </c>
      <c r="X21">
        <f t="shared" si="15"/>
        <v>56.902883292906957</v>
      </c>
      <c r="Y21">
        <f t="shared" si="16"/>
        <v>2.1579774930503026</v>
      </c>
      <c r="Z21">
        <f t="shared" si="17"/>
        <v>3.7923869023334675</v>
      </c>
      <c r="AA21">
        <f t="shared" si="18"/>
        <v>1.8035133655352307</v>
      </c>
      <c r="AB21">
        <f t="shared" si="19"/>
        <v>-92.575105251547043</v>
      </c>
      <c r="AC21">
        <f t="shared" si="20"/>
        <v>-120.34788921359431</v>
      </c>
      <c r="AD21">
        <f t="shared" si="21"/>
        <v>-8.8498646591478298</v>
      </c>
      <c r="AE21">
        <f t="shared" si="22"/>
        <v>9.520721566965122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54083.536884126792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316</v>
      </c>
      <c r="AR21">
        <v>15373.1</v>
      </c>
      <c r="AS21">
        <v>813.04539999999997</v>
      </c>
      <c r="AT21">
        <v>891.68</v>
      </c>
      <c r="AU21">
        <f t="shared" si="27"/>
        <v>8.8187017764220332E-2</v>
      </c>
      <c r="AV21">
        <v>0.5</v>
      </c>
      <c r="AW21">
        <f t="shared" si="28"/>
        <v>1180.1971060774599</v>
      </c>
      <c r="AX21">
        <f t="shared" si="29"/>
        <v>3.2618030117454757</v>
      </c>
      <c r="AY21">
        <f t="shared" si="30"/>
        <v>52.039031579467192</v>
      </c>
      <c r="AZ21">
        <f t="shared" si="31"/>
        <v>3.2533129184860901E-3</v>
      </c>
      <c r="BA21">
        <f t="shared" si="32"/>
        <v>2.658352772294994</v>
      </c>
      <c r="BB21" t="s">
        <v>317</v>
      </c>
      <c r="BC21">
        <v>813.04539999999997</v>
      </c>
      <c r="BD21">
        <v>660.23</v>
      </c>
      <c r="BE21">
        <f t="shared" si="33"/>
        <v>0.25956621209402475</v>
      </c>
      <c r="BF21">
        <f t="shared" si="34"/>
        <v>0.33974767768416503</v>
      </c>
      <c r="BG21">
        <f t="shared" si="35"/>
        <v>0.91104406480004618</v>
      </c>
      <c r="BH21">
        <f t="shared" si="36"/>
        <v>0.44627257011140958</v>
      </c>
      <c r="BI21">
        <f t="shared" si="37"/>
        <v>0.93080858241325404</v>
      </c>
      <c r="BJ21">
        <f t="shared" si="38"/>
        <v>0.27589063198367064</v>
      </c>
      <c r="BK21">
        <f t="shared" si="39"/>
        <v>0.7241093680163293</v>
      </c>
      <c r="BL21">
        <f t="shared" si="40"/>
        <v>1400.01419354839</v>
      </c>
      <c r="BM21">
        <f t="shared" si="41"/>
        <v>1180.1971060774599</v>
      </c>
      <c r="BN21">
        <f t="shared" si="42"/>
        <v>0.84298938647629329</v>
      </c>
      <c r="BO21">
        <f t="shared" si="43"/>
        <v>0.19597877295258664</v>
      </c>
      <c r="BP21">
        <v>6</v>
      </c>
      <c r="BQ21">
        <v>0.5</v>
      </c>
      <c r="BR21" t="s">
        <v>296</v>
      </c>
      <c r="BS21">
        <v>2</v>
      </c>
      <c r="BT21">
        <v>1608048008</v>
      </c>
      <c r="BU21">
        <v>148.97154838709699</v>
      </c>
      <c r="BV21">
        <v>153.26080645161301</v>
      </c>
      <c r="BW21">
        <v>20.9896322580645</v>
      </c>
      <c r="BX21">
        <v>18.5235548387097</v>
      </c>
      <c r="BY21">
        <v>148.85825806451601</v>
      </c>
      <c r="BZ21">
        <v>20.6862322580645</v>
      </c>
      <c r="CA21">
        <v>500.02009677419397</v>
      </c>
      <c r="CB21">
        <v>102.711548387097</v>
      </c>
      <c r="CC21">
        <v>0.100042903225806</v>
      </c>
      <c r="CD21">
        <v>27.9889096774194</v>
      </c>
      <c r="CE21">
        <v>28.739261290322599</v>
      </c>
      <c r="CF21">
        <v>999.9</v>
      </c>
      <c r="CG21">
        <v>0</v>
      </c>
      <c r="CH21">
        <v>0</v>
      </c>
      <c r="CI21">
        <v>9990.5667741935504</v>
      </c>
      <c r="CJ21">
        <v>0</v>
      </c>
      <c r="CK21">
        <v>289.18045161290303</v>
      </c>
      <c r="CL21">
        <v>1400.01419354839</v>
      </c>
      <c r="CM21">
        <v>0.89999632258064499</v>
      </c>
      <c r="CN21">
        <v>0.10000356129032301</v>
      </c>
      <c r="CO21">
        <v>0</v>
      </c>
      <c r="CP21">
        <v>813.19754838709696</v>
      </c>
      <c r="CQ21">
        <v>4.9994800000000001</v>
      </c>
      <c r="CR21">
        <v>11750.0032258065</v>
      </c>
      <c r="CS21">
        <v>11417.683870967699</v>
      </c>
      <c r="CT21">
        <v>49.344516129032201</v>
      </c>
      <c r="CU21">
        <v>50.875</v>
      </c>
      <c r="CV21">
        <v>50.262</v>
      </c>
      <c r="CW21">
        <v>50.765999999999998</v>
      </c>
      <c r="CX21">
        <v>51.108741935483899</v>
      </c>
      <c r="CY21">
        <v>1255.50870967742</v>
      </c>
      <c r="CZ21">
        <v>139.506129032258</v>
      </c>
      <c r="DA21">
        <v>0</v>
      </c>
      <c r="DB21">
        <v>73.5</v>
      </c>
      <c r="DC21">
        <v>0</v>
      </c>
      <c r="DD21">
        <v>813.04539999999997</v>
      </c>
      <c r="DE21">
        <v>-11.349076948257199</v>
      </c>
      <c r="DF21">
        <v>-167.90769244863299</v>
      </c>
      <c r="DG21">
        <v>11747.296</v>
      </c>
      <c r="DH21">
        <v>15</v>
      </c>
      <c r="DI21">
        <v>1608047872</v>
      </c>
      <c r="DJ21" t="s">
        <v>308</v>
      </c>
      <c r="DK21">
        <v>1608047871</v>
      </c>
      <c r="DL21">
        <v>1608047872</v>
      </c>
      <c r="DM21">
        <v>7</v>
      </c>
      <c r="DN21">
        <v>-0.13900000000000001</v>
      </c>
      <c r="DO21">
        <v>3.4000000000000002E-2</v>
      </c>
      <c r="DP21">
        <v>0.13200000000000001</v>
      </c>
      <c r="DQ21">
        <v>0.24</v>
      </c>
      <c r="DR21">
        <v>80</v>
      </c>
      <c r="DS21">
        <v>19</v>
      </c>
      <c r="DT21">
        <v>0.34</v>
      </c>
      <c r="DU21">
        <v>0.05</v>
      </c>
      <c r="DV21">
        <v>3.2638584355284102</v>
      </c>
      <c r="DW21">
        <v>-0.17134241967243199</v>
      </c>
      <c r="DX21">
        <v>1.9091956963934401E-2</v>
      </c>
      <c r="DY21">
        <v>1</v>
      </c>
      <c r="DZ21">
        <v>-4.2905270967741904</v>
      </c>
      <c r="EA21">
        <v>0.19574612903225599</v>
      </c>
      <c r="EB21">
        <v>2.2607405180396799E-2</v>
      </c>
      <c r="EC21">
        <v>1</v>
      </c>
      <c r="ED21">
        <v>2.4652812903225798</v>
      </c>
      <c r="EE21">
        <v>5.0210806451611301E-2</v>
      </c>
      <c r="EF21">
        <v>1.1625392880474599E-2</v>
      </c>
      <c r="EG21">
        <v>1</v>
      </c>
      <c r="EH21">
        <v>3</v>
      </c>
      <c r="EI21">
        <v>3</v>
      </c>
      <c r="EJ21" t="s">
        <v>309</v>
      </c>
      <c r="EK21">
        <v>100</v>
      </c>
      <c r="EL21">
        <v>100</v>
      </c>
      <c r="EM21">
        <v>0.113</v>
      </c>
      <c r="EN21">
        <v>0.3039</v>
      </c>
      <c r="EO21">
        <v>0.14003074271711299</v>
      </c>
      <c r="EP21">
        <v>-1.6043650578588901E-5</v>
      </c>
      <c r="EQ21">
        <v>-1.15305589960158E-6</v>
      </c>
      <c r="ER21">
        <v>3.6581349982770798E-10</v>
      </c>
      <c r="ES21">
        <v>-8.0601425708923299E-2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2.4</v>
      </c>
      <c r="FB21">
        <v>2.4</v>
      </c>
      <c r="FC21">
        <v>2</v>
      </c>
      <c r="FD21">
        <v>507.25900000000001</v>
      </c>
      <c r="FE21">
        <v>486.774</v>
      </c>
      <c r="FF21">
        <v>23.341000000000001</v>
      </c>
      <c r="FG21">
        <v>34.2639</v>
      </c>
      <c r="FH21">
        <v>30.000499999999999</v>
      </c>
      <c r="FI21">
        <v>34.1616</v>
      </c>
      <c r="FJ21">
        <v>34.1815</v>
      </c>
      <c r="FK21">
        <v>9.3394700000000004</v>
      </c>
      <c r="FL21">
        <v>26.154599999999999</v>
      </c>
      <c r="FM21">
        <v>44.277000000000001</v>
      </c>
      <c r="FN21">
        <v>23.351600000000001</v>
      </c>
      <c r="FO21">
        <v>153.72</v>
      </c>
      <c r="FP21">
        <v>18.589400000000001</v>
      </c>
      <c r="FQ21">
        <v>97.663499999999999</v>
      </c>
      <c r="FR21">
        <v>101.98099999999999</v>
      </c>
    </row>
    <row r="22" spans="1:174" x14ac:dyDescent="0.25">
      <c r="A22">
        <v>6</v>
      </c>
      <c r="B22">
        <v>1608048106</v>
      </c>
      <c r="C22">
        <v>455.5</v>
      </c>
      <c r="D22" t="s">
        <v>318</v>
      </c>
      <c r="E22" t="s">
        <v>319</v>
      </c>
      <c r="F22" t="s">
        <v>291</v>
      </c>
      <c r="G22" t="s">
        <v>292</v>
      </c>
      <c r="H22">
        <v>1608048098.25</v>
      </c>
      <c r="I22">
        <f t="shared" si="0"/>
        <v>2.3076305238749683E-3</v>
      </c>
      <c r="J22">
        <f t="shared" si="1"/>
        <v>2.3076305238749684</v>
      </c>
      <c r="K22">
        <f t="shared" si="2"/>
        <v>5.0516948204596339</v>
      </c>
      <c r="L22">
        <f t="shared" si="3"/>
        <v>199.50569999999999</v>
      </c>
      <c r="M22">
        <f t="shared" si="4"/>
        <v>131.59663469843011</v>
      </c>
      <c r="N22">
        <f t="shared" si="5"/>
        <v>13.530450060038218</v>
      </c>
      <c r="O22">
        <f t="shared" si="6"/>
        <v>20.512697127316198</v>
      </c>
      <c r="P22">
        <f t="shared" si="7"/>
        <v>0.13069342603098533</v>
      </c>
      <c r="Q22">
        <f t="shared" si="8"/>
        <v>2.9762543648054591</v>
      </c>
      <c r="R22">
        <f t="shared" si="9"/>
        <v>0.12758682933177962</v>
      </c>
      <c r="S22">
        <f t="shared" si="10"/>
        <v>8.001473328145195E-2</v>
      </c>
      <c r="T22">
        <f t="shared" si="11"/>
        <v>231.2857553041334</v>
      </c>
      <c r="U22">
        <f t="shared" si="12"/>
        <v>28.737492790161216</v>
      </c>
      <c r="V22">
        <f t="shared" si="13"/>
        <v>28.673459999999999</v>
      </c>
      <c r="W22">
        <f t="shared" si="14"/>
        <v>3.9464029299476495</v>
      </c>
      <c r="X22">
        <f t="shared" si="15"/>
        <v>56.488617320760383</v>
      </c>
      <c r="Y22">
        <f t="shared" si="16"/>
        <v>2.1418252851684598</v>
      </c>
      <c r="Z22">
        <f t="shared" si="17"/>
        <v>3.7916050821468916</v>
      </c>
      <c r="AA22">
        <f t="shared" si="18"/>
        <v>1.8045776447791897</v>
      </c>
      <c r="AB22">
        <f t="shared" si="19"/>
        <v>-101.7665061028861</v>
      </c>
      <c r="AC22">
        <f t="shared" si="20"/>
        <v>-110.40751398852215</v>
      </c>
      <c r="AD22">
        <f t="shared" si="21"/>
        <v>-8.1126913291689036</v>
      </c>
      <c r="AE22">
        <f t="shared" si="22"/>
        <v>10.99904388355624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54120.868994839177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320</v>
      </c>
      <c r="AR22">
        <v>15372.2</v>
      </c>
      <c r="AS22">
        <v>807.12120000000004</v>
      </c>
      <c r="AT22">
        <v>899.11</v>
      </c>
      <c r="AU22">
        <f t="shared" si="27"/>
        <v>0.10231095194136419</v>
      </c>
      <c r="AV22">
        <v>0.5</v>
      </c>
      <c r="AW22">
        <f t="shared" si="28"/>
        <v>1180.1550415893607</v>
      </c>
      <c r="AX22">
        <f t="shared" si="29"/>
        <v>5.0516948204596339</v>
      </c>
      <c r="AY22">
        <f t="shared" si="30"/>
        <v>60.371392871703875</v>
      </c>
      <c r="AZ22">
        <f t="shared" si="31"/>
        <v>4.7700870664370227E-3</v>
      </c>
      <c r="BA22">
        <f t="shared" si="32"/>
        <v>2.6281211420182178</v>
      </c>
      <c r="BB22" t="s">
        <v>321</v>
      </c>
      <c r="BC22">
        <v>807.12120000000004</v>
      </c>
      <c r="BD22">
        <v>649.74</v>
      </c>
      <c r="BE22">
        <f t="shared" si="33"/>
        <v>0.2773520481364905</v>
      </c>
      <c r="BF22">
        <f t="shared" si="34"/>
        <v>0.36888478966996818</v>
      </c>
      <c r="BG22">
        <f t="shared" si="35"/>
        <v>0.90454152216020878</v>
      </c>
      <c r="BH22">
        <f t="shared" si="36"/>
        <v>0.50093807467231843</v>
      </c>
      <c r="BI22">
        <f t="shared" si="37"/>
        <v>0.92789097029406287</v>
      </c>
      <c r="BJ22">
        <f t="shared" si="38"/>
        <v>0.29695565330233564</v>
      </c>
      <c r="BK22">
        <f t="shared" si="39"/>
        <v>0.70304434669766436</v>
      </c>
      <c r="BL22">
        <f t="shared" si="40"/>
        <v>1399.9639999999999</v>
      </c>
      <c r="BM22">
        <f t="shared" si="41"/>
        <v>1180.1550415893607</v>
      </c>
      <c r="BN22">
        <f t="shared" si="42"/>
        <v>0.8429895637240391</v>
      </c>
      <c r="BO22">
        <f t="shared" si="43"/>
        <v>0.19597912744807824</v>
      </c>
      <c r="BP22">
        <v>6</v>
      </c>
      <c r="BQ22">
        <v>0.5</v>
      </c>
      <c r="BR22" t="s">
        <v>296</v>
      </c>
      <c r="BS22">
        <v>2</v>
      </c>
      <c r="BT22">
        <v>1608048098.25</v>
      </c>
      <c r="BU22">
        <v>199.50569999999999</v>
      </c>
      <c r="BV22">
        <v>206.1199</v>
      </c>
      <c r="BW22">
        <v>20.831309999999998</v>
      </c>
      <c r="BX22">
        <v>18.119959999999999</v>
      </c>
      <c r="BY22">
        <v>199.41186666666701</v>
      </c>
      <c r="BZ22">
        <v>20.534393333333298</v>
      </c>
      <c r="CA22">
        <v>500.0224</v>
      </c>
      <c r="CB22">
        <v>102.7176</v>
      </c>
      <c r="CC22">
        <v>9.9999333333333301E-2</v>
      </c>
      <c r="CD22">
        <v>27.9853733333333</v>
      </c>
      <c r="CE22">
        <v>28.673459999999999</v>
      </c>
      <c r="CF22">
        <v>999.9</v>
      </c>
      <c r="CG22">
        <v>0</v>
      </c>
      <c r="CH22">
        <v>0</v>
      </c>
      <c r="CI22">
        <v>9997.01933333333</v>
      </c>
      <c r="CJ22">
        <v>0</v>
      </c>
      <c r="CK22">
        <v>278.20330000000001</v>
      </c>
      <c r="CL22">
        <v>1399.9639999999999</v>
      </c>
      <c r="CM22">
        <v>0.89999206666666698</v>
      </c>
      <c r="CN22">
        <v>0.100007786666667</v>
      </c>
      <c r="CO22">
        <v>0</v>
      </c>
      <c r="CP22">
        <v>807.13990000000001</v>
      </c>
      <c r="CQ22">
        <v>4.9994800000000001</v>
      </c>
      <c r="CR22">
        <v>11624.446666666699</v>
      </c>
      <c r="CS22">
        <v>11417.276666666699</v>
      </c>
      <c r="CT22">
        <v>49.524799999999999</v>
      </c>
      <c r="CU22">
        <v>51.020666666666699</v>
      </c>
      <c r="CV22">
        <v>50.458066666666703</v>
      </c>
      <c r="CW22">
        <v>50.9371333333333</v>
      </c>
      <c r="CX22">
        <v>51.270666666666699</v>
      </c>
      <c r="CY22">
        <v>1255.4576666666701</v>
      </c>
      <c r="CZ22">
        <v>139.50966666666699</v>
      </c>
      <c r="DA22">
        <v>0</v>
      </c>
      <c r="DB22">
        <v>89.400000095367403</v>
      </c>
      <c r="DC22">
        <v>0</v>
      </c>
      <c r="DD22">
        <v>807.12120000000004</v>
      </c>
      <c r="DE22">
        <v>-2.5017692385835399</v>
      </c>
      <c r="DF22">
        <v>-47.307692372822601</v>
      </c>
      <c r="DG22">
        <v>11624.132</v>
      </c>
      <c r="DH22">
        <v>15</v>
      </c>
      <c r="DI22">
        <v>1608047872</v>
      </c>
      <c r="DJ22" t="s">
        <v>308</v>
      </c>
      <c r="DK22">
        <v>1608047871</v>
      </c>
      <c r="DL22">
        <v>1608047872</v>
      </c>
      <c r="DM22">
        <v>7</v>
      </c>
      <c r="DN22">
        <v>-0.13900000000000001</v>
      </c>
      <c r="DO22">
        <v>3.4000000000000002E-2</v>
      </c>
      <c r="DP22">
        <v>0.13200000000000001</v>
      </c>
      <c r="DQ22">
        <v>0.24</v>
      </c>
      <c r="DR22">
        <v>80</v>
      </c>
      <c r="DS22">
        <v>19</v>
      </c>
      <c r="DT22">
        <v>0.34</v>
      </c>
      <c r="DU22">
        <v>0.05</v>
      </c>
      <c r="DV22">
        <v>5.0543154124094798</v>
      </c>
      <c r="DW22">
        <v>-0.10809775125879099</v>
      </c>
      <c r="DX22">
        <v>2.26384676299549E-2</v>
      </c>
      <c r="DY22">
        <v>1</v>
      </c>
      <c r="DZ22">
        <v>-6.6176432258064501</v>
      </c>
      <c r="EA22">
        <v>8.3170645161310605E-2</v>
      </c>
      <c r="EB22">
        <v>2.7757417071791701E-2</v>
      </c>
      <c r="EC22">
        <v>1</v>
      </c>
      <c r="ED22">
        <v>2.7117054838709702</v>
      </c>
      <c r="EE22">
        <v>0.113352096774189</v>
      </c>
      <c r="EF22">
        <v>1.2978060106221901E-2</v>
      </c>
      <c r="EG22">
        <v>1</v>
      </c>
      <c r="EH22">
        <v>3</v>
      </c>
      <c r="EI22">
        <v>3</v>
      </c>
      <c r="EJ22" t="s">
        <v>309</v>
      </c>
      <c r="EK22">
        <v>100</v>
      </c>
      <c r="EL22">
        <v>100</v>
      </c>
      <c r="EM22">
        <v>9.4E-2</v>
      </c>
      <c r="EN22">
        <v>0.29730000000000001</v>
      </c>
      <c r="EO22">
        <v>0.14003074271711299</v>
      </c>
      <c r="EP22">
        <v>-1.6043650578588901E-5</v>
      </c>
      <c r="EQ22">
        <v>-1.15305589960158E-6</v>
      </c>
      <c r="ER22">
        <v>3.6581349982770798E-10</v>
      </c>
      <c r="ES22">
        <v>-8.0601425708923299E-2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3.9</v>
      </c>
      <c r="FB22">
        <v>3.9</v>
      </c>
      <c r="FC22">
        <v>2</v>
      </c>
      <c r="FD22">
        <v>507.49799999999999</v>
      </c>
      <c r="FE22">
        <v>485.68900000000002</v>
      </c>
      <c r="FF22">
        <v>23.4039</v>
      </c>
      <c r="FG22">
        <v>34.3703</v>
      </c>
      <c r="FH22">
        <v>30.000499999999999</v>
      </c>
      <c r="FI22">
        <v>34.262900000000002</v>
      </c>
      <c r="FJ22">
        <v>34.281700000000001</v>
      </c>
      <c r="FK22">
        <v>11.468</v>
      </c>
      <c r="FL22">
        <v>26.2502</v>
      </c>
      <c r="FM22">
        <v>42.002200000000002</v>
      </c>
      <c r="FN22">
        <v>23.416599999999999</v>
      </c>
      <c r="FO22">
        <v>206.33600000000001</v>
      </c>
      <c r="FP22">
        <v>18.202200000000001</v>
      </c>
      <c r="FQ22">
        <v>97.646100000000004</v>
      </c>
      <c r="FR22">
        <v>101.958</v>
      </c>
    </row>
    <row r="23" spans="1:174" x14ac:dyDescent="0.25">
      <c r="A23">
        <v>7</v>
      </c>
      <c r="B23">
        <v>1608048198.0999999</v>
      </c>
      <c r="C23">
        <v>547.59999990463302</v>
      </c>
      <c r="D23" t="s">
        <v>322</v>
      </c>
      <c r="E23" t="s">
        <v>323</v>
      </c>
      <c r="F23" t="s">
        <v>291</v>
      </c>
      <c r="G23" t="s">
        <v>292</v>
      </c>
      <c r="H23">
        <v>1608048190.0999999</v>
      </c>
      <c r="I23">
        <f t="shared" si="0"/>
        <v>2.4442505015200679E-3</v>
      </c>
      <c r="J23">
        <f t="shared" si="1"/>
        <v>2.444250501520068</v>
      </c>
      <c r="K23">
        <f t="shared" si="2"/>
        <v>7.0954486143547832</v>
      </c>
      <c r="L23">
        <f t="shared" si="3"/>
        <v>249.53180645161299</v>
      </c>
      <c r="M23">
        <f t="shared" si="4"/>
        <v>159.77252469657191</v>
      </c>
      <c r="N23">
        <f t="shared" si="5"/>
        <v>16.428256495916955</v>
      </c>
      <c r="O23">
        <f t="shared" si="6"/>
        <v>25.657556129014214</v>
      </c>
      <c r="P23">
        <f t="shared" si="7"/>
        <v>0.13838607647328491</v>
      </c>
      <c r="Q23">
        <f t="shared" si="8"/>
        <v>2.9759645185730625</v>
      </c>
      <c r="R23">
        <f t="shared" si="9"/>
        <v>0.13490791851825076</v>
      </c>
      <c r="S23">
        <f t="shared" si="10"/>
        <v>8.4622666583111711E-2</v>
      </c>
      <c r="T23">
        <f t="shared" si="11"/>
        <v>231.28851493530797</v>
      </c>
      <c r="U23">
        <f t="shared" si="12"/>
        <v>28.702790995616745</v>
      </c>
      <c r="V23">
        <f t="shared" si="13"/>
        <v>28.601158064516099</v>
      </c>
      <c r="W23">
        <f t="shared" si="14"/>
        <v>3.9298822444228709</v>
      </c>
      <c r="X23">
        <f t="shared" si="15"/>
        <v>55.958989455794629</v>
      </c>
      <c r="Y23">
        <f t="shared" si="16"/>
        <v>2.12176913447869</v>
      </c>
      <c r="Z23">
        <f t="shared" si="17"/>
        <v>3.7916501979629262</v>
      </c>
      <c r="AA23">
        <f t="shared" si="18"/>
        <v>1.808113109944181</v>
      </c>
      <c r="AB23">
        <f t="shared" si="19"/>
        <v>-107.79144711703499</v>
      </c>
      <c r="AC23">
        <f t="shared" si="20"/>
        <v>-98.763881287366061</v>
      </c>
      <c r="AD23">
        <f t="shared" si="21"/>
        <v>-7.2552231779244716</v>
      </c>
      <c r="AE23">
        <f t="shared" si="22"/>
        <v>17.477963352982442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54112.43505959597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324</v>
      </c>
      <c r="AR23">
        <v>15371.6</v>
      </c>
      <c r="AS23">
        <v>809.154615384615</v>
      </c>
      <c r="AT23">
        <v>915</v>
      </c>
      <c r="AU23">
        <f t="shared" si="27"/>
        <v>0.11567801597309835</v>
      </c>
      <c r="AV23">
        <v>0.5</v>
      </c>
      <c r="AW23">
        <f t="shared" si="28"/>
        <v>1180.1710273609415</v>
      </c>
      <c r="AX23">
        <f t="shared" si="29"/>
        <v>7.0954486143547832</v>
      </c>
      <c r="AY23">
        <f t="shared" si="30"/>
        <v>68.25992147702344</v>
      </c>
      <c r="AZ23">
        <f t="shared" si="31"/>
        <v>6.5017661985225543E-3</v>
      </c>
      <c r="BA23">
        <f t="shared" si="32"/>
        <v>2.5651147540983605</v>
      </c>
      <c r="BB23" t="s">
        <v>325</v>
      </c>
      <c r="BC23">
        <v>809.154615384615</v>
      </c>
      <c r="BD23">
        <v>647.16999999999996</v>
      </c>
      <c r="BE23">
        <f t="shared" si="33"/>
        <v>0.29271038251366122</v>
      </c>
      <c r="BF23">
        <f t="shared" si="34"/>
        <v>0.39519614910721346</v>
      </c>
      <c r="BG23">
        <f t="shared" si="35"/>
        <v>0.89757582478938092</v>
      </c>
      <c r="BH23">
        <f t="shared" si="36"/>
        <v>0.53049194232400498</v>
      </c>
      <c r="BI23">
        <f t="shared" si="37"/>
        <v>0.92165128569460852</v>
      </c>
      <c r="BJ23">
        <f t="shared" si="38"/>
        <v>0.31608185500634572</v>
      </c>
      <c r="BK23">
        <f t="shared" si="39"/>
        <v>0.68391814499365422</v>
      </c>
      <c r="BL23">
        <f t="shared" si="40"/>
        <v>1399.98322580645</v>
      </c>
      <c r="BM23">
        <f t="shared" si="41"/>
        <v>1180.1710273609415</v>
      </c>
      <c r="BN23">
        <f t="shared" si="42"/>
        <v>0.8429894055917081</v>
      </c>
      <c r="BO23">
        <f t="shared" si="43"/>
        <v>0.19597881118341595</v>
      </c>
      <c r="BP23">
        <v>6</v>
      </c>
      <c r="BQ23">
        <v>0.5</v>
      </c>
      <c r="BR23" t="s">
        <v>296</v>
      </c>
      <c r="BS23">
        <v>2</v>
      </c>
      <c r="BT23">
        <v>1608048190.0999999</v>
      </c>
      <c r="BU23">
        <v>249.53180645161299</v>
      </c>
      <c r="BV23">
        <v>258.777806451613</v>
      </c>
      <c r="BW23">
        <v>20.6352032258064</v>
      </c>
      <c r="BX23">
        <v>17.762764516129</v>
      </c>
      <c r="BY23">
        <v>249.46187096774199</v>
      </c>
      <c r="BZ23">
        <v>20.346264516129001</v>
      </c>
      <c r="CA23">
        <v>500.02380645161298</v>
      </c>
      <c r="CB23">
        <v>102.72277419354801</v>
      </c>
      <c r="CC23">
        <v>0.100014187096774</v>
      </c>
      <c r="CD23">
        <v>27.985577419354801</v>
      </c>
      <c r="CE23">
        <v>28.601158064516099</v>
      </c>
      <c r="CF23">
        <v>999.9</v>
      </c>
      <c r="CG23">
        <v>0</v>
      </c>
      <c r="CH23">
        <v>0</v>
      </c>
      <c r="CI23">
        <v>9994.8774193548397</v>
      </c>
      <c r="CJ23">
        <v>0</v>
      </c>
      <c r="CK23">
        <v>278.72093548387102</v>
      </c>
      <c r="CL23">
        <v>1399.98322580645</v>
      </c>
      <c r="CM23">
        <v>0.89999535483870996</v>
      </c>
      <c r="CN23">
        <v>0.100004438709677</v>
      </c>
      <c r="CO23">
        <v>0</v>
      </c>
      <c r="CP23">
        <v>809.17967741935502</v>
      </c>
      <c r="CQ23">
        <v>4.9994800000000001</v>
      </c>
      <c r="CR23">
        <v>11649.4290322581</v>
      </c>
      <c r="CS23">
        <v>11417.435483871001</v>
      </c>
      <c r="CT23">
        <v>49.651000000000003</v>
      </c>
      <c r="CU23">
        <v>51.125</v>
      </c>
      <c r="CV23">
        <v>50.594516129032201</v>
      </c>
      <c r="CW23">
        <v>50.983741935483899</v>
      </c>
      <c r="CX23">
        <v>51.387</v>
      </c>
      <c r="CY23">
        <v>1255.4793548387099</v>
      </c>
      <c r="CZ23">
        <v>139.50387096774199</v>
      </c>
      <c r="DA23">
        <v>0</v>
      </c>
      <c r="DB23">
        <v>91.300000190734906</v>
      </c>
      <c r="DC23">
        <v>0</v>
      </c>
      <c r="DD23">
        <v>809.154615384615</v>
      </c>
      <c r="DE23">
        <v>-0.43288889928051399</v>
      </c>
      <c r="DF23">
        <v>-17.999999999978201</v>
      </c>
      <c r="DG23">
        <v>11649.35</v>
      </c>
      <c r="DH23">
        <v>15</v>
      </c>
      <c r="DI23">
        <v>1608047872</v>
      </c>
      <c r="DJ23" t="s">
        <v>308</v>
      </c>
      <c r="DK23">
        <v>1608047871</v>
      </c>
      <c r="DL23">
        <v>1608047872</v>
      </c>
      <c r="DM23">
        <v>7</v>
      </c>
      <c r="DN23">
        <v>-0.13900000000000001</v>
      </c>
      <c r="DO23">
        <v>3.4000000000000002E-2</v>
      </c>
      <c r="DP23">
        <v>0.13200000000000001</v>
      </c>
      <c r="DQ23">
        <v>0.24</v>
      </c>
      <c r="DR23">
        <v>80</v>
      </c>
      <c r="DS23">
        <v>19</v>
      </c>
      <c r="DT23">
        <v>0.34</v>
      </c>
      <c r="DU23">
        <v>0.05</v>
      </c>
      <c r="DV23">
        <v>7.09625915498306</v>
      </c>
      <c r="DW23">
        <v>-0.20711287032337</v>
      </c>
      <c r="DX23">
        <v>1.9574886354147201E-2</v>
      </c>
      <c r="DY23">
        <v>1</v>
      </c>
      <c r="DZ23">
        <v>-9.2458246666666692</v>
      </c>
      <c r="EA23">
        <v>0.19024605116797899</v>
      </c>
      <c r="EB23">
        <v>1.9923471038506699E-2</v>
      </c>
      <c r="EC23">
        <v>1</v>
      </c>
      <c r="ED23">
        <v>2.8738906666666701</v>
      </c>
      <c r="EE23">
        <v>3.7981935483879903E-2</v>
      </c>
      <c r="EF23">
        <v>2.3256579131267101E-2</v>
      </c>
      <c r="EG23">
        <v>1</v>
      </c>
      <c r="EH23">
        <v>3</v>
      </c>
      <c r="EI23">
        <v>3</v>
      </c>
      <c r="EJ23" t="s">
        <v>309</v>
      </c>
      <c r="EK23">
        <v>100</v>
      </c>
      <c r="EL23">
        <v>100</v>
      </c>
      <c r="EM23">
        <v>7.0000000000000007E-2</v>
      </c>
      <c r="EN23">
        <v>0.28910000000000002</v>
      </c>
      <c r="EO23">
        <v>0.14003074271711299</v>
      </c>
      <c r="EP23">
        <v>-1.6043650578588901E-5</v>
      </c>
      <c r="EQ23">
        <v>-1.15305589960158E-6</v>
      </c>
      <c r="ER23">
        <v>3.6581349982770798E-10</v>
      </c>
      <c r="ES23">
        <v>-8.0601425708923299E-2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5.5</v>
      </c>
      <c r="FB23">
        <v>5.4</v>
      </c>
      <c r="FC23">
        <v>2</v>
      </c>
      <c r="FD23">
        <v>507.77199999999999</v>
      </c>
      <c r="FE23">
        <v>485.00400000000002</v>
      </c>
      <c r="FF23">
        <v>23.488700000000001</v>
      </c>
      <c r="FG23">
        <v>34.448399999999999</v>
      </c>
      <c r="FH23">
        <v>30.0002</v>
      </c>
      <c r="FI23">
        <v>34.3489</v>
      </c>
      <c r="FJ23">
        <v>34.368699999999997</v>
      </c>
      <c r="FK23">
        <v>13.552899999999999</v>
      </c>
      <c r="FL23">
        <v>25.712499999999999</v>
      </c>
      <c r="FM23">
        <v>39.738100000000003</v>
      </c>
      <c r="FN23">
        <v>23.4938</v>
      </c>
      <c r="FO23">
        <v>258.97199999999998</v>
      </c>
      <c r="FP23">
        <v>17.8278</v>
      </c>
      <c r="FQ23">
        <v>97.635000000000005</v>
      </c>
      <c r="FR23">
        <v>101.94199999999999</v>
      </c>
    </row>
    <row r="24" spans="1:174" x14ac:dyDescent="0.25">
      <c r="A24">
        <v>8</v>
      </c>
      <c r="B24">
        <v>1608048314.0999999</v>
      </c>
      <c r="C24">
        <v>663.59999990463302</v>
      </c>
      <c r="D24" t="s">
        <v>326</v>
      </c>
      <c r="E24" t="s">
        <v>327</v>
      </c>
      <c r="F24" t="s">
        <v>291</v>
      </c>
      <c r="G24" t="s">
        <v>292</v>
      </c>
      <c r="H24">
        <v>1608048306.3499999</v>
      </c>
      <c r="I24">
        <f t="shared" si="0"/>
        <v>2.4613181557320042E-3</v>
      </c>
      <c r="J24">
        <f t="shared" si="1"/>
        <v>2.4613181557320041</v>
      </c>
      <c r="K24">
        <f t="shared" si="2"/>
        <v>11.905431309416791</v>
      </c>
      <c r="L24">
        <f t="shared" si="3"/>
        <v>399.61070000000001</v>
      </c>
      <c r="M24">
        <f t="shared" si="4"/>
        <v>250.26140997051078</v>
      </c>
      <c r="N24">
        <f t="shared" si="5"/>
        <v>25.731927778316194</v>
      </c>
      <c r="O24">
        <f t="shared" si="6"/>
        <v>41.088051382168885</v>
      </c>
      <c r="P24">
        <f t="shared" si="7"/>
        <v>0.13913370853058793</v>
      </c>
      <c r="Q24">
        <f t="shared" si="8"/>
        <v>2.9767081908427575</v>
      </c>
      <c r="R24">
        <f t="shared" si="9"/>
        <v>0.13561923596885869</v>
      </c>
      <c r="S24">
        <f t="shared" si="10"/>
        <v>8.5070389812333697E-2</v>
      </c>
      <c r="T24">
        <f t="shared" si="11"/>
        <v>231.28806389801261</v>
      </c>
      <c r="U24">
        <f t="shared" si="12"/>
        <v>28.706782977791214</v>
      </c>
      <c r="V24">
        <f t="shared" si="13"/>
        <v>28.548843333333298</v>
      </c>
      <c r="W24">
        <f t="shared" si="14"/>
        <v>3.9179661928448923</v>
      </c>
      <c r="X24">
        <f t="shared" si="15"/>
        <v>55.530704905198526</v>
      </c>
      <c r="Y24">
        <f t="shared" si="16"/>
        <v>2.1065781645908093</v>
      </c>
      <c r="Z24">
        <f t="shared" si="17"/>
        <v>3.7935375900362494</v>
      </c>
      <c r="AA24">
        <f t="shared" si="18"/>
        <v>1.8113880282540831</v>
      </c>
      <c r="AB24">
        <f t="shared" si="19"/>
        <v>-108.54413066778139</v>
      </c>
      <c r="AC24">
        <f t="shared" si="20"/>
        <v>-89.023232372680695</v>
      </c>
      <c r="AD24">
        <f t="shared" si="21"/>
        <v>-6.5366123206732807</v>
      </c>
      <c r="AE24">
        <f t="shared" si="22"/>
        <v>27.184088536877255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54132.6761585809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328</v>
      </c>
      <c r="AR24">
        <v>15371.6</v>
      </c>
      <c r="AS24">
        <v>833.10756000000003</v>
      </c>
      <c r="AT24">
        <v>969.79</v>
      </c>
      <c r="AU24">
        <f t="shared" si="27"/>
        <v>0.1409402447952649</v>
      </c>
      <c r="AV24">
        <v>0.5</v>
      </c>
      <c r="AW24">
        <f t="shared" si="28"/>
        <v>1180.1683515545069</v>
      </c>
      <c r="AX24">
        <f t="shared" si="29"/>
        <v>11.905431309416791</v>
      </c>
      <c r="AY24">
        <f t="shared" si="30"/>
        <v>83.16660818385823</v>
      </c>
      <c r="AZ24">
        <f t="shared" si="31"/>
        <v>1.0577455981420181E-2</v>
      </c>
      <c r="BA24">
        <f t="shared" si="32"/>
        <v>2.3636972952907329</v>
      </c>
      <c r="BB24" t="s">
        <v>329</v>
      </c>
      <c r="BC24">
        <v>833.10756000000003</v>
      </c>
      <c r="BD24">
        <v>613.63</v>
      </c>
      <c r="BE24">
        <f t="shared" si="33"/>
        <v>0.36725476649583932</v>
      </c>
      <c r="BF24">
        <f t="shared" si="34"/>
        <v>0.38376695867026039</v>
      </c>
      <c r="BG24">
        <f t="shared" si="35"/>
        <v>0.86552134267212899</v>
      </c>
      <c r="BH24">
        <f t="shared" si="36"/>
        <v>0.53745737991028575</v>
      </c>
      <c r="BI24">
        <f t="shared" si="37"/>
        <v>0.90013635056533825</v>
      </c>
      <c r="BJ24">
        <f t="shared" si="38"/>
        <v>0.28266568466721376</v>
      </c>
      <c r="BK24">
        <f t="shared" si="39"/>
        <v>0.71733431533278624</v>
      </c>
      <c r="BL24">
        <f t="shared" si="40"/>
        <v>1399.98</v>
      </c>
      <c r="BM24">
        <f t="shared" si="41"/>
        <v>1180.1683515545069</v>
      </c>
      <c r="BN24">
        <f t="shared" si="42"/>
        <v>0.84298943667374315</v>
      </c>
      <c r="BO24">
        <f t="shared" si="43"/>
        <v>0.19597887334748648</v>
      </c>
      <c r="BP24">
        <v>6</v>
      </c>
      <c r="BQ24">
        <v>0.5</v>
      </c>
      <c r="BR24" t="s">
        <v>296</v>
      </c>
      <c r="BS24">
        <v>2</v>
      </c>
      <c r="BT24">
        <v>1608048306.3499999</v>
      </c>
      <c r="BU24">
        <v>399.61070000000001</v>
      </c>
      <c r="BV24">
        <v>415.07663333333301</v>
      </c>
      <c r="BW24">
        <v>20.48798</v>
      </c>
      <c r="BX24">
        <v>17.5950733333333</v>
      </c>
      <c r="BY24">
        <v>399.63786666666698</v>
      </c>
      <c r="BZ24">
        <v>20.204989999999999</v>
      </c>
      <c r="CA24">
        <v>500.02803333333298</v>
      </c>
      <c r="CB24">
        <v>102.72020000000001</v>
      </c>
      <c r="CC24">
        <v>9.9998213333333405E-2</v>
      </c>
      <c r="CD24">
        <v>27.994113333333299</v>
      </c>
      <c r="CE24">
        <v>28.548843333333298</v>
      </c>
      <c r="CF24">
        <v>999.9</v>
      </c>
      <c r="CG24">
        <v>0</v>
      </c>
      <c r="CH24">
        <v>0</v>
      </c>
      <c r="CI24">
        <v>9999.3320000000003</v>
      </c>
      <c r="CJ24">
        <v>0</v>
      </c>
      <c r="CK24">
        <v>275.14943333333298</v>
      </c>
      <c r="CL24">
        <v>1399.98</v>
      </c>
      <c r="CM24">
        <v>0.89999499999999999</v>
      </c>
      <c r="CN24">
        <v>0.1000048</v>
      </c>
      <c r="CO24">
        <v>0</v>
      </c>
      <c r="CP24">
        <v>833.03126666666697</v>
      </c>
      <c r="CQ24">
        <v>4.9994800000000001</v>
      </c>
      <c r="CR24">
        <v>11987.5666666667</v>
      </c>
      <c r="CS24">
        <v>11417.416666666701</v>
      </c>
      <c r="CT24">
        <v>49.7164</v>
      </c>
      <c r="CU24">
        <v>51.195399999999999</v>
      </c>
      <c r="CV24">
        <v>50.687066666666603</v>
      </c>
      <c r="CW24">
        <v>51.018599999999999</v>
      </c>
      <c r="CX24">
        <v>51.4664</v>
      </c>
      <c r="CY24">
        <v>1255.4749999999999</v>
      </c>
      <c r="CZ24">
        <v>139.505</v>
      </c>
      <c r="DA24">
        <v>0</v>
      </c>
      <c r="DB24">
        <v>115.39999985694899</v>
      </c>
      <c r="DC24">
        <v>0</v>
      </c>
      <c r="DD24">
        <v>833.10756000000003</v>
      </c>
      <c r="DE24">
        <v>7.7118461687065896</v>
      </c>
      <c r="DF24">
        <v>106.18461555818701</v>
      </c>
      <c r="DG24">
        <v>11989.152</v>
      </c>
      <c r="DH24">
        <v>15</v>
      </c>
      <c r="DI24">
        <v>1608047872</v>
      </c>
      <c r="DJ24" t="s">
        <v>308</v>
      </c>
      <c r="DK24">
        <v>1608047871</v>
      </c>
      <c r="DL24">
        <v>1608047872</v>
      </c>
      <c r="DM24">
        <v>7</v>
      </c>
      <c r="DN24">
        <v>-0.13900000000000001</v>
      </c>
      <c r="DO24">
        <v>3.4000000000000002E-2</v>
      </c>
      <c r="DP24">
        <v>0.13200000000000001</v>
      </c>
      <c r="DQ24">
        <v>0.24</v>
      </c>
      <c r="DR24">
        <v>80</v>
      </c>
      <c r="DS24">
        <v>19</v>
      </c>
      <c r="DT24">
        <v>0.34</v>
      </c>
      <c r="DU24">
        <v>0.05</v>
      </c>
      <c r="DV24">
        <v>11.910344272145799</v>
      </c>
      <c r="DW24">
        <v>-0.12999725788511801</v>
      </c>
      <c r="DX24">
        <v>2.2938630291558501E-2</v>
      </c>
      <c r="DY24">
        <v>1</v>
      </c>
      <c r="DZ24">
        <v>-15.4685966666667</v>
      </c>
      <c r="EA24">
        <v>0.13684805339266401</v>
      </c>
      <c r="EB24">
        <v>2.2966112475171399E-2</v>
      </c>
      <c r="EC24">
        <v>1</v>
      </c>
      <c r="ED24">
        <v>2.8931456666666699</v>
      </c>
      <c r="EE24">
        <v>-0.117773793103446</v>
      </c>
      <c r="EF24">
        <v>2.08258766415459E-2</v>
      </c>
      <c r="EG24">
        <v>1</v>
      </c>
      <c r="EH24">
        <v>3</v>
      </c>
      <c r="EI24">
        <v>3</v>
      </c>
      <c r="EJ24" t="s">
        <v>309</v>
      </c>
      <c r="EK24">
        <v>100</v>
      </c>
      <c r="EL24">
        <v>100</v>
      </c>
      <c r="EM24">
        <v>-2.7E-2</v>
      </c>
      <c r="EN24">
        <v>0.2828</v>
      </c>
      <c r="EO24">
        <v>0.14003074271711299</v>
      </c>
      <c r="EP24">
        <v>-1.6043650578588901E-5</v>
      </c>
      <c r="EQ24">
        <v>-1.15305589960158E-6</v>
      </c>
      <c r="ER24">
        <v>3.6581349982770798E-10</v>
      </c>
      <c r="ES24">
        <v>-8.0601425708923299E-2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7.4</v>
      </c>
      <c r="FB24">
        <v>7.4</v>
      </c>
      <c r="FC24">
        <v>2</v>
      </c>
      <c r="FD24">
        <v>507.80799999999999</v>
      </c>
      <c r="FE24">
        <v>484.74599999999998</v>
      </c>
      <c r="FF24">
        <v>23.621600000000001</v>
      </c>
      <c r="FG24">
        <v>34.487099999999998</v>
      </c>
      <c r="FH24">
        <v>30.0001</v>
      </c>
      <c r="FI24">
        <v>34.4163</v>
      </c>
      <c r="FJ24">
        <v>34.438499999999998</v>
      </c>
      <c r="FK24">
        <v>19.537299999999998</v>
      </c>
      <c r="FL24">
        <v>24.255299999999998</v>
      </c>
      <c r="FM24">
        <v>37.080199999999998</v>
      </c>
      <c r="FN24">
        <v>23.624500000000001</v>
      </c>
      <c r="FO24">
        <v>415.214</v>
      </c>
      <c r="FP24">
        <v>17.698499999999999</v>
      </c>
      <c r="FQ24">
        <v>97.631799999999998</v>
      </c>
      <c r="FR24">
        <v>101.935</v>
      </c>
    </row>
    <row r="25" spans="1:174" x14ac:dyDescent="0.25">
      <c r="A25">
        <v>9</v>
      </c>
      <c r="B25">
        <v>1608048417.0999999</v>
      </c>
      <c r="C25">
        <v>766.59999990463302</v>
      </c>
      <c r="D25" t="s">
        <v>330</v>
      </c>
      <c r="E25" t="s">
        <v>331</v>
      </c>
      <c r="F25" t="s">
        <v>291</v>
      </c>
      <c r="G25" t="s">
        <v>292</v>
      </c>
      <c r="H25">
        <v>1608048409.3499999</v>
      </c>
      <c r="I25">
        <f t="shared" si="0"/>
        <v>2.3960224909771299E-3</v>
      </c>
      <c r="J25">
        <f t="shared" si="1"/>
        <v>2.3960224909771299</v>
      </c>
      <c r="K25">
        <f t="shared" si="2"/>
        <v>14.367340455034276</v>
      </c>
      <c r="L25">
        <f t="shared" si="3"/>
        <v>499.55130000000003</v>
      </c>
      <c r="M25">
        <f t="shared" si="4"/>
        <v>314.39887619725187</v>
      </c>
      <c r="N25">
        <f t="shared" si="5"/>
        <v>32.325336932027881</v>
      </c>
      <c r="O25">
        <f t="shared" si="6"/>
        <v>51.362028651785913</v>
      </c>
      <c r="P25">
        <f t="shared" si="7"/>
        <v>0.13544786003647277</v>
      </c>
      <c r="Q25">
        <f t="shared" si="8"/>
        <v>2.9760506189918035</v>
      </c>
      <c r="R25">
        <f t="shared" si="9"/>
        <v>0.13211400833364456</v>
      </c>
      <c r="S25">
        <f t="shared" si="10"/>
        <v>8.2863953948186173E-2</v>
      </c>
      <c r="T25">
        <f t="shared" si="11"/>
        <v>231.28118554310353</v>
      </c>
      <c r="U25">
        <f t="shared" si="12"/>
        <v>28.711854733078738</v>
      </c>
      <c r="V25">
        <f t="shared" si="13"/>
        <v>28.522099999999998</v>
      </c>
      <c r="W25">
        <f t="shared" si="14"/>
        <v>3.9118868791814019</v>
      </c>
      <c r="X25">
        <f t="shared" si="15"/>
        <v>55.441162751659171</v>
      </c>
      <c r="Y25">
        <f t="shared" si="16"/>
        <v>2.1017394359116381</v>
      </c>
      <c r="Z25">
        <f t="shared" si="17"/>
        <v>3.7909367906407052</v>
      </c>
      <c r="AA25">
        <f t="shared" si="18"/>
        <v>1.8101474432697637</v>
      </c>
      <c r="AB25">
        <f t="shared" si="19"/>
        <v>-105.66459185209143</v>
      </c>
      <c r="AC25">
        <f t="shared" si="20"/>
        <v>-86.60010291414342</v>
      </c>
      <c r="AD25">
        <f t="shared" si="21"/>
        <v>-6.3588772327567629</v>
      </c>
      <c r="AE25">
        <f t="shared" si="22"/>
        <v>32.657613544111925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54115.402983788881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15371.9</v>
      </c>
      <c r="AS25">
        <v>862.16511538461498</v>
      </c>
      <c r="AT25">
        <v>1015.28</v>
      </c>
      <c r="AU25">
        <f t="shared" si="27"/>
        <v>0.15081050017274544</v>
      </c>
      <c r="AV25">
        <v>0.5</v>
      </c>
      <c r="AW25">
        <f t="shared" si="28"/>
        <v>1180.1334815545001</v>
      </c>
      <c r="AX25">
        <f t="shared" si="29"/>
        <v>14.367340455034276</v>
      </c>
      <c r="AY25">
        <f t="shared" si="30"/>
        <v>88.988260311918808</v>
      </c>
      <c r="AZ25">
        <f t="shared" si="31"/>
        <v>1.2663896218895909E-2</v>
      </c>
      <c r="BA25">
        <f t="shared" si="32"/>
        <v>2.2129855803325191</v>
      </c>
      <c r="BB25" t="s">
        <v>333</v>
      </c>
      <c r="BC25">
        <v>862.16511538461498</v>
      </c>
      <c r="BD25">
        <v>613.01</v>
      </c>
      <c r="BE25">
        <f t="shared" si="33"/>
        <v>0.39621582223623042</v>
      </c>
      <c r="BF25">
        <f t="shared" si="34"/>
        <v>0.3806271524483183</v>
      </c>
      <c r="BG25">
        <f t="shared" si="35"/>
        <v>0.84814670809000914</v>
      </c>
      <c r="BH25">
        <f t="shared" si="36"/>
        <v>0.51071818937559121</v>
      </c>
      <c r="BI25">
        <f t="shared" si="37"/>
        <v>0.8822733390845845</v>
      </c>
      <c r="BJ25">
        <f t="shared" si="38"/>
        <v>0.27063058636773424</v>
      </c>
      <c r="BK25">
        <f t="shared" si="39"/>
        <v>0.72936941363226571</v>
      </c>
      <c r="BL25">
        <f t="shared" si="40"/>
        <v>1399.9386666666701</v>
      </c>
      <c r="BM25">
        <f t="shared" si="41"/>
        <v>1180.1334815545001</v>
      </c>
      <c r="BN25">
        <f t="shared" si="42"/>
        <v>0.84298941778961067</v>
      </c>
      <c r="BO25">
        <f t="shared" si="43"/>
        <v>0.19597883557922144</v>
      </c>
      <c r="BP25">
        <v>6</v>
      </c>
      <c r="BQ25">
        <v>0.5</v>
      </c>
      <c r="BR25" t="s">
        <v>296</v>
      </c>
      <c r="BS25">
        <v>2</v>
      </c>
      <c r="BT25">
        <v>1608048409.3499999</v>
      </c>
      <c r="BU25">
        <v>499.55130000000003</v>
      </c>
      <c r="BV25">
        <v>518.22713333333297</v>
      </c>
      <c r="BW25">
        <v>20.441690000000001</v>
      </c>
      <c r="BX25">
        <v>17.625433333333302</v>
      </c>
      <c r="BY25">
        <v>499.66143333333298</v>
      </c>
      <c r="BZ25">
        <v>20.160553333333301</v>
      </c>
      <c r="CA25">
        <v>500.034766666667</v>
      </c>
      <c r="CB25">
        <v>102.716266666667</v>
      </c>
      <c r="CC25">
        <v>0.100058006666667</v>
      </c>
      <c r="CD25">
        <v>27.98235</v>
      </c>
      <c r="CE25">
        <v>28.522099999999998</v>
      </c>
      <c r="CF25">
        <v>999.9</v>
      </c>
      <c r="CG25">
        <v>0</v>
      </c>
      <c r="CH25">
        <v>0</v>
      </c>
      <c r="CI25">
        <v>9995.9973333333292</v>
      </c>
      <c r="CJ25">
        <v>0</v>
      </c>
      <c r="CK25">
        <v>284.61110000000002</v>
      </c>
      <c r="CL25">
        <v>1399.9386666666701</v>
      </c>
      <c r="CM25">
        <v>0.89999426666666704</v>
      </c>
      <c r="CN25">
        <v>0.100005546666667</v>
      </c>
      <c r="CO25">
        <v>0</v>
      </c>
      <c r="CP25">
        <v>862.14446666666697</v>
      </c>
      <c r="CQ25">
        <v>4.9994800000000001</v>
      </c>
      <c r="CR25">
        <v>12429.073333333299</v>
      </c>
      <c r="CS25">
        <v>11417.053333333301</v>
      </c>
      <c r="CT25">
        <v>49.7456666666667</v>
      </c>
      <c r="CU25">
        <v>51.191200000000002</v>
      </c>
      <c r="CV25">
        <v>50.7164</v>
      </c>
      <c r="CW25">
        <v>51.012266666666697</v>
      </c>
      <c r="CX25">
        <v>51.4664</v>
      </c>
      <c r="CY25">
        <v>1255.4386666666701</v>
      </c>
      <c r="CZ25">
        <v>139.5</v>
      </c>
      <c r="DA25">
        <v>0</v>
      </c>
      <c r="DB25">
        <v>102</v>
      </c>
      <c r="DC25">
        <v>0</v>
      </c>
      <c r="DD25">
        <v>862.16511538461498</v>
      </c>
      <c r="DE25">
        <v>1.1921709235142499</v>
      </c>
      <c r="DF25">
        <v>46.888888957693197</v>
      </c>
      <c r="DG25">
        <v>12429.057692307701</v>
      </c>
      <c r="DH25">
        <v>15</v>
      </c>
      <c r="DI25">
        <v>1608047872</v>
      </c>
      <c r="DJ25" t="s">
        <v>308</v>
      </c>
      <c r="DK25">
        <v>1608047871</v>
      </c>
      <c r="DL25">
        <v>1608047872</v>
      </c>
      <c r="DM25">
        <v>7</v>
      </c>
      <c r="DN25">
        <v>-0.13900000000000001</v>
      </c>
      <c r="DO25">
        <v>3.4000000000000002E-2</v>
      </c>
      <c r="DP25">
        <v>0.13200000000000001</v>
      </c>
      <c r="DQ25">
        <v>0.24</v>
      </c>
      <c r="DR25">
        <v>80</v>
      </c>
      <c r="DS25">
        <v>19</v>
      </c>
      <c r="DT25">
        <v>0.34</v>
      </c>
      <c r="DU25">
        <v>0.05</v>
      </c>
      <c r="DV25">
        <v>14.3736343073437</v>
      </c>
      <c r="DW25">
        <v>-0.17613806341205901</v>
      </c>
      <c r="DX25">
        <v>3.21198237907038E-2</v>
      </c>
      <c r="DY25">
        <v>1</v>
      </c>
      <c r="DZ25">
        <v>-18.678903333333299</v>
      </c>
      <c r="EA25">
        <v>0.19256329254722901</v>
      </c>
      <c r="EB25">
        <v>3.3646629185633999E-2</v>
      </c>
      <c r="EC25">
        <v>1</v>
      </c>
      <c r="ED25">
        <v>2.8157036666666699</v>
      </c>
      <c r="EE25">
        <v>1.56929032258037E-2</v>
      </c>
      <c r="EF25">
        <v>1.6665670000199698E-2</v>
      </c>
      <c r="EG25">
        <v>1</v>
      </c>
      <c r="EH25">
        <v>3</v>
      </c>
      <c r="EI25">
        <v>3</v>
      </c>
      <c r="EJ25" t="s">
        <v>309</v>
      </c>
      <c r="EK25">
        <v>100</v>
      </c>
      <c r="EL25">
        <v>100</v>
      </c>
      <c r="EM25">
        <v>-0.111</v>
      </c>
      <c r="EN25">
        <v>0.28120000000000001</v>
      </c>
      <c r="EO25">
        <v>0.14003074271711299</v>
      </c>
      <c r="EP25">
        <v>-1.6043650578588901E-5</v>
      </c>
      <c r="EQ25">
        <v>-1.15305589960158E-6</v>
      </c>
      <c r="ER25">
        <v>3.6581349982770798E-10</v>
      </c>
      <c r="ES25">
        <v>-8.0601425708923299E-2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9.1</v>
      </c>
      <c r="FB25">
        <v>9.1</v>
      </c>
      <c r="FC25">
        <v>2</v>
      </c>
      <c r="FD25">
        <v>507.99</v>
      </c>
      <c r="FE25">
        <v>484.86200000000002</v>
      </c>
      <c r="FF25">
        <v>23.5913</v>
      </c>
      <c r="FG25">
        <v>34.470300000000002</v>
      </c>
      <c r="FH25">
        <v>29.9999</v>
      </c>
      <c r="FI25">
        <v>34.431899999999999</v>
      </c>
      <c r="FJ25">
        <v>34.460299999999997</v>
      </c>
      <c r="FK25">
        <v>23.328099999999999</v>
      </c>
      <c r="FL25">
        <v>22.4542</v>
      </c>
      <c r="FM25">
        <v>34.791200000000003</v>
      </c>
      <c r="FN25">
        <v>23.6006</v>
      </c>
      <c r="FO25">
        <v>518.39099999999996</v>
      </c>
      <c r="FP25">
        <v>17.694900000000001</v>
      </c>
      <c r="FQ25">
        <v>97.644400000000005</v>
      </c>
      <c r="FR25">
        <v>101.93600000000001</v>
      </c>
    </row>
    <row r="26" spans="1:174" x14ac:dyDescent="0.25">
      <c r="A26">
        <v>10</v>
      </c>
      <c r="B26">
        <v>1608048520.0999999</v>
      </c>
      <c r="C26">
        <v>869.59999990463302</v>
      </c>
      <c r="D26" t="s">
        <v>334</v>
      </c>
      <c r="E26" t="s">
        <v>335</v>
      </c>
      <c r="F26" t="s">
        <v>291</v>
      </c>
      <c r="G26" t="s">
        <v>292</v>
      </c>
      <c r="H26">
        <v>1608048512.3499999</v>
      </c>
      <c r="I26">
        <f t="shared" si="0"/>
        <v>2.292897003232586E-3</v>
      </c>
      <c r="J26">
        <f t="shared" si="1"/>
        <v>2.2928970032325862</v>
      </c>
      <c r="K26">
        <f t="shared" si="2"/>
        <v>16.503191705068513</v>
      </c>
      <c r="L26">
        <f t="shared" si="3"/>
        <v>599.50243333333299</v>
      </c>
      <c r="M26">
        <f t="shared" si="4"/>
        <v>376.06097514528608</v>
      </c>
      <c r="N26">
        <f t="shared" si="5"/>
        <v>38.664673414966899</v>
      </c>
      <c r="O26">
        <f t="shared" si="6"/>
        <v>61.637785700460341</v>
      </c>
      <c r="P26">
        <f t="shared" si="7"/>
        <v>0.12877599811132978</v>
      </c>
      <c r="Q26">
        <f t="shared" si="8"/>
        <v>2.9766221269354731</v>
      </c>
      <c r="R26">
        <f t="shared" si="9"/>
        <v>0.12575911750409235</v>
      </c>
      <c r="S26">
        <f t="shared" si="10"/>
        <v>7.8864616512304836E-2</v>
      </c>
      <c r="T26">
        <f t="shared" si="11"/>
        <v>231.29627272474752</v>
      </c>
      <c r="U26">
        <f t="shared" si="12"/>
        <v>28.757524891081264</v>
      </c>
      <c r="V26">
        <f t="shared" si="13"/>
        <v>28.5501966666667</v>
      </c>
      <c r="W26">
        <f t="shared" si="14"/>
        <v>3.9182740524679911</v>
      </c>
      <c r="X26">
        <f t="shared" si="15"/>
        <v>55.294910241769244</v>
      </c>
      <c r="Y26">
        <f t="shared" si="16"/>
        <v>2.0985570812325491</v>
      </c>
      <c r="Z26">
        <f t="shared" si="17"/>
        <v>3.7952084053611852</v>
      </c>
      <c r="AA26">
        <f t="shared" si="18"/>
        <v>1.819716971235442</v>
      </c>
      <c r="AB26">
        <f t="shared" si="19"/>
        <v>-101.11675784255704</v>
      </c>
      <c r="AC26">
        <f t="shared" si="20"/>
        <v>-88.025709450442008</v>
      </c>
      <c r="AD26">
        <f t="shared" si="21"/>
        <v>-6.4638416753845469</v>
      </c>
      <c r="AE26">
        <f t="shared" si="22"/>
        <v>35.689963756363937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54128.677068612276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15372.1</v>
      </c>
      <c r="AS26">
        <v>890.57543999999996</v>
      </c>
      <c r="AT26">
        <v>1058.21</v>
      </c>
      <c r="AU26">
        <f t="shared" si="27"/>
        <v>0.15841332060744096</v>
      </c>
      <c r="AV26">
        <v>0.5</v>
      </c>
      <c r="AW26">
        <f t="shared" si="28"/>
        <v>1180.2114805580061</v>
      </c>
      <c r="AX26">
        <f t="shared" si="29"/>
        <v>16.503191705068513</v>
      </c>
      <c r="AY26">
        <f t="shared" si="30"/>
        <v>93.480609827108992</v>
      </c>
      <c r="AZ26">
        <f t="shared" si="31"/>
        <v>1.4472778367491257E-2</v>
      </c>
      <c r="BA26">
        <f t="shared" si="32"/>
        <v>2.0826395516957881</v>
      </c>
      <c r="BB26" t="s">
        <v>337</v>
      </c>
      <c r="BC26">
        <v>890.57543999999996</v>
      </c>
      <c r="BD26">
        <v>618.67999999999995</v>
      </c>
      <c r="BE26">
        <f t="shared" si="33"/>
        <v>0.41535234027272472</v>
      </c>
      <c r="BF26">
        <f t="shared" si="34"/>
        <v>0.38139503560621585</v>
      </c>
      <c r="BG26">
        <f t="shared" si="35"/>
        <v>0.83372550503139886</v>
      </c>
      <c r="BH26">
        <f t="shared" si="36"/>
        <v>0.48911112258249861</v>
      </c>
      <c r="BI26">
        <f t="shared" si="37"/>
        <v>0.8654155883070781</v>
      </c>
      <c r="BJ26">
        <f t="shared" si="38"/>
        <v>0.26495395003128946</v>
      </c>
      <c r="BK26">
        <f t="shared" si="39"/>
        <v>0.73504604996871059</v>
      </c>
      <c r="BL26">
        <f t="shared" si="40"/>
        <v>1400.0313333333299</v>
      </c>
      <c r="BM26">
        <f t="shared" si="41"/>
        <v>1180.2114805580061</v>
      </c>
      <c r="BN26">
        <f t="shared" si="42"/>
        <v>0.84298933349444716</v>
      </c>
      <c r="BO26">
        <f t="shared" si="43"/>
        <v>0.19597866698889443</v>
      </c>
      <c r="BP26">
        <v>6</v>
      </c>
      <c r="BQ26">
        <v>0.5</v>
      </c>
      <c r="BR26" t="s">
        <v>296</v>
      </c>
      <c r="BS26">
        <v>2</v>
      </c>
      <c r="BT26">
        <v>1608048512.3499999</v>
      </c>
      <c r="BU26">
        <v>599.50243333333299</v>
      </c>
      <c r="BV26">
        <v>620.95429999999999</v>
      </c>
      <c r="BW26">
        <v>20.411020000000001</v>
      </c>
      <c r="BX26">
        <v>17.715890000000002</v>
      </c>
      <c r="BY26">
        <v>599.70643333333305</v>
      </c>
      <c r="BZ26">
        <v>20.220020000000002</v>
      </c>
      <c r="CA26">
        <v>500.03449999999998</v>
      </c>
      <c r="CB26">
        <v>102.7149</v>
      </c>
      <c r="CC26">
        <v>0.10000495</v>
      </c>
      <c r="CD26">
        <v>28.001666666666701</v>
      </c>
      <c r="CE26">
        <v>28.5501966666667</v>
      </c>
      <c r="CF26">
        <v>999.9</v>
      </c>
      <c r="CG26">
        <v>0</v>
      </c>
      <c r="CH26">
        <v>0</v>
      </c>
      <c r="CI26">
        <v>9999.3613333333305</v>
      </c>
      <c r="CJ26">
        <v>0</v>
      </c>
      <c r="CK26">
        <v>313.30369999999999</v>
      </c>
      <c r="CL26">
        <v>1400.0313333333299</v>
      </c>
      <c r="CM26">
        <v>0.89999646666666699</v>
      </c>
      <c r="CN26">
        <v>0.100003306666667</v>
      </c>
      <c r="CO26">
        <v>0</v>
      </c>
      <c r="CP26">
        <v>890.60033333333399</v>
      </c>
      <c r="CQ26">
        <v>4.9994800000000001</v>
      </c>
      <c r="CR26">
        <v>12930.96</v>
      </c>
      <c r="CS26">
        <v>11417.813333333301</v>
      </c>
      <c r="CT26">
        <v>49.756066666666698</v>
      </c>
      <c r="CU26">
        <v>51.25</v>
      </c>
      <c r="CV26">
        <v>50.735300000000002</v>
      </c>
      <c r="CW26">
        <v>51.049633333333297</v>
      </c>
      <c r="CX26">
        <v>51.476766666666698</v>
      </c>
      <c r="CY26">
        <v>1255.5263333333301</v>
      </c>
      <c r="CZ26">
        <v>139.505333333333</v>
      </c>
      <c r="DA26">
        <v>0</v>
      </c>
      <c r="DB26">
        <v>102.200000047684</v>
      </c>
      <c r="DC26">
        <v>0</v>
      </c>
      <c r="DD26">
        <v>890.57543999999996</v>
      </c>
      <c r="DE26">
        <v>-0.41530769220492603</v>
      </c>
      <c r="DF26">
        <v>-64.338461484873207</v>
      </c>
      <c r="DG26">
        <v>12930.512000000001</v>
      </c>
      <c r="DH26">
        <v>15</v>
      </c>
      <c r="DI26">
        <v>1608048544.0999999</v>
      </c>
      <c r="DJ26" t="s">
        <v>338</v>
      </c>
      <c r="DK26">
        <v>1608048544.0999999</v>
      </c>
      <c r="DL26">
        <v>1608048543.5999999</v>
      </c>
      <c r="DM26">
        <v>8</v>
      </c>
      <c r="DN26">
        <v>2.4E-2</v>
      </c>
      <c r="DO26">
        <v>1.4E-2</v>
      </c>
      <c r="DP26">
        <v>-0.20399999999999999</v>
      </c>
      <c r="DQ26">
        <v>0.191</v>
      </c>
      <c r="DR26">
        <v>621</v>
      </c>
      <c r="DS26">
        <v>18</v>
      </c>
      <c r="DT26">
        <v>0.05</v>
      </c>
      <c r="DU26">
        <v>0.03</v>
      </c>
      <c r="DV26">
        <v>16.454390672133901</v>
      </c>
      <c r="DW26">
        <v>-4.51411749883949E-2</v>
      </c>
      <c r="DX26">
        <v>2.7081860331010399E-2</v>
      </c>
      <c r="DY26">
        <v>1</v>
      </c>
      <c r="DZ26">
        <v>-21.451709999999999</v>
      </c>
      <c r="EA26">
        <v>-2.15733036707258E-2</v>
      </c>
      <c r="EB26">
        <v>3.5296849245600698E-2</v>
      </c>
      <c r="EC26">
        <v>1</v>
      </c>
      <c r="ED26">
        <v>2.7883006666666699</v>
      </c>
      <c r="EE26">
        <v>-6.6183403781977998E-2</v>
      </c>
      <c r="EF26">
        <v>4.9562438286356097E-3</v>
      </c>
      <c r="EG26">
        <v>1</v>
      </c>
      <c r="EH26">
        <v>3</v>
      </c>
      <c r="EI26">
        <v>3</v>
      </c>
      <c r="EJ26" t="s">
        <v>309</v>
      </c>
      <c r="EK26">
        <v>100</v>
      </c>
      <c r="EL26">
        <v>100</v>
      </c>
      <c r="EM26">
        <v>-0.20399999999999999</v>
      </c>
      <c r="EN26">
        <v>0.191</v>
      </c>
      <c r="EO26">
        <v>0.14003074271711299</v>
      </c>
      <c r="EP26">
        <v>-1.6043650578588901E-5</v>
      </c>
      <c r="EQ26">
        <v>-1.15305589960158E-6</v>
      </c>
      <c r="ER26">
        <v>3.6581349982770798E-10</v>
      </c>
      <c r="ES26">
        <v>-8.0601425708923299E-2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10.8</v>
      </c>
      <c r="FB26">
        <v>10.8</v>
      </c>
      <c r="FC26">
        <v>2</v>
      </c>
      <c r="FD26">
        <v>508.09699999999998</v>
      </c>
      <c r="FE26">
        <v>485.03800000000001</v>
      </c>
      <c r="FF26">
        <v>23.453499999999998</v>
      </c>
      <c r="FG26">
        <v>34.430799999999998</v>
      </c>
      <c r="FH26">
        <v>29.9999</v>
      </c>
      <c r="FI26">
        <v>34.419400000000003</v>
      </c>
      <c r="FJ26">
        <v>34.454099999999997</v>
      </c>
      <c r="FK26">
        <v>27.003699999999998</v>
      </c>
      <c r="FL26">
        <v>21.069600000000001</v>
      </c>
      <c r="FM26">
        <v>33.295000000000002</v>
      </c>
      <c r="FN26">
        <v>23.455100000000002</v>
      </c>
      <c r="FO26">
        <v>621.26599999999996</v>
      </c>
      <c r="FP26">
        <v>17.764800000000001</v>
      </c>
      <c r="FQ26">
        <v>97.6541</v>
      </c>
      <c r="FR26">
        <v>101.943</v>
      </c>
    </row>
    <row r="27" spans="1:174" x14ac:dyDescent="0.25">
      <c r="A27">
        <v>11</v>
      </c>
      <c r="B27">
        <v>1608048665.0999999</v>
      </c>
      <c r="C27">
        <v>1014.59999990463</v>
      </c>
      <c r="D27" t="s">
        <v>339</v>
      </c>
      <c r="E27" t="s">
        <v>340</v>
      </c>
      <c r="F27" t="s">
        <v>291</v>
      </c>
      <c r="G27" t="s">
        <v>292</v>
      </c>
      <c r="H27">
        <v>1608048657.0999999</v>
      </c>
      <c r="I27">
        <f t="shared" si="0"/>
        <v>2.3771132386106383E-3</v>
      </c>
      <c r="J27">
        <f t="shared" si="1"/>
        <v>2.3771132386106384</v>
      </c>
      <c r="K27">
        <f t="shared" si="2"/>
        <v>18.079271896657815</v>
      </c>
      <c r="L27">
        <f t="shared" si="3"/>
        <v>699.82441935483905</v>
      </c>
      <c r="M27">
        <f t="shared" si="4"/>
        <v>462.898799318393</v>
      </c>
      <c r="N27">
        <f t="shared" si="5"/>
        <v>47.591746815287152</v>
      </c>
      <c r="O27">
        <f t="shared" si="6"/>
        <v>71.950643704699402</v>
      </c>
      <c r="P27">
        <f t="shared" si="7"/>
        <v>0.13424027317681977</v>
      </c>
      <c r="Q27">
        <f t="shared" si="8"/>
        <v>2.9761280439941418</v>
      </c>
      <c r="R27">
        <f t="shared" si="9"/>
        <v>0.13096491118843762</v>
      </c>
      <c r="S27">
        <f t="shared" si="10"/>
        <v>8.2140691545465508E-2</v>
      </c>
      <c r="T27">
        <f t="shared" si="11"/>
        <v>231.28544110515458</v>
      </c>
      <c r="U27">
        <f t="shared" si="12"/>
        <v>28.73071838267736</v>
      </c>
      <c r="V27">
        <f t="shared" si="13"/>
        <v>28.592348387096798</v>
      </c>
      <c r="W27">
        <f t="shared" si="14"/>
        <v>3.9278733989901014</v>
      </c>
      <c r="X27">
        <f t="shared" si="15"/>
        <v>55.787683488907945</v>
      </c>
      <c r="Y27">
        <f t="shared" si="16"/>
        <v>2.1166053066474979</v>
      </c>
      <c r="Z27">
        <f t="shared" si="17"/>
        <v>3.7940369168910455</v>
      </c>
      <c r="AA27">
        <f t="shared" si="18"/>
        <v>1.8112680923426034</v>
      </c>
      <c r="AB27">
        <f t="shared" si="19"/>
        <v>-104.83069382272915</v>
      </c>
      <c r="AC27">
        <f t="shared" si="20"/>
        <v>-95.623989961989068</v>
      </c>
      <c r="AD27">
        <f t="shared" si="21"/>
        <v>-7.02424880374042</v>
      </c>
      <c r="AE27">
        <f t="shared" si="22"/>
        <v>23.806508516695942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54115.071493121082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341</v>
      </c>
      <c r="AR27">
        <v>15372.7</v>
      </c>
      <c r="AS27">
        <v>918.24432000000002</v>
      </c>
      <c r="AT27">
        <v>1098.31</v>
      </c>
      <c r="AU27">
        <f t="shared" si="27"/>
        <v>0.16394795640575055</v>
      </c>
      <c r="AV27">
        <v>0.5</v>
      </c>
      <c r="AW27">
        <f t="shared" si="28"/>
        <v>1180.1530718905999</v>
      </c>
      <c r="AX27">
        <f t="shared" si="29"/>
        <v>18.079271896657815</v>
      </c>
      <c r="AY27">
        <f t="shared" si="30"/>
        <v>96.741842191216335</v>
      </c>
      <c r="AZ27">
        <f t="shared" si="31"/>
        <v>1.5808982597982461E-2</v>
      </c>
      <c r="BA27">
        <f t="shared" si="32"/>
        <v>1.9700904116324172</v>
      </c>
      <c r="BB27" t="s">
        <v>342</v>
      </c>
      <c r="BC27">
        <v>918.24432000000002</v>
      </c>
      <c r="BD27">
        <v>623.52</v>
      </c>
      <c r="BE27">
        <f t="shared" si="33"/>
        <v>0.43229142955996025</v>
      </c>
      <c r="BF27">
        <f t="shared" si="34"/>
        <v>0.37925331199056411</v>
      </c>
      <c r="BG27">
        <f t="shared" si="35"/>
        <v>0.82005715238615007</v>
      </c>
      <c r="BH27">
        <f t="shared" si="36"/>
        <v>0.47035037162209653</v>
      </c>
      <c r="BI27">
        <f t="shared" si="37"/>
        <v>0.849669121822615</v>
      </c>
      <c r="BJ27">
        <f t="shared" si="38"/>
        <v>0.25752625956058894</v>
      </c>
      <c r="BK27">
        <f t="shared" si="39"/>
        <v>0.74247374043941106</v>
      </c>
      <c r="BL27">
        <f t="shared" si="40"/>
        <v>1399.9616129032299</v>
      </c>
      <c r="BM27">
        <f t="shared" si="41"/>
        <v>1180.1530718905999</v>
      </c>
      <c r="BN27">
        <f t="shared" si="42"/>
        <v>0.84298959415266206</v>
      </c>
      <c r="BO27">
        <f t="shared" si="43"/>
        <v>0.1959791883053241</v>
      </c>
      <c r="BP27">
        <v>6</v>
      </c>
      <c r="BQ27">
        <v>0.5</v>
      </c>
      <c r="BR27" t="s">
        <v>296</v>
      </c>
      <c r="BS27">
        <v>2</v>
      </c>
      <c r="BT27">
        <v>1608048657.0999999</v>
      </c>
      <c r="BU27">
        <v>699.82441935483905</v>
      </c>
      <c r="BV27">
        <v>723.51422580645203</v>
      </c>
      <c r="BW27">
        <v>20.5870580645161</v>
      </c>
      <c r="BX27">
        <v>17.793435483871001</v>
      </c>
      <c r="BY27">
        <v>700.11177419354794</v>
      </c>
      <c r="BZ27">
        <v>20.286187096774199</v>
      </c>
      <c r="CA27">
        <v>500.03364516129</v>
      </c>
      <c r="CB27">
        <v>102.71238709677399</v>
      </c>
      <c r="CC27">
        <v>0.10003515483871001</v>
      </c>
      <c r="CD27">
        <v>27.9963709677419</v>
      </c>
      <c r="CE27">
        <v>28.592348387096798</v>
      </c>
      <c r="CF27">
        <v>999.9</v>
      </c>
      <c r="CG27">
        <v>0</v>
      </c>
      <c r="CH27">
        <v>0</v>
      </c>
      <c r="CI27">
        <v>9996.8125806451608</v>
      </c>
      <c r="CJ27">
        <v>0</v>
      </c>
      <c r="CK27">
        <v>312.20396774193603</v>
      </c>
      <c r="CL27">
        <v>1399.9616129032299</v>
      </c>
      <c r="CM27">
        <v>0.89999109677419398</v>
      </c>
      <c r="CN27">
        <v>0.10000877419354801</v>
      </c>
      <c r="CO27">
        <v>0</v>
      </c>
      <c r="CP27">
        <v>918.27932258064504</v>
      </c>
      <c r="CQ27">
        <v>4.9994800000000001</v>
      </c>
      <c r="CR27">
        <v>13381.235483871</v>
      </c>
      <c r="CS27">
        <v>11417.2387096774</v>
      </c>
      <c r="CT27">
        <v>49.812129032257999</v>
      </c>
      <c r="CU27">
        <v>51.366870967741903</v>
      </c>
      <c r="CV27">
        <v>50.8181612903226</v>
      </c>
      <c r="CW27">
        <v>51.207322580645098</v>
      </c>
      <c r="CX27">
        <v>51.562129032257999</v>
      </c>
      <c r="CY27">
        <v>1255.45225806452</v>
      </c>
      <c r="CZ27">
        <v>139.51064516129</v>
      </c>
      <c r="DA27">
        <v>0</v>
      </c>
      <c r="DB27">
        <v>144.59999990463299</v>
      </c>
      <c r="DC27">
        <v>0</v>
      </c>
      <c r="DD27">
        <v>918.24432000000002</v>
      </c>
      <c r="DE27">
        <v>-2.3395384741802498</v>
      </c>
      <c r="DF27">
        <v>473.484616249326</v>
      </c>
      <c r="DG27">
        <v>13389.004000000001</v>
      </c>
      <c r="DH27">
        <v>15</v>
      </c>
      <c r="DI27">
        <v>1608048544.0999999</v>
      </c>
      <c r="DJ27" t="s">
        <v>338</v>
      </c>
      <c r="DK27">
        <v>1608048544.0999999</v>
      </c>
      <c r="DL27">
        <v>1608048543.5999999</v>
      </c>
      <c r="DM27">
        <v>8</v>
      </c>
      <c r="DN27">
        <v>2.4E-2</v>
      </c>
      <c r="DO27">
        <v>1.4E-2</v>
      </c>
      <c r="DP27">
        <v>-0.20399999999999999</v>
      </c>
      <c r="DQ27">
        <v>0.191</v>
      </c>
      <c r="DR27">
        <v>621</v>
      </c>
      <c r="DS27">
        <v>18</v>
      </c>
      <c r="DT27">
        <v>0.05</v>
      </c>
      <c r="DU27">
        <v>0.03</v>
      </c>
      <c r="DV27">
        <v>18.079955980279799</v>
      </c>
      <c r="DW27">
        <v>-0.41469334634635802</v>
      </c>
      <c r="DX27">
        <v>5.0661127061679599E-2</v>
      </c>
      <c r="DY27">
        <v>1</v>
      </c>
      <c r="DZ27">
        <v>-23.6873</v>
      </c>
      <c r="EA27">
        <v>0.24538197997773201</v>
      </c>
      <c r="EB27">
        <v>6.3196044179995706E-2</v>
      </c>
      <c r="EC27">
        <v>0</v>
      </c>
      <c r="ED27">
        <v>2.7914776666666699</v>
      </c>
      <c r="EE27">
        <v>0.29484840934372197</v>
      </c>
      <c r="EF27">
        <v>2.9200321194961E-2</v>
      </c>
      <c r="EG27">
        <v>0</v>
      </c>
      <c r="EH27">
        <v>1</v>
      </c>
      <c r="EI27">
        <v>3</v>
      </c>
      <c r="EJ27" t="s">
        <v>303</v>
      </c>
      <c r="EK27">
        <v>100</v>
      </c>
      <c r="EL27">
        <v>100</v>
      </c>
      <c r="EM27">
        <v>-0.28799999999999998</v>
      </c>
      <c r="EN27">
        <v>0.30049999999999999</v>
      </c>
      <c r="EO27">
        <v>0.16351221029634</v>
      </c>
      <c r="EP27">
        <v>-1.6043650578588901E-5</v>
      </c>
      <c r="EQ27">
        <v>-1.15305589960158E-6</v>
      </c>
      <c r="ER27">
        <v>3.6581349982770798E-10</v>
      </c>
      <c r="ES27">
        <v>-6.6131880551699301E-2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2</v>
      </c>
      <c r="FB27">
        <v>2</v>
      </c>
      <c r="FC27">
        <v>2</v>
      </c>
      <c r="FD27">
        <v>508.29300000000001</v>
      </c>
      <c r="FE27">
        <v>484.745</v>
      </c>
      <c r="FF27">
        <v>23.4587</v>
      </c>
      <c r="FG27">
        <v>34.412100000000002</v>
      </c>
      <c r="FH27">
        <v>29.9999</v>
      </c>
      <c r="FI27">
        <v>34.412100000000002</v>
      </c>
      <c r="FJ27">
        <v>34.447800000000001</v>
      </c>
      <c r="FK27">
        <v>30.5623</v>
      </c>
      <c r="FL27">
        <v>18.714300000000001</v>
      </c>
      <c r="FM27">
        <v>31.511099999999999</v>
      </c>
      <c r="FN27">
        <v>23.457899999999999</v>
      </c>
      <c r="FO27">
        <v>723.66800000000001</v>
      </c>
      <c r="FP27">
        <v>17.848199999999999</v>
      </c>
      <c r="FQ27">
        <v>97.663399999999996</v>
      </c>
      <c r="FR27">
        <v>101.94199999999999</v>
      </c>
    </row>
    <row r="28" spans="1:174" x14ac:dyDescent="0.25">
      <c r="A28">
        <v>12</v>
      </c>
      <c r="B28">
        <v>1608048766.0999999</v>
      </c>
      <c r="C28">
        <v>1115.5999999046301</v>
      </c>
      <c r="D28" t="s">
        <v>343</v>
      </c>
      <c r="E28" t="s">
        <v>344</v>
      </c>
      <c r="F28" t="s">
        <v>291</v>
      </c>
      <c r="G28" t="s">
        <v>292</v>
      </c>
      <c r="H28">
        <v>1608048758.0999999</v>
      </c>
      <c r="I28">
        <f t="shared" si="0"/>
        <v>2.0859018423492891E-3</v>
      </c>
      <c r="J28">
        <f t="shared" si="1"/>
        <v>2.0859018423492892</v>
      </c>
      <c r="K28">
        <f t="shared" si="2"/>
        <v>19.422227370054912</v>
      </c>
      <c r="L28">
        <f t="shared" si="3"/>
        <v>799.55319354838696</v>
      </c>
      <c r="M28">
        <f t="shared" si="4"/>
        <v>509.91506149734965</v>
      </c>
      <c r="N28">
        <f t="shared" si="5"/>
        <v>52.426431255060677</v>
      </c>
      <c r="O28">
        <f t="shared" si="6"/>
        <v>82.205299865508294</v>
      </c>
      <c r="P28">
        <f t="shared" si="7"/>
        <v>0.1169786041702468</v>
      </c>
      <c r="Q28">
        <f t="shared" si="8"/>
        <v>2.9771445948300119</v>
      </c>
      <c r="R28">
        <f t="shared" si="9"/>
        <v>0.11448382509694734</v>
      </c>
      <c r="S28">
        <f t="shared" si="10"/>
        <v>7.177210523247253E-2</v>
      </c>
      <c r="T28">
        <f t="shared" si="11"/>
        <v>231.2920336589371</v>
      </c>
      <c r="U28">
        <f t="shared" si="12"/>
        <v>28.80221480362167</v>
      </c>
      <c r="V28">
        <f t="shared" si="13"/>
        <v>28.669732258064499</v>
      </c>
      <c r="W28">
        <f t="shared" si="14"/>
        <v>3.9455496781945398</v>
      </c>
      <c r="X28">
        <f t="shared" si="15"/>
        <v>56.086795883475716</v>
      </c>
      <c r="Y28">
        <f t="shared" si="16"/>
        <v>2.1275984075304799</v>
      </c>
      <c r="Z28">
        <f t="shared" si="17"/>
        <v>3.7934033742107784</v>
      </c>
      <c r="AA28">
        <f t="shared" si="18"/>
        <v>1.8179512706640599</v>
      </c>
      <c r="AB28">
        <f t="shared" si="19"/>
        <v>-91.988271247603649</v>
      </c>
      <c r="AC28">
        <f t="shared" si="20"/>
        <v>-108.53682470994329</v>
      </c>
      <c r="AD28">
        <f t="shared" si="21"/>
        <v>-7.9730236978459752</v>
      </c>
      <c r="AE28">
        <f t="shared" si="22"/>
        <v>22.793914003544188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54145.465670411606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345</v>
      </c>
      <c r="AR28">
        <v>15372.7</v>
      </c>
      <c r="AS28">
        <v>939.02723076923098</v>
      </c>
      <c r="AT28">
        <v>1126.8800000000001</v>
      </c>
      <c r="AU28">
        <f t="shared" si="27"/>
        <v>0.16670166231610206</v>
      </c>
      <c r="AV28">
        <v>0.5</v>
      </c>
      <c r="AW28">
        <f t="shared" si="28"/>
        <v>1180.1894628447906</v>
      </c>
      <c r="AX28">
        <f t="shared" si="29"/>
        <v>19.422227370054912</v>
      </c>
      <c r="AY28">
        <f t="shared" si="30"/>
        <v>98.369772652087079</v>
      </c>
      <c r="AZ28">
        <f t="shared" si="31"/>
        <v>1.6946410283703219E-2</v>
      </c>
      <c r="BA28">
        <f t="shared" si="32"/>
        <v>1.8947891523498506</v>
      </c>
      <c r="BB28" t="s">
        <v>346</v>
      </c>
      <c r="BC28">
        <v>939.02723076923098</v>
      </c>
      <c r="BD28">
        <v>630.70000000000005</v>
      </c>
      <c r="BE28">
        <f t="shared" si="33"/>
        <v>0.44031307681385778</v>
      </c>
      <c r="BF28">
        <f t="shared" si="34"/>
        <v>0.37859802739080395</v>
      </c>
      <c r="BG28">
        <f t="shared" si="35"/>
        <v>0.81143734466325645</v>
      </c>
      <c r="BH28">
        <f t="shared" si="36"/>
        <v>0.45661488639253234</v>
      </c>
      <c r="BI28">
        <f t="shared" si="37"/>
        <v>0.8384502553023877</v>
      </c>
      <c r="BJ28">
        <f t="shared" si="38"/>
        <v>0.25428631678740049</v>
      </c>
      <c r="BK28">
        <f t="shared" si="39"/>
        <v>0.74571368321259945</v>
      </c>
      <c r="BL28">
        <f t="shared" si="40"/>
        <v>1400.0051612903201</v>
      </c>
      <c r="BM28">
        <f t="shared" si="41"/>
        <v>1180.1894628447906</v>
      </c>
      <c r="BN28">
        <f t="shared" si="42"/>
        <v>0.84298936566566973</v>
      </c>
      <c r="BO28">
        <f t="shared" si="43"/>
        <v>0.1959787313313395</v>
      </c>
      <c r="BP28">
        <v>6</v>
      </c>
      <c r="BQ28">
        <v>0.5</v>
      </c>
      <c r="BR28" t="s">
        <v>296</v>
      </c>
      <c r="BS28">
        <v>2</v>
      </c>
      <c r="BT28">
        <v>1608048758.0999999</v>
      </c>
      <c r="BU28">
        <v>799.55319354838696</v>
      </c>
      <c r="BV28">
        <v>824.85967741935497</v>
      </c>
      <c r="BW28">
        <v>20.693654838709701</v>
      </c>
      <c r="BX28">
        <v>18.242519354838699</v>
      </c>
      <c r="BY28">
        <v>799.95319354838705</v>
      </c>
      <c r="BZ28">
        <v>20.388464516129002</v>
      </c>
      <c r="CA28">
        <v>500.03035483871002</v>
      </c>
      <c r="CB28">
        <v>102.714064516129</v>
      </c>
      <c r="CC28">
        <v>9.9982790322580603E-2</v>
      </c>
      <c r="CD28">
        <v>27.993506451612902</v>
      </c>
      <c r="CE28">
        <v>28.669732258064499</v>
      </c>
      <c r="CF28">
        <v>999.9</v>
      </c>
      <c r="CG28">
        <v>0</v>
      </c>
      <c r="CH28">
        <v>0</v>
      </c>
      <c r="CI28">
        <v>10002.397096774201</v>
      </c>
      <c r="CJ28">
        <v>0</v>
      </c>
      <c r="CK28">
        <v>310.51687096774202</v>
      </c>
      <c r="CL28">
        <v>1400.0051612903201</v>
      </c>
      <c r="CM28">
        <v>0.89999838709677404</v>
      </c>
      <c r="CN28">
        <v>0.100001451612903</v>
      </c>
      <c r="CO28">
        <v>0</v>
      </c>
      <c r="CP28">
        <v>939.15003225806504</v>
      </c>
      <c r="CQ28">
        <v>4.9994800000000001</v>
      </c>
      <c r="CR28">
        <v>13586.467741935499</v>
      </c>
      <c r="CS28">
        <v>11417.6193548387</v>
      </c>
      <c r="CT28">
        <v>49.912999999999997</v>
      </c>
      <c r="CU28">
        <v>51.433064516129001</v>
      </c>
      <c r="CV28">
        <v>50.906935483870903</v>
      </c>
      <c r="CW28">
        <v>51.328258064516099</v>
      </c>
      <c r="CX28">
        <v>51.655000000000001</v>
      </c>
      <c r="CY28">
        <v>1255.50096774194</v>
      </c>
      <c r="CZ28">
        <v>139.50419354838701</v>
      </c>
      <c r="DA28">
        <v>0</v>
      </c>
      <c r="DB28">
        <v>100.5</v>
      </c>
      <c r="DC28">
        <v>0</v>
      </c>
      <c r="DD28">
        <v>939.02723076923098</v>
      </c>
      <c r="DE28">
        <v>-8.2014359140499593</v>
      </c>
      <c r="DF28">
        <v>-198.485470241711</v>
      </c>
      <c r="DG28">
        <v>13584.126923076899</v>
      </c>
      <c r="DH28">
        <v>15</v>
      </c>
      <c r="DI28">
        <v>1608048544.0999999</v>
      </c>
      <c r="DJ28" t="s">
        <v>338</v>
      </c>
      <c r="DK28">
        <v>1608048544.0999999</v>
      </c>
      <c r="DL28">
        <v>1608048543.5999999</v>
      </c>
      <c r="DM28">
        <v>8</v>
      </c>
      <c r="DN28">
        <v>2.4E-2</v>
      </c>
      <c r="DO28">
        <v>1.4E-2</v>
      </c>
      <c r="DP28">
        <v>-0.20399999999999999</v>
      </c>
      <c r="DQ28">
        <v>0.191</v>
      </c>
      <c r="DR28">
        <v>621</v>
      </c>
      <c r="DS28">
        <v>18</v>
      </c>
      <c r="DT28">
        <v>0.05</v>
      </c>
      <c r="DU28">
        <v>0.03</v>
      </c>
      <c r="DV28">
        <v>19.430745095198901</v>
      </c>
      <c r="DW28">
        <v>7.4683870395434102E-2</v>
      </c>
      <c r="DX28">
        <v>5.2355512378606597E-2</v>
      </c>
      <c r="DY28">
        <v>1</v>
      </c>
      <c r="DZ28">
        <v>-25.311526666666701</v>
      </c>
      <c r="EA28">
        <v>0.144480533926579</v>
      </c>
      <c r="EB28">
        <v>6.5877795618520502E-2</v>
      </c>
      <c r="EC28">
        <v>1</v>
      </c>
      <c r="ED28">
        <v>2.4519473333333299</v>
      </c>
      <c r="EE28">
        <v>-0.180318220244709</v>
      </c>
      <c r="EF28">
        <v>1.4500403427338E-2</v>
      </c>
      <c r="EG28">
        <v>1</v>
      </c>
      <c r="EH28">
        <v>3</v>
      </c>
      <c r="EI28">
        <v>3</v>
      </c>
      <c r="EJ28" t="s">
        <v>309</v>
      </c>
      <c r="EK28">
        <v>100</v>
      </c>
      <c r="EL28">
        <v>100</v>
      </c>
      <c r="EM28">
        <v>-0.4</v>
      </c>
      <c r="EN28">
        <v>0.30730000000000002</v>
      </c>
      <c r="EO28">
        <v>0.16351221029634</v>
      </c>
      <c r="EP28">
        <v>-1.6043650578588901E-5</v>
      </c>
      <c r="EQ28">
        <v>-1.15305589960158E-6</v>
      </c>
      <c r="ER28">
        <v>3.6581349982770798E-10</v>
      </c>
      <c r="ES28">
        <v>-6.6131880551699301E-2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3.7</v>
      </c>
      <c r="FB28">
        <v>3.7</v>
      </c>
      <c r="FC28">
        <v>2</v>
      </c>
      <c r="FD28">
        <v>508.18400000000003</v>
      </c>
      <c r="FE28">
        <v>484.91399999999999</v>
      </c>
      <c r="FF28">
        <v>23.3081</v>
      </c>
      <c r="FG28">
        <v>34.415199999999999</v>
      </c>
      <c r="FH28">
        <v>30.0002</v>
      </c>
      <c r="FI28">
        <v>34.413200000000003</v>
      </c>
      <c r="FJ28">
        <v>34.447800000000001</v>
      </c>
      <c r="FK28">
        <v>34.029400000000003</v>
      </c>
      <c r="FL28">
        <v>14.225899999999999</v>
      </c>
      <c r="FM28">
        <v>30.765899999999998</v>
      </c>
      <c r="FN28">
        <v>23.3169</v>
      </c>
      <c r="FO28">
        <v>824.86400000000003</v>
      </c>
      <c r="FP28">
        <v>18.388999999999999</v>
      </c>
      <c r="FQ28">
        <v>97.665899999999993</v>
      </c>
      <c r="FR28">
        <v>101.94</v>
      </c>
    </row>
    <row r="29" spans="1:174" x14ac:dyDescent="0.25">
      <c r="A29">
        <v>13</v>
      </c>
      <c r="B29">
        <v>1608048886.5999999</v>
      </c>
      <c r="C29">
        <v>1236.0999999046301</v>
      </c>
      <c r="D29" t="s">
        <v>347</v>
      </c>
      <c r="E29" t="s">
        <v>348</v>
      </c>
      <c r="F29" t="s">
        <v>291</v>
      </c>
      <c r="G29" t="s">
        <v>292</v>
      </c>
      <c r="H29">
        <v>1608048878.5999999</v>
      </c>
      <c r="I29">
        <f t="shared" si="0"/>
        <v>1.5733869896416655E-3</v>
      </c>
      <c r="J29">
        <f t="shared" si="1"/>
        <v>1.5733869896416655</v>
      </c>
      <c r="K29">
        <f t="shared" si="2"/>
        <v>19.050471730696028</v>
      </c>
      <c r="L29">
        <f t="shared" si="3"/>
        <v>900.11429032258104</v>
      </c>
      <c r="M29">
        <f t="shared" si="4"/>
        <v>526.72543833284954</v>
      </c>
      <c r="N29">
        <f t="shared" si="5"/>
        <v>54.157783590251725</v>
      </c>
      <c r="O29">
        <f t="shared" si="6"/>
        <v>92.549536046858407</v>
      </c>
      <c r="P29">
        <f t="shared" si="7"/>
        <v>8.765241431958494E-2</v>
      </c>
      <c r="Q29">
        <f t="shared" si="8"/>
        <v>2.9760975089449477</v>
      </c>
      <c r="R29">
        <f t="shared" si="9"/>
        <v>8.6243102510840497E-2</v>
      </c>
      <c r="S29">
        <f t="shared" si="10"/>
        <v>5.4026672611896712E-2</v>
      </c>
      <c r="T29">
        <f t="shared" si="11"/>
        <v>231.28702368823451</v>
      </c>
      <c r="U29">
        <f t="shared" si="12"/>
        <v>28.931339781793213</v>
      </c>
      <c r="V29">
        <f t="shared" si="13"/>
        <v>28.798316129032301</v>
      </c>
      <c r="W29">
        <f t="shared" si="14"/>
        <v>3.9750746664678567</v>
      </c>
      <c r="X29">
        <f t="shared" si="15"/>
        <v>56.821954614781689</v>
      </c>
      <c r="Y29">
        <f t="shared" si="16"/>
        <v>2.1551884228373388</v>
      </c>
      <c r="Z29">
        <f t="shared" si="17"/>
        <v>3.7928797723489209</v>
      </c>
      <c r="AA29">
        <f t="shared" si="18"/>
        <v>1.8198862436305179</v>
      </c>
      <c r="AB29">
        <f t="shared" si="19"/>
        <v>-69.386366243197443</v>
      </c>
      <c r="AC29">
        <f t="shared" si="20"/>
        <v>-129.50949317279381</v>
      </c>
      <c r="AD29">
        <f t="shared" si="21"/>
        <v>-9.5229912562109345</v>
      </c>
      <c r="AE29">
        <f t="shared" si="22"/>
        <v>22.86817301603233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54115.273911306635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349</v>
      </c>
      <c r="AR29">
        <v>15372.6</v>
      </c>
      <c r="AS29">
        <v>941.68911538461498</v>
      </c>
      <c r="AT29">
        <v>1131.27</v>
      </c>
      <c r="AU29">
        <f t="shared" si="27"/>
        <v>0.16758234958532003</v>
      </c>
      <c r="AV29">
        <v>0.5</v>
      </c>
      <c r="AW29">
        <f t="shared" si="28"/>
        <v>1180.1612212420805</v>
      </c>
      <c r="AX29">
        <f t="shared" si="29"/>
        <v>19.050471730696028</v>
      </c>
      <c r="AY29">
        <f t="shared" si="30"/>
        <v>98.887095172614281</v>
      </c>
      <c r="AZ29">
        <f t="shared" si="31"/>
        <v>1.663181170268771E-2</v>
      </c>
      <c r="BA29">
        <f t="shared" si="32"/>
        <v>1.8835556498448647</v>
      </c>
      <c r="BB29" t="s">
        <v>350</v>
      </c>
      <c r="BC29">
        <v>941.68911538461498</v>
      </c>
      <c r="BD29">
        <v>634.74</v>
      </c>
      <c r="BE29">
        <f t="shared" si="33"/>
        <v>0.43891378715956397</v>
      </c>
      <c r="BF29">
        <f t="shared" si="34"/>
        <v>0.38181154132758344</v>
      </c>
      <c r="BG29">
        <f t="shared" si="35"/>
        <v>0.8110141816437918</v>
      </c>
      <c r="BH29">
        <f t="shared" si="36"/>
        <v>0.4559500750188249</v>
      </c>
      <c r="BI29">
        <f t="shared" si="37"/>
        <v>0.83672639026830309</v>
      </c>
      <c r="BJ29">
        <f t="shared" si="38"/>
        <v>0.25735781988229378</v>
      </c>
      <c r="BK29">
        <f t="shared" si="39"/>
        <v>0.74264218011770622</v>
      </c>
      <c r="BL29">
        <f t="shared" si="40"/>
        <v>1399.97129032258</v>
      </c>
      <c r="BM29">
        <f t="shared" si="41"/>
        <v>1180.1612212420805</v>
      </c>
      <c r="BN29">
        <f t="shared" si="42"/>
        <v>0.84298958800087176</v>
      </c>
      <c r="BO29">
        <f t="shared" si="43"/>
        <v>0.19597917600174372</v>
      </c>
      <c r="BP29">
        <v>6</v>
      </c>
      <c r="BQ29">
        <v>0.5</v>
      </c>
      <c r="BR29" t="s">
        <v>296</v>
      </c>
      <c r="BS29">
        <v>2</v>
      </c>
      <c r="BT29">
        <v>1608048878.5999999</v>
      </c>
      <c r="BU29">
        <v>900.11429032258104</v>
      </c>
      <c r="BV29">
        <v>924.67241935483901</v>
      </c>
      <c r="BW29">
        <v>20.9608387096774</v>
      </c>
      <c r="BX29">
        <v>19.1124935483871</v>
      </c>
      <c r="BY29">
        <v>900.63322580645104</v>
      </c>
      <c r="BZ29">
        <v>20.6447580645161</v>
      </c>
      <c r="CA29">
        <v>500.03890322580702</v>
      </c>
      <c r="CB29">
        <v>102.719741935484</v>
      </c>
      <c r="CC29">
        <v>0.100018890322581</v>
      </c>
      <c r="CD29">
        <v>27.991138709677401</v>
      </c>
      <c r="CE29">
        <v>28.798316129032301</v>
      </c>
      <c r="CF29">
        <v>999.9</v>
      </c>
      <c r="CG29">
        <v>0</v>
      </c>
      <c r="CH29">
        <v>0</v>
      </c>
      <c r="CI29">
        <v>9995.9241935483806</v>
      </c>
      <c r="CJ29">
        <v>0</v>
      </c>
      <c r="CK29">
        <v>318.63667741935501</v>
      </c>
      <c r="CL29">
        <v>1399.97129032258</v>
      </c>
      <c r="CM29">
        <v>0.89999180645161303</v>
      </c>
      <c r="CN29">
        <v>0.10000805161290301</v>
      </c>
      <c r="CO29">
        <v>0</v>
      </c>
      <c r="CP29">
        <v>941.83009677419398</v>
      </c>
      <c r="CQ29">
        <v>4.9994800000000001</v>
      </c>
      <c r="CR29">
        <v>13565.4064516129</v>
      </c>
      <c r="CS29">
        <v>11417.325806451599</v>
      </c>
      <c r="CT29">
        <v>49.983741935483899</v>
      </c>
      <c r="CU29">
        <v>51.515999999999998</v>
      </c>
      <c r="CV29">
        <v>50.9796774193548</v>
      </c>
      <c r="CW29">
        <v>51.384999999999998</v>
      </c>
      <c r="CX29">
        <v>51.709419354838701</v>
      </c>
      <c r="CY29">
        <v>1255.4609677419401</v>
      </c>
      <c r="CZ29">
        <v>139.511290322581</v>
      </c>
      <c r="DA29">
        <v>0</v>
      </c>
      <c r="DB29">
        <v>120.09999990463299</v>
      </c>
      <c r="DC29">
        <v>0</v>
      </c>
      <c r="DD29">
        <v>941.68911538461498</v>
      </c>
      <c r="DE29">
        <v>-10.7953162462434</v>
      </c>
      <c r="DF29">
        <v>-150.07863241656199</v>
      </c>
      <c r="DG29">
        <v>13563.6538461538</v>
      </c>
      <c r="DH29">
        <v>15</v>
      </c>
      <c r="DI29">
        <v>1608048544.0999999</v>
      </c>
      <c r="DJ29" t="s">
        <v>338</v>
      </c>
      <c r="DK29">
        <v>1608048544.0999999</v>
      </c>
      <c r="DL29">
        <v>1608048543.5999999</v>
      </c>
      <c r="DM29">
        <v>8</v>
      </c>
      <c r="DN29">
        <v>2.4E-2</v>
      </c>
      <c r="DO29">
        <v>1.4E-2</v>
      </c>
      <c r="DP29">
        <v>-0.20399999999999999</v>
      </c>
      <c r="DQ29">
        <v>0.191</v>
      </c>
      <c r="DR29">
        <v>621</v>
      </c>
      <c r="DS29">
        <v>18</v>
      </c>
      <c r="DT29">
        <v>0.05</v>
      </c>
      <c r="DU29">
        <v>0.03</v>
      </c>
      <c r="DV29">
        <v>19.053259386129699</v>
      </c>
      <c r="DW29">
        <v>-1.1395046769827899</v>
      </c>
      <c r="DX29">
        <v>9.4306889644028502E-2</v>
      </c>
      <c r="DY29">
        <v>0</v>
      </c>
      <c r="DZ29">
        <v>-24.551159999999999</v>
      </c>
      <c r="EA29">
        <v>1.5037294771968901</v>
      </c>
      <c r="EB29">
        <v>0.12289864821605399</v>
      </c>
      <c r="EC29">
        <v>0</v>
      </c>
      <c r="ED29">
        <v>1.84754333333333</v>
      </c>
      <c r="EE29">
        <v>-0.228227986651835</v>
      </c>
      <c r="EF29">
        <v>1.6933806686297299E-2</v>
      </c>
      <c r="EG29">
        <v>0</v>
      </c>
      <c r="EH29">
        <v>0</v>
      </c>
      <c r="EI29">
        <v>3</v>
      </c>
      <c r="EJ29" t="s">
        <v>298</v>
      </c>
      <c r="EK29">
        <v>100</v>
      </c>
      <c r="EL29">
        <v>100</v>
      </c>
      <c r="EM29">
        <v>-0.51900000000000002</v>
      </c>
      <c r="EN29">
        <v>0.3175</v>
      </c>
      <c r="EO29">
        <v>0.16351221029634</v>
      </c>
      <c r="EP29">
        <v>-1.6043650578588901E-5</v>
      </c>
      <c r="EQ29">
        <v>-1.15305589960158E-6</v>
      </c>
      <c r="ER29">
        <v>3.6581349982770798E-10</v>
      </c>
      <c r="ES29">
        <v>-6.6131880551699301E-2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5.7</v>
      </c>
      <c r="FB29">
        <v>5.7</v>
      </c>
      <c r="FC29">
        <v>2</v>
      </c>
      <c r="FD29">
        <v>507.85</v>
      </c>
      <c r="FE29">
        <v>485.13</v>
      </c>
      <c r="FF29">
        <v>23.426100000000002</v>
      </c>
      <c r="FG29">
        <v>34.440100000000001</v>
      </c>
      <c r="FH29">
        <v>30.0002</v>
      </c>
      <c r="FI29">
        <v>34.428800000000003</v>
      </c>
      <c r="FJ29">
        <v>34.4634</v>
      </c>
      <c r="FK29">
        <v>37.3718</v>
      </c>
      <c r="FL29">
        <v>8.3563399999999994</v>
      </c>
      <c r="FM29">
        <v>30.765899999999998</v>
      </c>
      <c r="FN29">
        <v>23.430199999999999</v>
      </c>
      <c r="FO29">
        <v>924.55399999999997</v>
      </c>
      <c r="FP29">
        <v>19.273800000000001</v>
      </c>
      <c r="FQ29">
        <v>97.662800000000004</v>
      </c>
      <c r="FR29">
        <v>101.93300000000001</v>
      </c>
    </row>
    <row r="30" spans="1:174" x14ac:dyDescent="0.25">
      <c r="A30">
        <v>14</v>
      </c>
      <c r="B30">
        <v>1608049007.0999999</v>
      </c>
      <c r="C30">
        <v>1356.5999999046301</v>
      </c>
      <c r="D30" t="s">
        <v>351</v>
      </c>
      <c r="E30" t="s">
        <v>352</v>
      </c>
      <c r="F30" t="s">
        <v>291</v>
      </c>
      <c r="G30" t="s">
        <v>292</v>
      </c>
      <c r="H30">
        <v>1608048999.0999999</v>
      </c>
      <c r="I30">
        <f t="shared" si="0"/>
        <v>1.1824733437659479E-3</v>
      </c>
      <c r="J30">
        <f t="shared" si="1"/>
        <v>1.1824733437659478</v>
      </c>
      <c r="K30">
        <f t="shared" si="2"/>
        <v>20.011457576070999</v>
      </c>
      <c r="L30">
        <f t="shared" si="3"/>
        <v>1199.6951612903199</v>
      </c>
      <c r="M30">
        <f t="shared" si="4"/>
        <v>679.25715993057372</v>
      </c>
      <c r="N30">
        <f t="shared" si="5"/>
        <v>69.844540422378628</v>
      </c>
      <c r="O30">
        <f t="shared" si="6"/>
        <v>123.35851887941546</v>
      </c>
      <c r="P30">
        <f t="shared" si="7"/>
        <v>6.5617437707487375E-2</v>
      </c>
      <c r="Q30">
        <f t="shared" si="8"/>
        <v>2.9772262636233013</v>
      </c>
      <c r="R30">
        <f t="shared" si="9"/>
        <v>6.4824475583054583E-2</v>
      </c>
      <c r="S30">
        <f t="shared" si="10"/>
        <v>4.0585743235332775E-2</v>
      </c>
      <c r="T30">
        <f t="shared" si="11"/>
        <v>231.29067943128055</v>
      </c>
      <c r="U30">
        <f t="shared" si="12"/>
        <v>29.029836673538064</v>
      </c>
      <c r="V30">
        <f t="shared" si="13"/>
        <v>28.829248387096801</v>
      </c>
      <c r="W30">
        <f t="shared" si="14"/>
        <v>3.9822059083116526</v>
      </c>
      <c r="X30">
        <f t="shared" si="15"/>
        <v>57.021729306476331</v>
      </c>
      <c r="Y30">
        <f t="shared" si="16"/>
        <v>2.1626053854173857</v>
      </c>
      <c r="Z30">
        <f t="shared" si="17"/>
        <v>3.7925987368674283</v>
      </c>
      <c r="AA30">
        <f t="shared" si="18"/>
        <v>1.8196005228942669</v>
      </c>
      <c r="AB30">
        <f t="shared" si="19"/>
        <v>-52.147074460078301</v>
      </c>
      <c r="AC30">
        <f t="shared" si="20"/>
        <v>-134.72749520839795</v>
      </c>
      <c r="AD30">
        <f t="shared" si="21"/>
        <v>-9.90438479207317</v>
      </c>
      <c r="AE30">
        <f t="shared" si="22"/>
        <v>34.511724970731137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54148.752007025258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353</v>
      </c>
      <c r="AR30">
        <v>15372.7</v>
      </c>
      <c r="AS30">
        <v>958.05842307692296</v>
      </c>
      <c r="AT30">
        <v>1152.8</v>
      </c>
      <c r="AU30">
        <f t="shared" si="27"/>
        <v>0.16892919580419585</v>
      </c>
      <c r="AV30">
        <v>0.5</v>
      </c>
      <c r="AW30">
        <f t="shared" si="28"/>
        <v>1180.1836273608719</v>
      </c>
      <c r="AX30">
        <f t="shared" si="29"/>
        <v>20.011457576070999</v>
      </c>
      <c r="AY30">
        <f t="shared" si="30"/>
        <v>99.683735535675424</v>
      </c>
      <c r="AZ30">
        <f t="shared" si="31"/>
        <v>1.7445764013799131E-2</v>
      </c>
      <c r="BA30">
        <f t="shared" si="32"/>
        <v>1.8297015961138097</v>
      </c>
      <c r="BB30" t="s">
        <v>354</v>
      </c>
      <c r="BC30">
        <v>958.05842307692296</v>
      </c>
      <c r="BD30">
        <v>639.29</v>
      </c>
      <c r="BE30">
        <f t="shared" si="33"/>
        <v>0.44544587092297017</v>
      </c>
      <c r="BF30">
        <f t="shared" si="34"/>
        <v>0.37923619193993691</v>
      </c>
      <c r="BG30">
        <f t="shared" si="35"/>
        <v>0.80421230826715051</v>
      </c>
      <c r="BH30">
        <f t="shared" si="36"/>
        <v>0.44530368324773101</v>
      </c>
      <c r="BI30">
        <f t="shared" si="37"/>
        <v>0.82827199068200641</v>
      </c>
      <c r="BJ30">
        <f t="shared" si="38"/>
        <v>0.25305544975707234</v>
      </c>
      <c r="BK30">
        <f t="shared" si="39"/>
        <v>0.74694455024292772</v>
      </c>
      <c r="BL30">
        <f t="shared" si="40"/>
        <v>1399.9983870967701</v>
      </c>
      <c r="BM30">
        <f t="shared" si="41"/>
        <v>1180.1836273608719</v>
      </c>
      <c r="BN30">
        <f t="shared" si="42"/>
        <v>0.84298927644357047</v>
      </c>
      <c r="BO30">
        <f t="shared" si="43"/>
        <v>0.195978552887141</v>
      </c>
      <c r="BP30">
        <v>6</v>
      </c>
      <c r="BQ30">
        <v>0.5</v>
      </c>
      <c r="BR30" t="s">
        <v>296</v>
      </c>
      <c r="BS30">
        <v>2</v>
      </c>
      <c r="BT30">
        <v>1608048999.0999999</v>
      </c>
      <c r="BU30">
        <v>1199.6951612903199</v>
      </c>
      <c r="BV30">
        <v>1225.40935483871</v>
      </c>
      <c r="BW30">
        <v>21.0319258064516</v>
      </c>
      <c r="BX30">
        <v>19.642903225806499</v>
      </c>
      <c r="BY30">
        <v>1200.5812903225799</v>
      </c>
      <c r="BZ30">
        <v>20.7129193548387</v>
      </c>
      <c r="CA30">
        <v>500.03664516128998</v>
      </c>
      <c r="CB30">
        <v>102.724903225806</v>
      </c>
      <c r="CC30">
        <v>9.9983345161290302E-2</v>
      </c>
      <c r="CD30">
        <v>27.989867741935502</v>
      </c>
      <c r="CE30">
        <v>28.829248387096801</v>
      </c>
      <c r="CF30">
        <v>999.9</v>
      </c>
      <c r="CG30">
        <v>0</v>
      </c>
      <c r="CH30">
        <v>0</v>
      </c>
      <c r="CI30">
        <v>10001.803548387101</v>
      </c>
      <c r="CJ30">
        <v>0</v>
      </c>
      <c r="CK30">
        <v>323.54022580645199</v>
      </c>
      <c r="CL30">
        <v>1399.9983870967701</v>
      </c>
      <c r="CM30">
        <v>0.90000064516129097</v>
      </c>
      <c r="CN30">
        <v>9.99991967741935E-2</v>
      </c>
      <c r="CO30">
        <v>0</v>
      </c>
      <c r="CP30">
        <v>958.11706451612895</v>
      </c>
      <c r="CQ30">
        <v>4.9994800000000001</v>
      </c>
      <c r="CR30">
        <v>13791.129032258101</v>
      </c>
      <c r="CS30">
        <v>11417.558064516101</v>
      </c>
      <c r="CT30">
        <v>49.939161290322602</v>
      </c>
      <c r="CU30">
        <v>51.495935483871001</v>
      </c>
      <c r="CV30">
        <v>50.967483870967698</v>
      </c>
      <c r="CW30">
        <v>51.2900322580645</v>
      </c>
      <c r="CX30">
        <v>51.677096774193501</v>
      </c>
      <c r="CY30">
        <v>1255.49903225806</v>
      </c>
      <c r="CZ30">
        <v>139.49935483870999</v>
      </c>
      <c r="DA30">
        <v>0</v>
      </c>
      <c r="DB30">
        <v>119.59999990463299</v>
      </c>
      <c r="DC30">
        <v>0</v>
      </c>
      <c r="DD30">
        <v>958.05842307692296</v>
      </c>
      <c r="DE30">
        <v>-17.195179505985401</v>
      </c>
      <c r="DF30">
        <v>-230.73162420169501</v>
      </c>
      <c r="DG30">
        <v>13790.0961538462</v>
      </c>
      <c r="DH30">
        <v>15</v>
      </c>
      <c r="DI30">
        <v>1608048544.0999999</v>
      </c>
      <c r="DJ30" t="s">
        <v>338</v>
      </c>
      <c r="DK30">
        <v>1608048544.0999999</v>
      </c>
      <c r="DL30">
        <v>1608048543.5999999</v>
      </c>
      <c r="DM30">
        <v>8</v>
      </c>
      <c r="DN30">
        <v>2.4E-2</v>
      </c>
      <c r="DO30">
        <v>1.4E-2</v>
      </c>
      <c r="DP30">
        <v>-0.20399999999999999</v>
      </c>
      <c r="DQ30">
        <v>0.191</v>
      </c>
      <c r="DR30">
        <v>621</v>
      </c>
      <c r="DS30">
        <v>18</v>
      </c>
      <c r="DT30">
        <v>0.05</v>
      </c>
      <c r="DU30">
        <v>0.03</v>
      </c>
      <c r="DV30">
        <v>20.0438863666303</v>
      </c>
      <c r="DW30">
        <v>-1.9172597418119599</v>
      </c>
      <c r="DX30">
        <v>0.15454584913442501</v>
      </c>
      <c r="DY30">
        <v>0</v>
      </c>
      <c r="DZ30">
        <v>-25.723206666666702</v>
      </c>
      <c r="EA30">
        <v>2.7307141268075998</v>
      </c>
      <c r="EB30">
        <v>0.213688378928029</v>
      </c>
      <c r="EC30">
        <v>0</v>
      </c>
      <c r="ED30">
        <v>1.390401</v>
      </c>
      <c r="EE30">
        <v>-0.433016863181311</v>
      </c>
      <c r="EF30">
        <v>3.3450955576784298E-2</v>
      </c>
      <c r="EG30">
        <v>0</v>
      </c>
      <c r="EH30">
        <v>0</v>
      </c>
      <c r="EI30">
        <v>3</v>
      </c>
      <c r="EJ30" t="s">
        <v>298</v>
      </c>
      <c r="EK30">
        <v>100</v>
      </c>
      <c r="EL30">
        <v>100</v>
      </c>
      <c r="EM30">
        <v>-0.88</v>
      </c>
      <c r="EN30">
        <v>0.31940000000000002</v>
      </c>
      <c r="EO30">
        <v>0.16351221029634</v>
      </c>
      <c r="EP30">
        <v>-1.6043650578588901E-5</v>
      </c>
      <c r="EQ30">
        <v>-1.15305589960158E-6</v>
      </c>
      <c r="ER30">
        <v>3.6581349982770798E-10</v>
      </c>
      <c r="ES30">
        <v>-6.6131880551699301E-2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7.7</v>
      </c>
      <c r="FB30">
        <v>7.7</v>
      </c>
      <c r="FC30">
        <v>2</v>
      </c>
      <c r="FD30">
        <v>507.78399999999999</v>
      </c>
      <c r="FE30">
        <v>486.08499999999998</v>
      </c>
      <c r="FF30">
        <v>23.568200000000001</v>
      </c>
      <c r="FG30">
        <v>34.408799999999999</v>
      </c>
      <c r="FH30">
        <v>29.9999</v>
      </c>
      <c r="FI30">
        <v>34.413200000000003</v>
      </c>
      <c r="FJ30">
        <v>34.450899999999997</v>
      </c>
      <c r="FK30">
        <v>47.051200000000001</v>
      </c>
      <c r="FL30">
        <v>7.0572400000000002</v>
      </c>
      <c r="FM30">
        <v>32.273699999999998</v>
      </c>
      <c r="FN30">
        <v>23.5702</v>
      </c>
      <c r="FO30">
        <v>1225.32</v>
      </c>
      <c r="FP30">
        <v>19.619599999999998</v>
      </c>
      <c r="FQ30">
        <v>97.674400000000006</v>
      </c>
      <c r="FR30">
        <v>101.94</v>
      </c>
    </row>
    <row r="31" spans="1:174" x14ac:dyDescent="0.25">
      <c r="A31">
        <v>15</v>
      </c>
      <c r="B31">
        <v>1608049127.5999999</v>
      </c>
      <c r="C31">
        <v>1477.0999999046301</v>
      </c>
      <c r="D31" t="s">
        <v>355</v>
      </c>
      <c r="E31" t="s">
        <v>356</v>
      </c>
      <c r="F31" t="s">
        <v>291</v>
      </c>
      <c r="G31" t="s">
        <v>292</v>
      </c>
      <c r="H31">
        <v>1608049119.5999999</v>
      </c>
      <c r="I31">
        <f t="shared" si="0"/>
        <v>9.5461773489683777E-4</v>
      </c>
      <c r="J31">
        <f t="shared" si="1"/>
        <v>0.95461773489683777</v>
      </c>
      <c r="K31">
        <f t="shared" si="2"/>
        <v>19.837577452363981</v>
      </c>
      <c r="L31">
        <f t="shared" si="3"/>
        <v>1399.69258064516</v>
      </c>
      <c r="M31">
        <f t="shared" si="4"/>
        <v>764.7809046702514</v>
      </c>
      <c r="N31">
        <f t="shared" si="5"/>
        <v>78.638012558223039</v>
      </c>
      <c r="O31">
        <f t="shared" si="6"/>
        <v>143.92232084022012</v>
      </c>
      <c r="P31">
        <f t="shared" si="7"/>
        <v>5.3040547593739738E-2</v>
      </c>
      <c r="Q31">
        <f t="shared" si="8"/>
        <v>2.9757817715852104</v>
      </c>
      <c r="R31">
        <f t="shared" si="9"/>
        <v>5.2520880824919514E-2</v>
      </c>
      <c r="S31">
        <f t="shared" si="10"/>
        <v>3.2871816080898182E-2</v>
      </c>
      <c r="T31">
        <f t="shared" si="11"/>
        <v>231.28782676361755</v>
      </c>
      <c r="U31">
        <f t="shared" si="12"/>
        <v>29.089336849541656</v>
      </c>
      <c r="V31">
        <f t="shared" si="13"/>
        <v>28.843590322580599</v>
      </c>
      <c r="W31">
        <f t="shared" si="14"/>
        <v>3.9855161371650443</v>
      </c>
      <c r="X31">
        <f t="shared" si="15"/>
        <v>57.28166516682527</v>
      </c>
      <c r="Y31">
        <f t="shared" si="16"/>
        <v>2.1725507365152241</v>
      </c>
      <c r="Z31">
        <f t="shared" si="17"/>
        <v>3.7927506649605203</v>
      </c>
      <c r="AA31">
        <f t="shared" si="18"/>
        <v>1.8129654006498201</v>
      </c>
      <c r="AB31">
        <f t="shared" si="19"/>
        <v>-42.098642108950543</v>
      </c>
      <c r="AC31">
        <f t="shared" si="20"/>
        <v>-136.85277856957259</v>
      </c>
      <c r="AD31">
        <f t="shared" si="21"/>
        <v>-10.066260392397007</v>
      </c>
      <c r="AE31">
        <f t="shared" si="22"/>
        <v>42.270145692697412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54106.206500086621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357</v>
      </c>
      <c r="AR31">
        <v>15372.8</v>
      </c>
      <c r="AS31">
        <v>962.43857692307699</v>
      </c>
      <c r="AT31">
        <v>1161.1300000000001</v>
      </c>
      <c r="AU31">
        <f t="shared" si="27"/>
        <v>0.17111901602484059</v>
      </c>
      <c r="AV31">
        <v>0.5</v>
      </c>
      <c r="AW31">
        <f t="shared" si="28"/>
        <v>1180.168956393142</v>
      </c>
      <c r="AX31">
        <f t="shared" si="29"/>
        <v>19.837577452363981</v>
      </c>
      <c r="AY31">
        <f t="shared" si="30"/>
        <v>100.97467528052873</v>
      </c>
      <c r="AZ31">
        <f t="shared" si="31"/>
        <v>1.7298645945216153E-2</v>
      </c>
      <c r="BA31">
        <f t="shared" si="32"/>
        <v>1.8094011867749518</v>
      </c>
      <c r="BB31" t="s">
        <v>358</v>
      </c>
      <c r="BC31">
        <v>962.43857692307699</v>
      </c>
      <c r="BD31">
        <v>642.62</v>
      </c>
      <c r="BE31">
        <f t="shared" si="33"/>
        <v>0.44655637181021945</v>
      </c>
      <c r="BF31">
        <f t="shared" si="34"/>
        <v>0.38319689702594562</v>
      </c>
      <c r="BG31">
        <f t="shared" si="35"/>
        <v>0.80205462194498089</v>
      </c>
      <c r="BH31">
        <f t="shared" si="36"/>
        <v>0.44584326545829872</v>
      </c>
      <c r="BI31">
        <f t="shared" si="37"/>
        <v>0.82500096659682998</v>
      </c>
      <c r="BJ31">
        <f t="shared" si="38"/>
        <v>0.25586047345907115</v>
      </c>
      <c r="BK31">
        <f t="shared" si="39"/>
        <v>0.74413952654092885</v>
      </c>
      <c r="BL31">
        <f t="shared" si="40"/>
        <v>1399.98096774194</v>
      </c>
      <c r="BM31">
        <f t="shared" si="41"/>
        <v>1180.168956393142</v>
      </c>
      <c r="BN31">
        <f t="shared" si="42"/>
        <v>0.84298928598769629</v>
      </c>
      <c r="BO31">
        <f t="shared" si="43"/>
        <v>0.19597857197539276</v>
      </c>
      <c r="BP31">
        <v>6</v>
      </c>
      <c r="BQ31">
        <v>0.5</v>
      </c>
      <c r="BR31" t="s">
        <v>296</v>
      </c>
      <c r="BS31">
        <v>2</v>
      </c>
      <c r="BT31">
        <v>1608049119.5999999</v>
      </c>
      <c r="BU31">
        <v>1399.69258064516</v>
      </c>
      <c r="BV31">
        <v>1425.09935483871</v>
      </c>
      <c r="BW31">
        <v>21.128780645161299</v>
      </c>
      <c r="BX31">
        <v>20.007519354838699</v>
      </c>
      <c r="BY31">
        <v>1400.8090322580599</v>
      </c>
      <c r="BZ31">
        <v>20.805796774193599</v>
      </c>
      <c r="CA31">
        <v>500.03393548387101</v>
      </c>
      <c r="CB31">
        <v>102.72419354838701</v>
      </c>
      <c r="CC31">
        <v>0.10004288064516099</v>
      </c>
      <c r="CD31">
        <v>27.990554838709699</v>
      </c>
      <c r="CE31">
        <v>28.843590322580599</v>
      </c>
      <c r="CF31">
        <v>999.9</v>
      </c>
      <c r="CG31">
        <v>0</v>
      </c>
      <c r="CH31">
        <v>0</v>
      </c>
      <c r="CI31">
        <v>9993.7064516128994</v>
      </c>
      <c r="CJ31">
        <v>0</v>
      </c>
      <c r="CK31">
        <v>325.34445161290301</v>
      </c>
      <c r="CL31">
        <v>1399.98096774194</v>
      </c>
      <c r="CM31">
        <v>0.89999993548387103</v>
      </c>
      <c r="CN31">
        <v>9.9999941935483894E-2</v>
      </c>
      <c r="CO31">
        <v>0</v>
      </c>
      <c r="CP31">
        <v>962.49467741935496</v>
      </c>
      <c r="CQ31">
        <v>4.9994800000000001</v>
      </c>
      <c r="CR31">
        <v>13851.674193548401</v>
      </c>
      <c r="CS31">
        <v>11417.4290322581</v>
      </c>
      <c r="CT31">
        <v>49.906999999999996</v>
      </c>
      <c r="CU31">
        <v>51.453258064516099</v>
      </c>
      <c r="CV31">
        <v>50.937129032257999</v>
      </c>
      <c r="CW31">
        <v>51.221548387096803</v>
      </c>
      <c r="CX31">
        <v>51.640935483870997</v>
      </c>
      <c r="CY31">
        <v>1255.4829032258101</v>
      </c>
      <c r="CZ31">
        <v>139.49806451612901</v>
      </c>
      <c r="DA31">
        <v>0</v>
      </c>
      <c r="DB31">
        <v>119.700000047684</v>
      </c>
      <c r="DC31">
        <v>0</v>
      </c>
      <c r="DD31">
        <v>962.43857692307699</v>
      </c>
      <c r="DE31">
        <v>-8.2798974243410708</v>
      </c>
      <c r="DF31">
        <v>-119.873504185117</v>
      </c>
      <c r="DG31">
        <v>13851.1192307692</v>
      </c>
      <c r="DH31">
        <v>15</v>
      </c>
      <c r="DI31">
        <v>1608048544.0999999</v>
      </c>
      <c r="DJ31" t="s">
        <v>338</v>
      </c>
      <c r="DK31">
        <v>1608048544.0999999</v>
      </c>
      <c r="DL31">
        <v>1608048543.5999999</v>
      </c>
      <c r="DM31">
        <v>8</v>
      </c>
      <c r="DN31">
        <v>2.4E-2</v>
      </c>
      <c r="DO31">
        <v>1.4E-2</v>
      </c>
      <c r="DP31">
        <v>-0.20399999999999999</v>
      </c>
      <c r="DQ31">
        <v>0.191</v>
      </c>
      <c r="DR31">
        <v>621</v>
      </c>
      <c r="DS31">
        <v>18</v>
      </c>
      <c r="DT31">
        <v>0.05</v>
      </c>
      <c r="DU31">
        <v>0.03</v>
      </c>
      <c r="DV31">
        <v>19.833836369178599</v>
      </c>
      <c r="DW31">
        <v>0.88033882496013505</v>
      </c>
      <c r="DX31">
        <v>0.102237649759578</v>
      </c>
      <c r="DY31">
        <v>0</v>
      </c>
      <c r="DZ31">
        <v>-25.401403333333299</v>
      </c>
      <c r="EA31">
        <v>-0.67220556173524004</v>
      </c>
      <c r="EB31">
        <v>7.6339463290984497E-2</v>
      </c>
      <c r="EC31">
        <v>0</v>
      </c>
      <c r="ED31">
        <v>1.12055366666667</v>
      </c>
      <c r="EE31">
        <v>-0.43534264738598499</v>
      </c>
      <c r="EF31">
        <v>3.5012671371312899E-2</v>
      </c>
      <c r="EG31">
        <v>0</v>
      </c>
      <c r="EH31">
        <v>0</v>
      </c>
      <c r="EI31">
        <v>3</v>
      </c>
      <c r="EJ31" t="s">
        <v>298</v>
      </c>
      <c r="EK31">
        <v>100</v>
      </c>
      <c r="EL31">
        <v>100</v>
      </c>
      <c r="EM31">
        <v>-1.1200000000000001</v>
      </c>
      <c r="EN31">
        <v>0.32290000000000002</v>
      </c>
      <c r="EO31">
        <v>0.16351221029634</v>
      </c>
      <c r="EP31">
        <v>-1.6043650578588901E-5</v>
      </c>
      <c r="EQ31">
        <v>-1.15305589960158E-6</v>
      </c>
      <c r="ER31">
        <v>3.6581349982770798E-10</v>
      </c>
      <c r="ES31">
        <v>-6.6131880551699301E-2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9.6999999999999993</v>
      </c>
      <c r="FB31">
        <v>9.6999999999999993</v>
      </c>
      <c r="FC31">
        <v>2</v>
      </c>
      <c r="FD31">
        <v>507.56700000000001</v>
      </c>
      <c r="FE31">
        <v>486.65300000000002</v>
      </c>
      <c r="FF31">
        <v>23.5382</v>
      </c>
      <c r="FG31">
        <v>34.345999999999997</v>
      </c>
      <c r="FH31">
        <v>29.9998</v>
      </c>
      <c r="FI31">
        <v>34.372700000000002</v>
      </c>
      <c r="FJ31">
        <v>34.4131</v>
      </c>
      <c r="FK31">
        <v>53.2517</v>
      </c>
      <c r="FL31">
        <v>9.5303799999999992</v>
      </c>
      <c r="FM31">
        <v>34.544899999999998</v>
      </c>
      <c r="FN31">
        <v>23.543399999999998</v>
      </c>
      <c r="FO31">
        <v>1425.28</v>
      </c>
      <c r="FP31">
        <v>19.930199999999999</v>
      </c>
      <c r="FQ31">
        <v>97.69</v>
      </c>
      <c r="FR31">
        <v>101.946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2020-12-15T10:18:58Z</dcterms:created>
  <dcterms:modified xsi:type="dcterms:W3CDTF">2021-05-04T23:22:03Z</dcterms:modified>
</cp:coreProperties>
</file>