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6005324-5651-443C-BD21-D874632E5B08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H23" i="1"/>
  <c r="AG23" i="1"/>
  <c r="K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17" i="1"/>
  <c r="S21" i="1" l="1"/>
  <c r="AU21" i="1"/>
  <c r="AW21" i="1" s="1"/>
  <c r="S29" i="1"/>
  <c r="AU29" i="1"/>
  <c r="AU17" i="1"/>
  <c r="AW17" i="1" s="1"/>
  <c r="S17" i="1"/>
  <c r="AH19" i="1"/>
  <c r="N19" i="1"/>
  <c r="K19" i="1"/>
  <c r="I19" i="1"/>
  <c r="J19" i="1"/>
  <c r="AV19" i="1" s="1"/>
  <c r="AU22" i="1"/>
  <c r="AW22" i="1" s="1"/>
  <c r="S22" i="1"/>
  <c r="K20" i="1"/>
  <c r="N20" i="1"/>
  <c r="J20" i="1"/>
  <c r="AV20" i="1" s="1"/>
  <c r="AY20" i="1" s="1"/>
  <c r="I20" i="1"/>
  <c r="AH20" i="1"/>
  <c r="AH24" i="1"/>
  <c r="N24" i="1"/>
  <c r="I24" i="1"/>
  <c r="K24" i="1"/>
  <c r="J24" i="1"/>
  <c r="AV24" i="1" s="1"/>
  <c r="AY24" i="1" s="1"/>
  <c r="N27" i="1"/>
  <c r="K27" i="1"/>
  <c r="I27" i="1"/>
  <c r="AH27" i="1"/>
  <c r="J27" i="1"/>
  <c r="AV27" i="1" s="1"/>
  <c r="AY27" i="1" s="1"/>
  <c r="AU30" i="1"/>
  <c r="AW30" i="1" s="1"/>
  <c r="S30" i="1"/>
  <c r="K28" i="1"/>
  <c r="N28" i="1"/>
  <c r="J28" i="1"/>
  <c r="AV28" i="1" s="1"/>
  <c r="AY28" i="1" s="1"/>
  <c r="I28" i="1"/>
  <c r="AH28" i="1"/>
  <c r="AU18" i="1"/>
  <c r="AW18" i="1" s="1"/>
  <c r="S18" i="1"/>
  <c r="AU19" i="1"/>
  <c r="AW19" i="1" s="1"/>
  <c r="S19" i="1"/>
  <c r="AW23" i="1"/>
  <c r="S23" i="1"/>
  <c r="AU23" i="1"/>
  <c r="AW31" i="1"/>
  <c r="S31" i="1"/>
  <c r="AU31" i="1"/>
  <c r="AU25" i="1"/>
  <c r="AW25" i="1" s="1"/>
  <c r="S25" i="1"/>
  <c r="I21" i="1"/>
  <c r="AH21" i="1"/>
  <c r="N21" i="1"/>
  <c r="K21" i="1"/>
  <c r="J21" i="1"/>
  <c r="AV21" i="1" s="1"/>
  <c r="AY21" i="1" s="1"/>
  <c r="AU27" i="1"/>
  <c r="AW27" i="1" s="1"/>
  <c r="S27" i="1"/>
  <c r="AW29" i="1"/>
  <c r="I29" i="1"/>
  <c r="AH29" i="1"/>
  <c r="N29" i="1"/>
  <c r="K29" i="1"/>
  <c r="J29" i="1"/>
  <c r="AV29" i="1" s="1"/>
  <c r="AY29" i="1" s="1"/>
  <c r="AH22" i="1"/>
  <c r="AH30" i="1"/>
  <c r="AH17" i="1"/>
  <c r="I22" i="1"/>
  <c r="N23" i="1"/>
  <c r="S24" i="1"/>
  <c r="AH25" i="1"/>
  <c r="I30" i="1"/>
  <c r="N31" i="1"/>
  <c r="I17" i="1"/>
  <c r="N18" i="1"/>
  <c r="J22" i="1"/>
  <c r="AV22" i="1" s="1"/>
  <c r="I25" i="1"/>
  <c r="N26" i="1"/>
  <c r="J30" i="1"/>
  <c r="AV30" i="1" s="1"/>
  <c r="AY30" i="1" s="1"/>
  <c r="J17" i="1"/>
  <c r="AV17" i="1" s="1"/>
  <c r="AY17" i="1" s="1"/>
  <c r="K22" i="1"/>
  <c r="J25" i="1"/>
  <c r="AV25" i="1" s="1"/>
  <c r="K30" i="1"/>
  <c r="AH31" i="1"/>
  <c r="AH18" i="1"/>
  <c r="I23" i="1"/>
  <c r="AH26" i="1"/>
  <c r="I31" i="1"/>
  <c r="I18" i="1"/>
  <c r="J23" i="1"/>
  <c r="AV23" i="1" s="1"/>
  <c r="AY23" i="1" s="1"/>
  <c r="I26" i="1"/>
  <c r="J31" i="1"/>
  <c r="AV31" i="1" s="1"/>
  <c r="AY31" i="1" s="1"/>
  <c r="AA18" i="1" l="1"/>
  <c r="T23" i="1"/>
  <c r="U23" i="1" s="1"/>
  <c r="AY18" i="1"/>
  <c r="AA24" i="1"/>
  <c r="T22" i="1"/>
  <c r="U22" i="1" s="1"/>
  <c r="T17" i="1"/>
  <c r="U17" i="1" s="1"/>
  <c r="T21" i="1"/>
  <c r="U21" i="1" s="1"/>
  <c r="Q21" i="1" s="1"/>
  <c r="O21" i="1" s="1"/>
  <c r="R21" i="1" s="1"/>
  <c r="L21" i="1" s="1"/>
  <c r="M21" i="1" s="1"/>
  <c r="T27" i="1"/>
  <c r="U27" i="1" s="1"/>
  <c r="T25" i="1"/>
  <c r="U25" i="1" s="1"/>
  <c r="Q25" i="1" s="1"/>
  <c r="O25" i="1" s="1"/>
  <c r="R25" i="1" s="1"/>
  <c r="L25" i="1" s="1"/>
  <c r="M25" i="1" s="1"/>
  <c r="T19" i="1"/>
  <c r="U19" i="1" s="1"/>
  <c r="AA28" i="1"/>
  <c r="AA31" i="1"/>
  <c r="Q31" i="1"/>
  <c r="O31" i="1" s="1"/>
  <c r="R31" i="1" s="1"/>
  <c r="L31" i="1" s="1"/>
  <c r="M31" i="1" s="1"/>
  <c r="AA23" i="1"/>
  <c r="Q23" i="1"/>
  <c r="O23" i="1" s="1"/>
  <c r="R23" i="1" s="1"/>
  <c r="L23" i="1" s="1"/>
  <c r="M23" i="1" s="1"/>
  <c r="T24" i="1"/>
  <c r="U24" i="1" s="1"/>
  <c r="Q24" i="1" s="1"/>
  <c r="O24" i="1" s="1"/>
  <c r="R24" i="1" s="1"/>
  <c r="L24" i="1" s="1"/>
  <c r="M24" i="1" s="1"/>
  <c r="AA27" i="1"/>
  <c r="AY19" i="1"/>
  <c r="AA25" i="1"/>
  <c r="AA20" i="1"/>
  <c r="Q19" i="1"/>
  <c r="O19" i="1" s="1"/>
  <c r="R19" i="1" s="1"/>
  <c r="L19" i="1" s="1"/>
  <c r="M19" i="1" s="1"/>
  <c r="AA19" i="1"/>
  <c r="T20" i="1"/>
  <c r="U20" i="1" s="1"/>
  <c r="AA21" i="1"/>
  <c r="AY22" i="1"/>
  <c r="AA22" i="1"/>
  <c r="Q22" i="1"/>
  <c r="O22" i="1" s="1"/>
  <c r="R22" i="1" s="1"/>
  <c r="L22" i="1" s="1"/>
  <c r="M22" i="1" s="1"/>
  <c r="AA29" i="1"/>
  <c r="T31" i="1"/>
  <c r="U31" i="1" s="1"/>
  <c r="T18" i="1"/>
  <c r="U18" i="1" s="1"/>
  <c r="AA26" i="1"/>
  <c r="T26" i="1"/>
  <c r="U26" i="1" s="1"/>
  <c r="Q26" i="1" s="1"/>
  <c r="O26" i="1" s="1"/>
  <c r="R26" i="1" s="1"/>
  <c r="L26" i="1" s="1"/>
  <c r="M26" i="1" s="1"/>
  <c r="T30" i="1"/>
  <c r="U30" i="1" s="1"/>
  <c r="T29" i="1"/>
  <c r="U29" i="1" s="1"/>
  <c r="AA30" i="1"/>
  <c r="Q30" i="1"/>
  <c r="O30" i="1" s="1"/>
  <c r="R30" i="1" s="1"/>
  <c r="L30" i="1" s="1"/>
  <c r="M30" i="1" s="1"/>
  <c r="AY25" i="1"/>
  <c r="AA17" i="1"/>
  <c r="Q17" i="1"/>
  <c r="O17" i="1" s="1"/>
  <c r="R17" i="1" s="1"/>
  <c r="L17" i="1" s="1"/>
  <c r="M17" i="1" s="1"/>
  <c r="T28" i="1"/>
  <c r="U28" i="1" s="1"/>
  <c r="V27" i="1" l="1"/>
  <c r="Z27" i="1" s="1"/>
  <c r="AC27" i="1"/>
  <c r="AB27" i="1"/>
  <c r="AC31" i="1"/>
  <c r="AB31" i="1"/>
  <c r="V31" i="1"/>
  <c r="Z31" i="1" s="1"/>
  <c r="V29" i="1"/>
  <c r="Z29" i="1" s="1"/>
  <c r="AC29" i="1"/>
  <c r="AD29" i="1" s="1"/>
  <c r="AB29" i="1"/>
  <c r="AC28" i="1"/>
  <c r="AD28" i="1" s="1"/>
  <c r="V28" i="1"/>
  <c r="Z28" i="1" s="1"/>
  <c r="AB28" i="1"/>
  <c r="V30" i="1"/>
  <c r="Z30" i="1" s="1"/>
  <c r="AC30" i="1"/>
  <c r="AB30" i="1"/>
  <c r="V20" i="1"/>
  <c r="Z20" i="1" s="1"/>
  <c r="AC20" i="1"/>
  <c r="AB20" i="1"/>
  <c r="Q28" i="1"/>
  <c r="O28" i="1" s="1"/>
  <c r="R28" i="1" s="1"/>
  <c r="L28" i="1" s="1"/>
  <c r="M28" i="1" s="1"/>
  <c r="V21" i="1"/>
  <c r="Z21" i="1" s="1"/>
  <c r="AC21" i="1"/>
  <c r="AB21" i="1"/>
  <c r="AB18" i="1"/>
  <c r="V18" i="1"/>
  <c r="Z18" i="1" s="1"/>
  <c r="AC18" i="1"/>
  <c r="Q27" i="1"/>
  <c r="O27" i="1" s="1"/>
  <c r="R27" i="1" s="1"/>
  <c r="L27" i="1" s="1"/>
  <c r="M27" i="1" s="1"/>
  <c r="AB23" i="1"/>
  <c r="AC23" i="1"/>
  <c r="V23" i="1"/>
  <c r="Z23" i="1" s="1"/>
  <c r="AB26" i="1"/>
  <c r="V26" i="1"/>
  <c r="Z26" i="1" s="1"/>
  <c r="AC26" i="1"/>
  <c r="Q29" i="1"/>
  <c r="O29" i="1" s="1"/>
  <c r="R29" i="1" s="1"/>
  <c r="L29" i="1" s="1"/>
  <c r="M29" i="1" s="1"/>
  <c r="V24" i="1"/>
  <c r="Z24" i="1" s="1"/>
  <c r="AC24" i="1"/>
  <c r="AD24" i="1" s="1"/>
  <c r="AB24" i="1"/>
  <c r="V19" i="1"/>
  <c r="Z19" i="1" s="1"/>
  <c r="AC19" i="1"/>
  <c r="AB19" i="1"/>
  <c r="Q20" i="1"/>
  <c r="O20" i="1" s="1"/>
  <c r="R20" i="1" s="1"/>
  <c r="L20" i="1" s="1"/>
  <c r="M20" i="1" s="1"/>
  <c r="AC17" i="1"/>
  <c r="V17" i="1"/>
  <c r="Z17" i="1" s="1"/>
  <c r="AB17" i="1"/>
  <c r="AC25" i="1"/>
  <c r="V25" i="1"/>
  <c r="Z25" i="1" s="1"/>
  <c r="AB25" i="1"/>
  <c r="V22" i="1"/>
  <c r="Z22" i="1" s="1"/>
  <c r="AC22" i="1"/>
  <c r="AD22" i="1" s="1"/>
  <c r="AB22" i="1"/>
  <c r="Q18" i="1"/>
  <c r="O18" i="1" s="1"/>
  <c r="R18" i="1" s="1"/>
  <c r="L18" i="1" s="1"/>
  <c r="M18" i="1" s="1"/>
  <c r="AD26" i="1" l="1"/>
  <c r="AD19" i="1"/>
  <c r="AD30" i="1"/>
  <c r="AD21" i="1"/>
  <c r="AD25" i="1"/>
  <c r="AD23" i="1"/>
  <c r="AD31" i="1"/>
  <c r="AD27" i="1"/>
  <c r="AD17" i="1"/>
  <c r="AD18" i="1"/>
  <c r="AD20" i="1"/>
</calcChain>
</file>

<file path=xl/sharedStrings.xml><?xml version="1.0" encoding="utf-8"?>
<sst xmlns="http://schemas.openxmlformats.org/spreadsheetml/2006/main" count="693" uniqueCount="350">
  <si>
    <t>File opened</t>
  </si>
  <si>
    <t>2020-12-15 10:08:08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</si>
  <si>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</si>
  <si>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</si>
  <si>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</si>
  <si>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</si>
  <si>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</si>
  <si>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</si>
  <si>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</si>
  <si>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</si>
  <si>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</si>
  <si>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</si>
  <si>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</si>
  <si>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</si>
  <si>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</si>
  <si>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</si>
  <si>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</si>
  <si>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</si>
  <si>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</si>
  <si>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</si>
  <si>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</si>
  <si>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</si>
  <si>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</si>
  <si>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10:08:08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</si>
  <si>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</si>
  <si>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</si>
  <si>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</si>
  <si>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</si>
  <si>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</si>
  <si>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</si>
  <si>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</si>
  <si>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</si>
  <si>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</si>
  <si>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</si>
  <si>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</si>
  <si>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</si>
  <si>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</si>
  <si>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</si>
  <si>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</si>
  <si>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</si>
  <si>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</si>
  <si>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</si>
  <si>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</si>
  <si>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</si>
  <si>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</si>
  <si>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</si>
  <si>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</si>
  <si>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</si>
  <si>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</si>
  <si>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</si>
  <si>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</si>
  <si>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</si>
  <si>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</si>
  <si>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</si>
  <si>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</si>
  <si>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</si>
  <si>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</si>
  <si>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</si>
  <si>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</si>
  <si>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</si>
  <si>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</si>
  <si>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</si>
  <si>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</si>
  <si>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</si>
  <si>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</si>
  <si>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</si>
  <si>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</si>
  <si>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</si>
  <si>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</si>
  <si>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</si>
  <si>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</si>
  <si>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</si>
  <si>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</si>
  <si>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</si>
  <si>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</si>
  <si>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</si>
  <si>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</si>
  <si>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</si>
  <si>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</si>
  <si>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</si>
  <si>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</si>
  <si>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</si>
  <si>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</si>
  <si>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</si>
  <si>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</si>
  <si>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</si>
  <si>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</si>
  <si>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</si>
  <si>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</si>
  <si>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</si>
  <si>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</si>
  <si>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</si>
  <si>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</si>
  <si>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</si>
  <si>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</si>
  <si>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</si>
  <si>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</si>
  <si>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</si>
  <si>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</si>
  <si>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</si>
  <si>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</si>
  <si>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</si>
  <si>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</si>
  <si>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</si>
  <si>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</si>
  <si>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</si>
  <si>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</si>
  <si>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</si>
  <si>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</si>
  <si>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</si>
  <si>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</si>
  <si>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</si>
  <si>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</si>
  <si>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</si>
  <si>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</si>
  <si>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</si>
  <si>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</si>
  <si>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</si>
  <si>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</si>
  <si>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</si>
  <si>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</si>
  <si>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</si>
  <si>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</si>
  <si>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</si>
  <si>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</si>
  <si>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</si>
  <si>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</si>
  <si>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</si>
  <si>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</si>
  <si>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</si>
  <si>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</si>
  <si>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</si>
  <si>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</si>
  <si>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</si>
  <si>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</si>
  <si>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</si>
  <si>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</si>
  <si>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</si>
  <si>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</si>
  <si>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</si>
  <si>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</si>
  <si>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</si>
  <si>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</si>
  <si>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</si>
  <si>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</si>
  <si>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</si>
  <si>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</si>
  <si>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</si>
  <si>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</si>
  <si>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</si>
  <si>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</si>
  <si>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</si>
  <si>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</si>
  <si>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</si>
  <si>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</si>
  <si>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</si>
  <si>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</si>
  <si>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</si>
  <si>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</si>
  <si>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</si>
  <si>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</si>
  <si>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</si>
  <si>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</si>
  <si>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</si>
  <si>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</si>
  <si>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</si>
  <si>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</si>
  <si>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</si>
  <si>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</si>
  <si>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</si>
  <si>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</si>
  <si>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</si>
  <si>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</si>
  <si>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</si>
  <si>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</si>
  <si>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</si>
  <si>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</si>
  <si>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</si>
  <si>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</si>
  <si>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</si>
  <si>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</si>
  <si>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</si>
  <si>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</si>
  <si>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</si>
  <si>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</si>
  <si>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</si>
  <si>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</si>
  <si>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</si>
  <si>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</si>
  <si>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</si>
  <si>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</si>
  <si>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</si>
  <si>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</si>
  <si>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</si>
  <si>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</si>
  <si>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</si>
  <si>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</si>
  <si>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</si>
  <si>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</si>
  <si>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</si>
  <si>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</si>
  <si>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</si>
  <si>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</si>
  <si>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</si>
  <si>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</si>
  <si>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</si>
  <si>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</si>
  <si>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</si>
  <si>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</si>
  <si>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</si>
  <si>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</si>
  <si>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</si>
  <si>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</si>
  <si>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</si>
  <si>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</si>
  <si>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</si>
  <si>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</si>
  <si>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</si>
  <si>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</si>
  <si>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</si>
  <si>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</si>
  <si>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</si>
  <si>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</si>
  <si>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</si>
  <si>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</si>
  <si>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</si>
  <si>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</si>
  <si>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</si>
  <si>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</si>
  <si>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</si>
  <si>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</si>
  <si>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</si>
  <si>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</si>
  <si>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</si>
  <si>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</si>
  <si>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</si>
  <si>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</si>
  <si>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</si>
  <si>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</si>
  <si>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</si>
  <si>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</si>
  <si>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</si>
  <si>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</si>
  <si>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</si>
  <si>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</si>
  <si>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</si>
  <si>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</si>
  <si>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</si>
  <si>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</si>
  <si>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</si>
  <si>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</si>
  <si>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</si>
  <si>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</si>
  <si>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</si>
  <si>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</si>
  <si>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</si>
  <si>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</si>
  <si>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</si>
  <si>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</si>
  <si>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</si>
  <si>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</si>
  <si>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</si>
  <si>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</si>
  <si>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</si>
  <si>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</si>
  <si>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</si>
  <si>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</si>
  <si>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</si>
  <si>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</si>
  <si>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</si>
  <si>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</si>
  <si>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</si>
  <si>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</si>
  <si>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</si>
  <si>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</si>
  <si>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</si>
  <si>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</si>
  <si>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</si>
  <si>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</si>
  <si>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</si>
  <si>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</si>
  <si>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</si>
  <si>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</si>
  <si>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10:10:18</t>
  </si>
  <si>
    <t>10:10:18</t>
  </si>
  <si>
    <t>1149</t>
  </si>
  <si>
    <t>_1</t>
  </si>
  <si>
    <t>RECT-4143-20200907-06_33_50</t>
  </si>
  <si>
    <t>RECT-7449-20201215-10_10_22</t>
  </si>
  <si>
    <t>DARK-7450-20201215-10_10_24</t>
  </si>
  <si>
    <t>0: Broadleaf</t>
  </si>
  <si>
    <t>--:--:--</t>
  </si>
  <si>
    <t>1/3</t>
  </si>
  <si>
    <t>20201215 10:12:04</t>
  </si>
  <si>
    <t>10:12:04</t>
  </si>
  <si>
    <t>RECT-7451-20201215-10_12_07</t>
  </si>
  <si>
    <t>DARK-7452-20201215-10_12_09</t>
  </si>
  <si>
    <t>3/3</t>
  </si>
  <si>
    <t>20201215 10:13:16</t>
  </si>
  <si>
    <t>10:13:16</t>
  </si>
  <si>
    <t>RECT-7453-20201215-10_13_19</t>
  </si>
  <si>
    <t>DARK-7454-20201215-10_13_21</t>
  </si>
  <si>
    <t>20201215 10:14:24</t>
  </si>
  <si>
    <t>10:14:24</t>
  </si>
  <si>
    <t>RECT-7455-20201215-10_14_27</t>
  </si>
  <si>
    <t>DARK-7456-20201215-10_14_29</t>
  </si>
  <si>
    <t>20201215 10:15:52</t>
  </si>
  <si>
    <t>10:15:52</t>
  </si>
  <si>
    <t>RECT-7457-20201215-10_15_55</t>
  </si>
  <si>
    <t>DARK-7458-20201215-10_15_57</t>
  </si>
  <si>
    <t>20201215 10:17:02</t>
  </si>
  <si>
    <t>10:17:02</t>
  </si>
  <si>
    <t>RECT-7459-20201215-10_17_05</t>
  </si>
  <si>
    <t>DARK-7460-20201215-10_17_07</t>
  </si>
  <si>
    <t>20201215 10:18:11</t>
  </si>
  <si>
    <t>10:18:11</t>
  </si>
  <si>
    <t>RECT-7461-20201215-10_18_14</t>
  </si>
  <si>
    <t>DARK-7462-20201215-10_18_16</t>
  </si>
  <si>
    <t>20201215 10:19:21</t>
  </si>
  <si>
    <t>10:19:21</t>
  </si>
  <si>
    <t>RECT-7463-20201215-10_19_24</t>
  </si>
  <si>
    <t>DARK-7464-20201215-10_19_26</t>
  </si>
  <si>
    <t>20201215 10:20:52</t>
  </si>
  <si>
    <t>10:20:52</t>
  </si>
  <si>
    <t>RECT-7465-20201215-10_20_55</t>
  </si>
  <si>
    <t>DARK-7466-20201215-10_20_57</t>
  </si>
  <si>
    <t>20201215 10:21:58</t>
  </si>
  <si>
    <t>10:21:58</t>
  </si>
  <si>
    <t>RECT-7467-20201215-10_22_01</t>
  </si>
  <si>
    <t>DARK-7468-20201215-10_22_03</t>
  </si>
  <si>
    <t>20201215 10:23:06</t>
  </si>
  <si>
    <t>10:23:06</t>
  </si>
  <si>
    <t>RECT-7469-20201215-10_23_09</t>
  </si>
  <si>
    <t>DARK-7470-20201215-10_23_11</t>
  </si>
  <si>
    <t>20201215 10:24:11</t>
  </si>
  <si>
    <t>10:24:11</t>
  </si>
  <si>
    <t>RECT-7471-20201215-10_24_14</t>
  </si>
  <si>
    <t>DARK-7472-20201215-10_24_16</t>
  </si>
  <si>
    <t>20201215 10:25:42</t>
  </si>
  <si>
    <t>10:25:42</t>
  </si>
  <si>
    <t>RECT-7473-20201215-10_25_45</t>
  </si>
  <si>
    <t>DARK-7474-20201215-10_25_47</t>
  </si>
  <si>
    <t>20201215 10:27:42</t>
  </si>
  <si>
    <t>10:27:42</t>
  </si>
  <si>
    <t>RECT-7475-20201215-10_27_46</t>
  </si>
  <si>
    <t>DARK-7476-20201215-10_27_48</t>
  </si>
  <si>
    <t>20201215 10:29:28</t>
  </si>
  <si>
    <t>10:29:28</t>
  </si>
  <si>
    <t>RECT-7477-20201215-10_29_31</t>
  </si>
  <si>
    <t>DARK-7478-20201215-10_29_33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</si>
</sst>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1608055818.5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1608055810.5</v>
      </c>
      <c r="I17">
        <f t="shared" ref="I17:I31" si="0">BW17*AG17*(BS17-BT17)/(100*BL17*(1000-AG17*BS17))</f>
        <v>5.7771090948359135E-4</v>
      </c>
      <c r="J17">
        <f t="shared" ref="J17:J31" si="1">BW17*AG17*(BR17-BQ17*(1000-AG17*BT17)/(1000-AG17*BS17))/(100*BL17)</f>
        <v>1.4712695430552922</v>
      </c>
      <c r="K17">
        <f t="shared" ref="K17:K31" si="2">BQ17 - IF(AG17&gt;1, J17*BL17*100/(AI17*CE17), 0)</f>
        <v>401.94364516129002</v>
      </c>
      <c r="L17">
        <f t="shared" ref="L17:L31" si="3">((R17-I17/2)*K17-J17)/(R17+I17/2)</f>
        <v>316.03673009594962</v>
      </c>
      <c r="M17">
        <f t="shared" ref="M17:M31" si="4">L17*(BX17+BY17)/1000</f>
        <v>32.507655049369603</v>
      </c>
      <c r="N17">
        <f t="shared" ref="N17:N31" si="5">(BQ17 - IF(AG17&gt;1, J17*BL17*100/(AI17*CE17), 0))*(BX17+BY17)/1000</f>
        <v>41.344072134344913</v>
      </c>
      <c r="O17">
        <f t="shared" ref="O17:O31" si="6">2/((1/Q17-1/P17)+SIGN(Q17)*SQRT((1/Q17-1/P17)*(1/Q17-1/P17) + 4*BM17/((BM17+1)*(BM17+1))*(2*1/Q17*1/P17-1/P17*1/P17)))</f>
        <v>3.1421677996381951E-2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2.9769706196550176</v>
      </c>
      <c r="Q17">
        <f t="shared" ref="Q17:Q31" si="8">I17*(1000-(1000*0.61365*EXP(17.502*U17/(240.97+U17))/(BX17+BY17)+BS17)/2)/(1000*0.61365*EXP(17.502*U17/(240.97+U17))/(BX17+BY17)-BS17)</f>
        <v>3.1238585371041589E-2</v>
      </c>
      <c r="R17">
        <f t="shared" ref="R17:R31" si="9">1/((BM17+1)/(O17/1.6)+1/(P17/1.37)) + BM17/((BM17+1)/(O17/1.6) + BM17/(P17/1.37))</f>
        <v>1.9540476917010999E-2</v>
      </c>
      <c r="S17">
        <f t="shared" ref="S17:S31" si="10">(BI17*BK17)</f>
        <v>231.29393218314769</v>
      </c>
      <c r="T17">
        <f t="shared" ref="T17:T31" si="11">(BZ17+(S17+2*0.95*0.0000000567*(((BZ17+$B$7)+273)^4-(BZ17+273)^4)-44100*I17)/(1.84*29.3*P17+8*0.95*0.0000000567*(BZ17+273)^3))</f>
        <v>29.18268479871762</v>
      </c>
      <c r="U17">
        <f t="shared" ref="U17:U31" si="12">($C$7*CA17+$D$7*CB17+$E$7*T17)</f>
        <v>28.175974193548399</v>
      </c>
      <c r="V17">
        <f t="shared" ref="V17:V31" si="13">0.61365*EXP(17.502*U17/(240.97+U17))</f>
        <v>3.8339444223983503</v>
      </c>
      <c r="W17">
        <f t="shared" ref="W17:W31" si="14">(X17/Y17*100)</f>
        <v>52.358534475072858</v>
      </c>
      <c r="X17">
        <f t="shared" ref="X17:X31" si="15">BS17*(BX17+BY17)/1000</f>
        <v>1.9855067576987058</v>
      </c>
      <c r="Y17">
        <f t="shared" ref="Y17:Y31" si="16">0.61365*EXP(17.502*BZ17/(240.97+BZ17))</f>
        <v>3.7921358525494573</v>
      </c>
      <c r="Z17">
        <f t="shared" ref="Z17:Z31" si="17">(V17-BS17*(BX17+BY17)/1000)</f>
        <v>1.8484376646996445</v>
      </c>
      <c r="AA17">
        <f t="shared" ref="AA17:AA31" si="18">(-I17*44100)</f>
        <v>-25.47705110822638</v>
      </c>
      <c r="AB17">
        <f t="shared" ref="AB17:AB31" si="19">2*29.3*P17*0.92*(BZ17-U17)</f>
        <v>-30.20505361681527</v>
      </c>
      <c r="AC17">
        <f t="shared" ref="AC17:AC31" si="20">2*0.95*0.0000000567*(((BZ17+$B$7)+273)^4-(U17+273)^4)</f>
        <v>-2.2134521864535057</v>
      </c>
      <c r="AD17">
        <f t="shared" ref="AD17:AD31" si="21">S17+AC17+AA17+AB17</f>
        <v>173.39837527165253</v>
      </c>
      <c r="AE17">
        <v>32</v>
      </c>
      <c r="AF17">
        <v>6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54142.384020735895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1124.72</v>
      </c>
      <c r="AR17">
        <v>1221.25</v>
      </c>
      <c r="AS17">
        <f t="shared" ref="AS17:AS31" si="27">1-AQ17/AR17</f>
        <v>7.9041965199590614E-2</v>
      </c>
      <c r="AT17">
        <v>0.5</v>
      </c>
      <c r="AU17">
        <f t="shared" ref="AU17:AU31" si="28">BI17</f>
        <v>1180.2026523601714</v>
      </c>
      <c r="AV17">
        <f t="shared" ref="AV17:AV31" si="29">J17</f>
        <v>1.4712695430552922</v>
      </c>
      <c r="AW17">
        <f t="shared" ref="AW17:AW31" si="30">AS17*AT17*AU17</f>
        <v>46.642768488158602</v>
      </c>
      <c r="AX17">
        <f t="shared" ref="AX17:AX31" si="31">BC17/AR17</f>
        <v>0.37937359263050147</v>
      </c>
      <c r="AY17">
        <f t="shared" ref="AY17:AY31" si="32">(AV17-AO17)/AU17</f>
        <v>1.7361569377715661E-3</v>
      </c>
      <c r="AZ17">
        <f t="shared" ref="AZ17:AZ31" si="33">(AL17-AR17)/AR17</f>
        <v>1.6710992835209826</v>
      </c>
      <c r="BA17" t="s">
        <v>289</v>
      </c>
      <c r="BB17">
        <v>757.94</v>
      </c>
      <c r="BC17">
        <f t="shared" ref="BC17:BC31" si="34">AR17-BB17</f>
        <v>463.30999999999995</v>
      </c>
      <c r="BD17">
        <f t="shared" ref="BD17:BD31" si="35">(AR17-AQ17)/(AR17-BB17)</f>
        <v>0.20834862187304393</v>
      </c>
      <c r="BE17">
        <f t="shared" ref="BE17:BE31" si="36">(AL17-AR17)/(AL17-BB17)</f>
        <v>0.81498238916354515</v>
      </c>
      <c r="BF17">
        <f t="shared" ref="BF17:BF31" si="37">(AR17-AQ17)/(AR17-AK17)</f>
        <v>0.19085634329776949</v>
      </c>
      <c r="BG17">
        <f t="shared" ref="BG17:BG31" si="38">(AL17-AR17)/(AL17-AK17)</f>
        <v>0.8013930472690014</v>
      </c>
      <c r="BH17">
        <f t="shared" ref="BH17:BH31" si="39">$B$11*CF17+$C$11*CG17+$F$11*CH17*(1-CK17)</f>
        <v>1400.0212903225799</v>
      </c>
      <c r="BI17">
        <f t="shared" ref="BI17:BI31" si="40">BH17*BJ17</f>
        <v>1180.2026523601714</v>
      </c>
      <c r="BJ17">
        <f t="shared" ref="BJ17:BJ31" si="41">($B$11*$D$9+$C$11*$D$9+$F$11*((CU17+CM17)/MAX(CU17+CM17+CV17, 0.1)*$I$9+CV17/MAX(CU17+CM17+CV17, 0.1)*$J$9))/($B$11+$C$11+$F$11)</f>
        <v>0.84298907489345398</v>
      </c>
      <c r="BK17">
        <f t="shared" ref="BK17:BK31" si="42">($B$11*$K$9+$C$11*$K$9+$F$11*((CU17+CM17)/MAX(CU17+CM17+CV17, 0.1)*$P$9+CV17/MAX(CU17+CM17+CV17, 0.1)*$Q$9))/($B$11+$C$11+$F$11)</f>
        <v>0.19597814978690792</v>
      </c>
      <c r="BL17">
        <v>6</v>
      </c>
      <c r="BM17">
        <v>0.5</v>
      </c>
      <c r="BN17" t="s">
        <v>290</v>
      </c>
      <c r="BO17">
        <v>2</v>
      </c>
      <c r="BP17">
        <v>1608055810.5</v>
      </c>
      <c r="BQ17">
        <v>401.94364516129002</v>
      </c>
      <c r="BR17">
        <v>403.98770967741899</v>
      </c>
      <c r="BS17">
        <v>19.302932258064502</v>
      </c>
      <c r="BT17">
        <v>18.623096774193499</v>
      </c>
      <c r="BU17">
        <v>398.14364516129001</v>
      </c>
      <c r="BV17">
        <v>19.177932258064502</v>
      </c>
      <c r="BW17">
        <v>500.026322580645</v>
      </c>
      <c r="BX17">
        <v>102.760290322581</v>
      </c>
      <c r="BY17">
        <v>0.10007986129032299</v>
      </c>
      <c r="BZ17">
        <v>27.9877741935484</v>
      </c>
      <c r="CA17">
        <v>28.175974193548399</v>
      </c>
      <c r="CB17">
        <v>999.9</v>
      </c>
      <c r="CC17">
        <v>0</v>
      </c>
      <c r="CD17">
        <v>0</v>
      </c>
      <c r="CE17">
        <v>9996.9141935483894</v>
      </c>
      <c r="CF17">
        <v>0</v>
      </c>
      <c r="CG17">
        <v>378.173612903226</v>
      </c>
      <c r="CH17">
        <v>1400.0212903225799</v>
      </c>
      <c r="CI17">
        <v>0.90000525806451603</v>
      </c>
      <c r="CJ17">
        <v>9.9994622580645107E-2</v>
      </c>
      <c r="CK17">
        <v>0</v>
      </c>
      <c r="CL17">
        <v>1125.7748387096799</v>
      </c>
      <c r="CM17">
        <v>4.9997499999999997</v>
      </c>
      <c r="CN17">
        <v>15757.2903225806</v>
      </c>
      <c r="CO17">
        <v>12178.254838709699</v>
      </c>
      <c r="CP17">
        <v>49.3</v>
      </c>
      <c r="CQ17">
        <v>50.945129032258002</v>
      </c>
      <c r="CR17">
        <v>50.340580645161303</v>
      </c>
      <c r="CS17">
        <v>50.441193548387098</v>
      </c>
      <c r="CT17">
        <v>50.368903225806399</v>
      </c>
      <c r="CU17">
        <v>1255.5290322580599</v>
      </c>
      <c r="CV17">
        <v>139.49225806451599</v>
      </c>
      <c r="CW17">
        <v>0</v>
      </c>
      <c r="CX17">
        <v>319.90000009536698</v>
      </c>
      <c r="CY17">
        <v>0</v>
      </c>
      <c r="CZ17">
        <v>1124.72</v>
      </c>
      <c r="DA17">
        <v>-83.1992306360832</v>
      </c>
      <c r="DB17">
        <v>-1160.2461521965899</v>
      </c>
      <c r="DC17">
        <v>15742.291999999999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1.4689430939860799</v>
      </c>
      <c r="DS17">
        <v>1.2484989396316699</v>
      </c>
      <c r="DT17">
        <v>0.10625189207548601</v>
      </c>
      <c r="DU17">
        <v>0</v>
      </c>
      <c r="DV17">
        <v>-2.0483843333333298</v>
      </c>
      <c r="DW17">
        <v>-1.47874304783093</v>
      </c>
      <c r="DX17">
        <v>0.126868452177399</v>
      </c>
      <c r="DY17">
        <v>0</v>
      </c>
      <c r="DZ17">
        <v>0.67995646666666698</v>
      </c>
      <c r="EA17">
        <v>4.9930037819800398E-2</v>
      </c>
      <c r="EB17">
        <v>4.1013788147673301E-3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1052.5</v>
      </c>
      <c r="EX17">
        <v>1052.5</v>
      </c>
      <c r="EY17">
        <v>2</v>
      </c>
      <c r="EZ17">
        <v>457.85500000000002</v>
      </c>
      <c r="FA17">
        <v>481.58699999999999</v>
      </c>
      <c r="FB17">
        <v>23.7529</v>
      </c>
      <c r="FC17">
        <v>33.194000000000003</v>
      </c>
      <c r="FD17">
        <v>29.997399999999999</v>
      </c>
      <c r="FE17">
        <v>33.141500000000001</v>
      </c>
      <c r="FF17">
        <v>33.103000000000002</v>
      </c>
      <c r="FG17">
        <v>22.18</v>
      </c>
      <c r="FH17">
        <v>0</v>
      </c>
      <c r="FI17">
        <v>100</v>
      </c>
      <c r="FJ17">
        <v>23.7865</v>
      </c>
      <c r="FK17">
        <v>403.25900000000001</v>
      </c>
      <c r="FL17">
        <v>19.107299999999999</v>
      </c>
      <c r="FM17">
        <v>101.399</v>
      </c>
      <c r="FN17">
        <v>100.76</v>
      </c>
    </row>
    <row r="18" spans="1:170" x14ac:dyDescent="0.25">
      <c r="A18">
        <v>2</v>
      </c>
      <c r="B18">
        <v>1608055924</v>
      </c>
      <c r="C18">
        <v>105.5</v>
      </c>
      <c r="D18" t="s">
        <v>293</v>
      </c>
      <c r="E18" t="s">
        <v>294</v>
      </c>
      <c r="F18" t="s">
        <v>285</v>
      </c>
      <c r="G18" t="s">
        <v>286</v>
      </c>
      <c r="H18">
        <v>1608055916</v>
      </c>
      <c r="I18">
        <f t="shared" si="0"/>
        <v>6.3480654751794214E-4</v>
      </c>
      <c r="J18">
        <f t="shared" si="1"/>
        <v>-2.6215824762532112</v>
      </c>
      <c r="K18">
        <f t="shared" si="2"/>
        <v>49.361509677419399</v>
      </c>
      <c r="L18">
        <f t="shared" si="3"/>
        <v>169.98352130992257</v>
      </c>
      <c r="M18">
        <f t="shared" si="4"/>
        <v>17.484072674075506</v>
      </c>
      <c r="N18">
        <f t="shared" si="5"/>
        <v>5.0771993417440946</v>
      </c>
      <c r="O18">
        <f t="shared" si="6"/>
        <v>3.4034669890527447E-2</v>
      </c>
      <c r="P18">
        <f t="shared" si="7"/>
        <v>2.9775889815817891</v>
      </c>
      <c r="Q18">
        <f t="shared" si="8"/>
        <v>3.3820016114962506E-2</v>
      </c>
      <c r="R18">
        <f t="shared" si="9"/>
        <v>2.1156682854121849E-2</v>
      </c>
      <c r="S18">
        <f t="shared" si="10"/>
        <v>231.2896364564842</v>
      </c>
      <c r="T18">
        <f t="shared" si="11"/>
        <v>29.171365186244469</v>
      </c>
      <c r="U18">
        <f t="shared" si="12"/>
        <v>28.272887096774198</v>
      </c>
      <c r="V18">
        <f t="shared" si="13"/>
        <v>3.8556300148945502</v>
      </c>
      <c r="W18">
        <f t="shared" si="14"/>
        <v>52.19580884133029</v>
      </c>
      <c r="X18">
        <f t="shared" si="15"/>
        <v>1.9797462424538497</v>
      </c>
      <c r="Y18">
        <f t="shared" si="16"/>
        <v>3.7929218579063839</v>
      </c>
      <c r="Z18">
        <f t="shared" si="17"/>
        <v>1.8758837724407005</v>
      </c>
      <c r="AA18">
        <f t="shared" si="18"/>
        <v>-27.994968745541247</v>
      </c>
      <c r="AB18">
        <f t="shared" si="19"/>
        <v>-45.197890242474955</v>
      </c>
      <c r="AC18">
        <f t="shared" si="20"/>
        <v>-3.3131104207034903</v>
      </c>
      <c r="AD18">
        <f t="shared" si="21"/>
        <v>154.78366704776451</v>
      </c>
      <c r="AE18">
        <v>31</v>
      </c>
      <c r="AF18">
        <v>6</v>
      </c>
      <c r="AG18">
        <f t="shared" si="22"/>
        <v>1</v>
      </c>
      <c r="AH18">
        <f t="shared" si="23"/>
        <v>0</v>
      </c>
      <c r="AI18">
        <f t="shared" si="24"/>
        <v>54159.842094409207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991.13368000000003</v>
      </c>
      <c r="AR18">
        <v>1056.78</v>
      </c>
      <c r="AS18">
        <f t="shared" si="27"/>
        <v>6.2119192263290324E-2</v>
      </c>
      <c r="AT18">
        <v>0.5</v>
      </c>
      <c r="AU18">
        <f t="shared" si="28"/>
        <v>1180.1777136505566</v>
      </c>
      <c r="AV18">
        <f t="shared" si="29"/>
        <v>-2.6215824762532112</v>
      </c>
      <c r="AW18">
        <f t="shared" si="30"/>
        <v>36.655843149554656</v>
      </c>
      <c r="AX18">
        <f t="shared" si="31"/>
        <v>0.31361305096614239</v>
      </c>
      <c r="AY18">
        <f t="shared" si="32"/>
        <v>-1.7318027385171885E-3</v>
      </c>
      <c r="AZ18">
        <f t="shared" si="33"/>
        <v>2.0868108783285075</v>
      </c>
      <c r="BA18" t="s">
        <v>296</v>
      </c>
      <c r="BB18">
        <v>725.36</v>
      </c>
      <c r="BC18">
        <f t="shared" si="34"/>
        <v>331.41999999999996</v>
      </c>
      <c r="BD18">
        <f t="shared" si="35"/>
        <v>0.19807591575644184</v>
      </c>
      <c r="BE18">
        <f t="shared" si="36"/>
        <v>0.86935097290989949</v>
      </c>
      <c r="BF18">
        <f t="shared" si="37"/>
        <v>0.19234025251637368</v>
      </c>
      <c r="BG18">
        <f t="shared" si="38"/>
        <v>0.86597712065303289</v>
      </c>
      <c r="BH18">
        <f t="shared" si="39"/>
        <v>1399.99129032258</v>
      </c>
      <c r="BI18">
        <f t="shared" si="40"/>
        <v>1180.1777136505566</v>
      </c>
      <c r="BJ18">
        <f t="shared" si="41"/>
        <v>0.84298932558260786</v>
      </c>
      <c r="BK18">
        <f t="shared" si="42"/>
        <v>0.19597865116521565</v>
      </c>
      <c r="BL18">
        <v>6</v>
      </c>
      <c r="BM18">
        <v>0.5</v>
      </c>
      <c r="BN18" t="s">
        <v>290</v>
      </c>
      <c r="BO18">
        <v>2</v>
      </c>
      <c r="BP18">
        <v>1608055916</v>
      </c>
      <c r="BQ18">
        <v>49.361509677419399</v>
      </c>
      <c r="BR18">
        <v>46.253290322580597</v>
      </c>
      <c r="BS18">
        <v>19.247474193548399</v>
      </c>
      <c r="BT18">
        <v>18.500387096774201</v>
      </c>
      <c r="BU18">
        <v>45.561509677419401</v>
      </c>
      <c r="BV18">
        <v>19.122474193548399</v>
      </c>
      <c r="BW18">
        <v>500.01248387096803</v>
      </c>
      <c r="BX18">
        <v>102.757451612903</v>
      </c>
      <c r="BY18">
        <v>0.100005035483871</v>
      </c>
      <c r="BZ18">
        <v>27.991329032258101</v>
      </c>
      <c r="CA18">
        <v>28.272887096774198</v>
      </c>
      <c r="CB18">
        <v>999.9</v>
      </c>
      <c r="CC18">
        <v>0</v>
      </c>
      <c r="CD18">
        <v>0</v>
      </c>
      <c r="CE18">
        <v>10000.6861290323</v>
      </c>
      <c r="CF18">
        <v>0</v>
      </c>
      <c r="CG18">
        <v>377.601612903226</v>
      </c>
      <c r="CH18">
        <v>1399.99129032258</v>
      </c>
      <c r="CI18">
        <v>0.89999741935483901</v>
      </c>
      <c r="CJ18">
        <v>0.100002567741936</v>
      </c>
      <c r="CK18">
        <v>0</v>
      </c>
      <c r="CL18">
        <v>991.52064516128996</v>
      </c>
      <c r="CM18">
        <v>4.9997499999999997</v>
      </c>
      <c r="CN18">
        <v>13888.9322580645</v>
      </c>
      <c r="CO18">
        <v>12177.9741935484</v>
      </c>
      <c r="CP18">
        <v>49.253870967741904</v>
      </c>
      <c r="CQ18">
        <v>50.822161290322597</v>
      </c>
      <c r="CR18">
        <v>50.257935483871002</v>
      </c>
      <c r="CS18">
        <v>50.304064516129003</v>
      </c>
      <c r="CT18">
        <v>50.322225806451598</v>
      </c>
      <c r="CU18">
        <v>1255.4903225806499</v>
      </c>
      <c r="CV18">
        <v>139.500967741935</v>
      </c>
      <c r="CW18">
        <v>0</v>
      </c>
      <c r="CX18">
        <v>104.60000014305101</v>
      </c>
      <c r="CY18">
        <v>0</v>
      </c>
      <c r="CZ18">
        <v>991.13368000000003</v>
      </c>
      <c r="DA18">
        <v>-33.460538455126297</v>
      </c>
      <c r="DB18">
        <v>-473.00769225143699</v>
      </c>
      <c r="DC18">
        <v>13883.755999999999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-2.6176475597739</v>
      </c>
      <c r="DS18">
        <v>-0.18980209434727599</v>
      </c>
      <c r="DT18">
        <v>3.5427088087403302E-2</v>
      </c>
      <c r="DU18">
        <v>1</v>
      </c>
      <c r="DV18">
        <v>3.10799133333333</v>
      </c>
      <c r="DW18">
        <v>0.12536916573971099</v>
      </c>
      <c r="DX18">
        <v>3.5077343184581299E-2</v>
      </c>
      <c r="DY18">
        <v>1</v>
      </c>
      <c r="DZ18">
        <v>0.74706973333333304</v>
      </c>
      <c r="EA18">
        <v>1.2475087875416801E-2</v>
      </c>
      <c r="EB18">
        <v>1.09588289925927E-3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1054.3</v>
      </c>
      <c r="EX18">
        <v>1054.2</v>
      </c>
      <c r="EY18">
        <v>2</v>
      </c>
      <c r="EZ18">
        <v>459.45600000000002</v>
      </c>
      <c r="FA18">
        <v>480.60199999999998</v>
      </c>
      <c r="FB18">
        <v>24.055199999999999</v>
      </c>
      <c r="FC18">
        <v>33.1248</v>
      </c>
      <c r="FD18">
        <v>29.9999</v>
      </c>
      <c r="FE18">
        <v>33.087000000000003</v>
      </c>
      <c r="FF18">
        <v>33.052999999999997</v>
      </c>
      <c r="FG18">
        <v>6.5023200000000001</v>
      </c>
      <c r="FH18">
        <v>0</v>
      </c>
      <c r="FI18">
        <v>100</v>
      </c>
      <c r="FJ18">
        <v>24.0549</v>
      </c>
      <c r="FK18">
        <v>46.476500000000001</v>
      </c>
      <c r="FL18">
        <v>19.277100000000001</v>
      </c>
      <c r="FM18">
        <v>101.41500000000001</v>
      </c>
      <c r="FN18">
        <v>100.78</v>
      </c>
    </row>
    <row r="19" spans="1:170" x14ac:dyDescent="0.25">
      <c r="A19">
        <v>3</v>
      </c>
      <c r="B19">
        <v>1608055996</v>
      </c>
      <c r="C19">
        <v>177.5</v>
      </c>
      <c r="D19" t="s">
        <v>298</v>
      </c>
      <c r="E19" t="s">
        <v>299</v>
      </c>
      <c r="F19" t="s">
        <v>285</v>
      </c>
      <c r="G19" t="s">
        <v>286</v>
      </c>
      <c r="H19">
        <v>1608055988.25</v>
      </c>
      <c r="I19">
        <f t="shared" si="0"/>
        <v>6.2321102342144895E-4</v>
      </c>
      <c r="J19">
        <f t="shared" si="1"/>
        <v>-2.1071939236238122</v>
      </c>
      <c r="K19">
        <f t="shared" si="2"/>
        <v>79.444289999999995</v>
      </c>
      <c r="L19">
        <f t="shared" si="3"/>
        <v>177.70056004643914</v>
      </c>
      <c r="M19">
        <f t="shared" si="4"/>
        <v>18.277682674655363</v>
      </c>
      <c r="N19">
        <f t="shared" si="5"/>
        <v>8.1713728001410058</v>
      </c>
      <c r="O19">
        <f t="shared" si="6"/>
        <v>3.3183550322954516E-2</v>
      </c>
      <c r="P19">
        <f t="shared" si="7"/>
        <v>2.9776962007962453</v>
      </c>
      <c r="Q19">
        <f t="shared" si="8"/>
        <v>3.2979470746208009E-2</v>
      </c>
      <c r="R19">
        <f t="shared" si="9"/>
        <v>2.0630400177853846E-2</v>
      </c>
      <c r="S19">
        <f t="shared" si="10"/>
        <v>231.29188255594417</v>
      </c>
      <c r="T19">
        <f t="shared" si="11"/>
        <v>29.167073556054728</v>
      </c>
      <c r="U19">
        <f t="shared" si="12"/>
        <v>28.281143333333301</v>
      </c>
      <c r="V19">
        <f t="shared" si="13"/>
        <v>3.8574823972987859</v>
      </c>
      <c r="W19">
        <f t="shared" si="14"/>
        <v>51.930622183138439</v>
      </c>
      <c r="X19">
        <f t="shared" si="15"/>
        <v>1.9688567897443359</v>
      </c>
      <c r="Y19">
        <f t="shared" si="16"/>
        <v>3.7913213956901366</v>
      </c>
      <c r="Z19">
        <f t="shared" si="17"/>
        <v>1.8886256075544501</v>
      </c>
      <c r="AA19">
        <f t="shared" si="18"/>
        <v>-27.4836061328859</v>
      </c>
      <c r="AB19">
        <f t="shared" si="19"/>
        <v>-47.687028390198648</v>
      </c>
      <c r="AC19">
        <f t="shared" si="20"/>
        <v>-3.495461964093773</v>
      </c>
      <c r="AD19">
        <f t="shared" si="21"/>
        <v>152.62578606876582</v>
      </c>
      <c r="AE19">
        <v>30</v>
      </c>
      <c r="AF19">
        <v>6</v>
      </c>
      <c r="AG19">
        <f t="shared" si="22"/>
        <v>1</v>
      </c>
      <c r="AH19">
        <f t="shared" si="23"/>
        <v>0</v>
      </c>
      <c r="AI19">
        <f t="shared" si="24"/>
        <v>54164.275961157386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969.01207999999997</v>
      </c>
      <c r="AR19">
        <v>1031.7</v>
      </c>
      <c r="AS19">
        <f t="shared" si="27"/>
        <v>6.0761771832897216E-2</v>
      </c>
      <c r="AT19">
        <v>0.5</v>
      </c>
      <c r="AU19">
        <f t="shared" si="28"/>
        <v>1180.1892607473296</v>
      </c>
      <c r="AV19">
        <f t="shared" si="29"/>
        <v>-2.1071939236238122</v>
      </c>
      <c r="AW19">
        <f t="shared" si="30"/>
        <v>35.855195290582444</v>
      </c>
      <c r="AX19">
        <f t="shared" si="31"/>
        <v>0.30391586701560536</v>
      </c>
      <c r="AY19">
        <f t="shared" si="32"/>
        <v>-1.295933198747377E-3</v>
      </c>
      <c r="AZ19">
        <f t="shared" si="33"/>
        <v>2.161849374818261</v>
      </c>
      <c r="BA19" t="s">
        <v>301</v>
      </c>
      <c r="BB19">
        <v>718.15</v>
      </c>
      <c r="BC19">
        <f t="shared" si="34"/>
        <v>313.55000000000007</v>
      </c>
      <c r="BD19">
        <f t="shared" si="35"/>
        <v>0.19992958060915345</v>
      </c>
      <c r="BE19">
        <f t="shared" si="36"/>
        <v>0.87674582240863552</v>
      </c>
      <c r="BF19">
        <f t="shared" si="37"/>
        <v>0.19823954851735642</v>
      </c>
      <c r="BG19">
        <f t="shared" si="38"/>
        <v>0.87582553410516095</v>
      </c>
      <c r="BH19">
        <f t="shared" si="39"/>
        <v>1400.0050000000001</v>
      </c>
      <c r="BI19">
        <f t="shared" si="40"/>
        <v>1180.1892607473296</v>
      </c>
      <c r="BJ19">
        <f t="shared" si="41"/>
        <v>0.84298931842909819</v>
      </c>
      <c r="BK19">
        <f t="shared" si="42"/>
        <v>0.19597863685819639</v>
      </c>
      <c r="BL19">
        <v>6</v>
      </c>
      <c r="BM19">
        <v>0.5</v>
      </c>
      <c r="BN19" t="s">
        <v>290</v>
      </c>
      <c r="BO19">
        <v>2</v>
      </c>
      <c r="BP19">
        <v>1608055988.25</v>
      </c>
      <c r="BQ19">
        <v>79.444289999999995</v>
      </c>
      <c r="BR19">
        <v>76.975186666666701</v>
      </c>
      <c r="BS19">
        <v>19.141756666666701</v>
      </c>
      <c r="BT19">
        <v>18.408253333333299</v>
      </c>
      <c r="BU19">
        <v>75.644283333333306</v>
      </c>
      <c r="BV19">
        <v>19.016756666666701</v>
      </c>
      <c r="BW19">
        <v>500.02363333333301</v>
      </c>
      <c r="BX19">
        <v>102.756633333333</v>
      </c>
      <c r="BY19">
        <v>0.100007466666667</v>
      </c>
      <c r="BZ19">
        <v>27.984089999999998</v>
      </c>
      <c r="CA19">
        <v>28.281143333333301</v>
      </c>
      <c r="CB19">
        <v>999.9</v>
      </c>
      <c r="CC19">
        <v>0</v>
      </c>
      <c r="CD19">
        <v>0</v>
      </c>
      <c r="CE19">
        <v>10001.371999999999</v>
      </c>
      <c r="CF19">
        <v>0</v>
      </c>
      <c r="CG19">
        <v>395.33710000000002</v>
      </c>
      <c r="CH19">
        <v>1400.0050000000001</v>
      </c>
      <c r="CI19">
        <v>0.89999819999999997</v>
      </c>
      <c r="CJ19">
        <v>0.10000178</v>
      </c>
      <c r="CK19">
        <v>0</v>
      </c>
      <c r="CL19">
        <v>969.13136666666696</v>
      </c>
      <c r="CM19">
        <v>4.9997499999999997</v>
      </c>
      <c r="CN19">
        <v>13579.063333333301</v>
      </c>
      <c r="CO19">
        <v>12178.0933333333</v>
      </c>
      <c r="CP19">
        <v>49.280999999999999</v>
      </c>
      <c r="CQ19">
        <v>50.776866666666699</v>
      </c>
      <c r="CR19">
        <v>50.237400000000001</v>
      </c>
      <c r="CS19">
        <v>50.268533333333302</v>
      </c>
      <c r="CT19">
        <v>50.316333333333297</v>
      </c>
      <c r="CU19">
        <v>1255.5029999999999</v>
      </c>
      <c r="CV19">
        <v>139.50200000000001</v>
      </c>
      <c r="CW19">
        <v>0</v>
      </c>
      <c r="CX19">
        <v>71.099999904632597</v>
      </c>
      <c r="CY19">
        <v>0</v>
      </c>
      <c r="CZ19">
        <v>969.01207999999997</v>
      </c>
      <c r="DA19">
        <v>-22.875846178279701</v>
      </c>
      <c r="DB19">
        <v>-337.82307733828497</v>
      </c>
      <c r="DC19">
        <v>13577.371999999999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-2.10486618730617</v>
      </c>
      <c r="DS19">
        <v>-0.20008656174477699</v>
      </c>
      <c r="DT19">
        <v>2.2665450329958699E-2</v>
      </c>
      <c r="DU19">
        <v>1</v>
      </c>
      <c r="DV19">
        <v>2.46826566666667</v>
      </c>
      <c r="DW19">
        <v>0.14526407119020801</v>
      </c>
      <c r="DX19">
        <v>2.2800075830770601E-2</v>
      </c>
      <c r="DY19">
        <v>1</v>
      </c>
      <c r="DZ19">
        <v>0.73306530000000003</v>
      </c>
      <c r="EA19">
        <v>5.3201646273637999E-2</v>
      </c>
      <c r="EB19">
        <v>3.9222431094974204E-3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1055.5</v>
      </c>
      <c r="EX19">
        <v>1055.4000000000001</v>
      </c>
      <c r="EY19">
        <v>2</v>
      </c>
      <c r="EZ19">
        <v>460.21699999999998</v>
      </c>
      <c r="FA19">
        <v>480.36399999999998</v>
      </c>
      <c r="FB19">
        <v>23.859000000000002</v>
      </c>
      <c r="FC19">
        <v>33.087200000000003</v>
      </c>
      <c r="FD19">
        <v>30</v>
      </c>
      <c r="FE19">
        <v>33.052100000000003</v>
      </c>
      <c r="FF19">
        <v>33.020600000000002</v>
      </c>
      <c r="FG19">
        <v>7.8605099999999997</v>
      </c>
      <c r="FH19">
        <v>0</v>
      </c>
      <c r="FI19">
        <v>100</v>
      </c>
      <c r="FJ19">
        <v>23.872</v>
      </c>
      <c r="FK19">
        <v>77.205200000000005</v>
      </c>
      <c r="FL19">
        <v>19.233499999999999</v>
      </c>
      <c r="FM19">
        <v>101.42400000000001</v>
      </c>
      <c r="FN19">
        <v>100.783</v>
      </c>
    </row>
    <row r="20" spans="1:170" x14ac:dyDescent="0.25">
      <c r="A20">
        <v>4</v>
      </c>
      <c r="B20">
        <v>1608056064</v>
      </c>
      <c r="C20">
        <v>245.5</v>
      </c>
      <c r="D20" t="s">
        <v>302</v>
      </c>
      <c r="E20" t="s">
        <v>303</v>
      </c>
      <c r="F20" t="s">
        <v>285</v>
      </c>
      <c r="G20" t="s">
        <v>286</v>
      </c>
      <c r="H20">
        <v>1608056056.25</v>
      </c>
      <c r="I20">
        <f t="shared" si="0"/>
        <v>6.5779703871607625E-4</v>
      </c>
      <c r="J20">
        <f t="shared" si="1"/>
        <v>-1.7504459233683727</v>
      </c>
      <c r="K20">
        <f t="shared" si="2"/>
        <v>99.551680000000005</v>
      </c>
      <c r="L20">
        <f t="shared" si="3"/>
        <v>176.0708066957794</v>
      </c>
      <c r="M20">
        <f t="shared" si="4"/>
        <v>18.109973972674865</v>
      </c>
      <c r="N20">
        <f t="shared" si="5"/>
        <v>10.239507432093079</v>
      </c>
      <c r="O20">
        <f t="shared" si="6"/>
        <v>3.489942145889556E-2</v>
      </c>
      <c r="P20">
        <f t="shared" si="7"/>
        <v>2.9770536400514738</v>
      </c>
      <c r="Q20">
        <f t="shared" si="8"/>
        <v>3.4673720012737254E-2</v>
      </c>
      <c r="R20">
        <f t="shared" si="9"/>
        <v>2.1691231555624909E-2</v>
      </c>
      <c r="S20">
        <f t="shared" si="10"/>
        <v>231.29305608956113</v>
      </c>
      <c r="T20">
        <f t="shared" si="11"/>
        <v>29.15671478824272</v>
      </c>
      <c r="U20">
        <f t="shared" si="12"/>
        <v>28.2958033333333</v>
      </c>
      <c r="V20">
        <f t="shared" si="13"/>
        <v>3.8607734513750551</v>
      </c>
      <c r="W20">
        <f t="shared" si="14"/>
        <v>51.827350349685474</v>
      </c>
      <c r="X20">
        <f t="shared" si="15"/>
        <v>1.9647409464932719</v>
      </c>
      <c r="Y20">
        <f t="shared" si="16"/>
        <v>3.7909345803652399</v>
      </c>
      <c r="Z20">
        <f t="shared" si="17"/>
        <v>1.8960325048817832</v>
      </c>
      <c r="AA20">
        <f t="shared" si="18"/>
        <v>-29.008849407378964</v>
      </c>
      <c r="AB20">
        <f t="shared" si="19"/>
        <v>-50.310525156356633</v>
      </c>
      <c r="AC20">
        <f t="shared" si="20"/>
        <v>-3.6887976971456191</v>
      </c>
      <c r="AD20">
        <f t="shared" si="21"/>
        <v>148.28488382867994</v>
      </c>
      <c r="AE20">
        <v>30</v>
      </c>
      <c r="AF20">
        <v>6</v>
      </c>
      <c r="AG20">
        <f t="shared" si="22"/>
        <v>1</v>
      </c>
      <c r="AH20">
        <f t="shared" si="23"/>
        <v>0</v>
      </c>
      <c r="AI20">
        <f t="shared" si="24"/>
        <v>54145.710747393154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955.43804</v>
      </c>
      <c r="AR20">
        <v>1017.14</v>
      </c>
      <c r="AS20">
        <f t="shared" si="27"/>
        <v>6.0662209725308225E-2</v>
      </c>
      <c r="AT20">
        <v>0.5</v>
      </c>
      <c r="AU20">
        <f t="shared" si="28"/>
        <v>1180.1951707473311</v>
      </c>
      <c r="AV20">
        <f t="shared" si="29"/>
        <v>-1.7504459233683727</v>
      </c>
      <c r="AW20">
        <f t="shared" si="30"/>
        <v>35.796623482335271</v>
      </c>
      <c r="AX20">
        <f t="shared" si="31"/>
        <v>0.30553316161000449</v>
      </c>
      <c r="AY20">
        <f t="shared" si="32"/>
        <v>-9.9364789199193697E-4</v>
      </c>
      <c r="AZ20">
        <f t="shared" si="33"/>
        <v>2.2071101323318323</v>
      </c>
      <c r="BA20" t="s">
        <v>305</v>
      </c>
      <c r="BB20">
        <v>706.37</v>
      </c>
      <c r="BC20">
        <f t="shared" si="34"/>
        <v>310.77</v>
      </c>
      <c r="BD20">
        <f t="shared" si="35"/>
        <v>0.19854541944203105</v>
      </c>
      <c r="BE20">
        <f t="shared" si="36"/>
        <v>0.87840169659311895</v>
      </c>
      <c r="BF20">
        <f t="shared" si="37"/>
        <v>0.20453931793493493</v>
      </c>
      <c r="BG20">
        <f t="shared" si="38"/>
        <v>0.88154295435488117</v>
      </c>
      <c r="BH20">
        <f t="shared" si="39"/>
        <v>1400.0119999999999</v>
      </c>
      <c r="BI20">
        <f t="shared" si="40"/>
        <v>1180.1951707473311</v>
      </c>
      <c r="BJ20">
        <f t="shared" si="41"/>
        <v>0.84298932491102307</v>
      </c>
      <c r="BK20">
        <f t="shared" si="42"/>
        <v>0.19597864982204613</v>
      </c>
      <c r="BL20">
        <v>6</v>
      </c>
      <c r="BM20">
        <v>0.5</v>
      </c>
      <c r="BN20" t="s">
        <v>290</v>
      </c>
      <c r="BO20">
        <v>2</v>
      </c>
      <c r="BP20">
        <v>1608056056.25</v>
      </c>
      <c r="BQ20">
        <v>99.551680000000005</v>
      </c>
      <c r="BR20">
        <v>97.529826666666693</v>
      </c>
      <c r="BS20">
        <v>19.1018233333333</v>
      </c>
      <c r="BT20">
        <v>18.327583333333301</v>
      </c>
      <c r="BU20">
        <v>95.751679999999993</v>
      </c>
      <c r="BV20">
        <v>18.9768233333333</v>
      </c>
      <c r="BW20">
        <v>500.02473333333302</v>
      </c>
      <c r="BX20">
        <v>102.756166666667</v>
      </c>
      <c r="BY20">
        <v>0.100032566666667</v>
      </c>
      <c r="BZ20">
        <v>27.982340000000001</v>
      </c>
      <c r="CA20">
        <v>28.2958033333333</v>
      </c>
      <c r="CB20">
        <v>999.9</v>
      </c>
      <c r="CC20">
        <v>0</v>
      </c>
      <c r="CD20">
        <v>0</v>
      </c>
      <c r="CE20">
        <v>9997.7846666666701</v>
      </c>
      <c r="CF20">
        <v>0</v>
      </c>
      <c r="CG20">
        <v>388.92813333333299</v>
      </c>
      <c r="CH20">
        <v>1400.0119999999999</v>
      </c>
      <c r="CI20">
        <v>0.89999746666666702</v>
      </c>
      <c r="CJ20">
        <v>0.10000252</v>
      </c>
      <c r="CK20">
        <v>0</v>
      </c>
      <c r="CL20">
        <v>955.62059999999997</v>
      </c>
      <c r="CM20">
        <v>4.9997499999999997</v>
      </c>
      <c r="CN20">
        <v>13386.09</v>
      </c>
      <c r="CO20">
        <v>12178.14</v>
      </c>
      <c r="CP20">
        <v>49.285266666666701</v>
      </c>
      <c r="CQ20">
        <v>50.75</v>
      </c>
      <c r="CR20">
        <v>50.243699999999997</v>
      </c>
      <c r="CS20">
        <v>50.249933333333303</v>
      </c>
      <c r="CT20">
        <v>50.318300000000001</v>
      </c>
      <c r="CU20">
        <v>1255.509</v>
      </c>
      <c r="CV20">
        <v>139.50299999999999</v>
      </c>
      <c r="CW20">
        <v>0</v>
      </c>
      <c r="CX20">
        <v>67.400000095367403</v>
      </c>
      <c r="CY20">
        <v>0</v>
      </c>
      <c r="CZ20">
        <v>955.43804</v>
      </c>
      <c r="DA20">
        <v>-17.797384586178701</v>
      </c>
      <c r="DB20">
        <v>-256.32307650696998</v>
      </c>
      <c r="DC20">
        <v>13383.58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-1.74368327729161</v>
      </c>
      <c r="DS20">
        <v>-0.30000769225643098</v>
      </c>
      <c r="DT20">
        <v>5.38681447332445E-2</v>
      </c>
      <c r="DU20">
        <v>1</v>
      </c>
      <c r="DV20">
        <v>2.0183369999999998</v>
      </c>
      <c r="DW20">
        <v>0.181474972191324</v>
      </c>
      <c r="DX20">
        <v>5.6512750546521197E-2</v>
      </c>
      <c r="DY20">
        <v>1</v>
      </c>
      <c r="DZ20">
        <v>0.77364723333333296</v>
      </c>
      <c r="EA20">
        <v>6.4862335928809203E-2</v>
      </c>
      <c r="EB20">
        <v>4.7671595084377997E-3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1056.5999999999999</v>
      </c>
      <c r="EX20">
        <v>1056.5999999999999</v>
      </c>
      <c r="EY20">
        <v>2</v>
      </c>
      <c r="EZ20">
        <v>461.017</v>
      </c>
      <c r="FA20">
        <v>480.04399999999998</v>
      </c>
      <c r="FB20">
        <v>23.889399999999998</v>
      </c>
      <c r="FC20">
        <v>33.054000000000002</v>
      </c>
      <c r="FD20">
        <v>29.9998</v>
      </c>
      <c r="FE20">
        <v>33.022399999999998</v>
      </c>
      <c r="FF20">
        <v>32.991500000000002</v>
      </c>
      <c r="FG20">
        <v>8.7817100000000003</v>
      </c>
      <c r="FH20">
        <v>0</v>
      </c>
      <c r="FI20">
        <v>100</v>
      </c>
      <c r="FJ20">
        <v>23.8963</v>
      </c>
      <c r="FK20">
        <v>97.757300000000001</v>
      </c>
      <c r="FL20">
        <v>19.133099999999999</v>
      </c>
      <c r="FM20">
        <v>101.429</v>
      </c>
      <c r="FN20">
        <v>100.78700000000001</v>
      </c>
    </row>
    <row r="21" spans="1:170" x14ac:dyDescent="0.25">
      <c r="A21">
        <v>5</v>
      </c>
      <c r="B21">
        <v>1608056152</v>
      </c>
      <c r="C21">
        <v>333.5</v>
      </c>
      <c r="D21" t="s">
        <v>306</v>
      </c>
      <c r="E21" t="s">
        <v>307</v>
      </c>
      <c r="F21" t="s">
        <v>285</v>
      </c>
      <c r="G21" t="s">
        <v>286</v>
      </c>
      <c r="H21">
        <v>1608056144.25</v>
      </c>
      <c r="I21">
        <f t="shared" si="0"/>
        <v>7.4344637031859158E-4</v>
      </c>
      <c r="J21">
        <f t="shared" si="1"/>
        <v>-0.81215271550746759</v>
      </c>
      <c r="K21">
        <f t="shared" si="2"/>
        <v>149.51159999999999</v>
      </c>
      <c r="L21">
        <f t="shared" si="3"/>
        <v>177.68666570877537</v>
      </c>
      <c r="M21">
        <f t="shared" si="4"/>
        <v>18.276396287824845</v>
      </c>
      <c r="N21">
        <f t="shared" si="5"/>
        <v>15.378381041294997</v>
      </c>
      <c r="O21">
        <f t="shared" si="6"/>
        <v>3.9460553934572803E-2</v>
      </c>
      <c r="P21">
        <f t="shared" si="7"/>
        <v>2.9770504393103328</v>
      </c>
      <c r="Q21">
        <f t="shared" si="8"/>
        <v>3.9172264493917773E-2</v>
      </c>
      <c r="R21">
        <f t="shared" si="9"/>
        <v>2.4508391254063101E-2</v>
      </c>
      <c r="S21">
        <f t="shared" si="10"/>
        <v>231.29022701126129</v>
      </c>
      <c r="T21">
        <f t="shared" si="11"/>
        <v>29.135080856988932</v>
      </c>
      <c r="U21">
        <f t="shared" si="12"/>
        <v>28.291563333333301</v>
      </c>
      <c r="V21">
        <f t="shared" si="13"/>
        <v>3.8598213532465522</v>
      </c>
      <c r="W21">
        <f t="shared" si="14"/>
        <v>51.779315712655695</v>
      </c>
      <c r="X21">
        <f t="shared" si="15"/>
        <v>1.9629554635291371</v>
      </c>
      <c r="Y21">
        <f t="shared" si="16"/>
        <v>3.7910030994275181</v>
      </c>
      <c r="Z21">
        <f t="shared" si="17"/>
        <v>1.8968658897174151</v>
      </c>
      <c r="AA21">
        <f t="shared" si="18"/>
        <v>-32.785984931049889</v>
      </c>
      <c r="AB21">
        <f t="shared" si="19"/>
        <v>-49.580201783696666</v>
      </c>
      <c r="AC21">
        <f t="shared" si="20"/>
        <v>-3.6351826700333461</v>
      </c>
      <c r="AD21">
        <f t="shared" si="21"/>
        <v>145.28885762648139</v>
      </c>
      <c r="AE21">
        <v>29</v>
      </c>
      <c r="AF21">
        <v>6</v>
      </c>
      <c r="AG21">
        <f t="shared" si="22"/>
        <v>1</v>
      </c>
      <c r="AH21">
        <f t="shared" si="23"/>
        <v>0</v>
      </c>
      <c r="AI21">
        <f t="shared" si="24"/>
        <v>54145.588234023024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942.89595999999995</v>
      </c>
      <c r="AR21">
        <v>1008.88</v>
      </c>
      <c r="AS21">
        <f t="shared" si="27"/>
        <v>6.5403259059551244E-2</v>
      </c>
      <c r="AT21">
        <v>0.5</v>
      </c>
      <c r="AU21">
        <f t="shared" si="28"/>
        <v>1180.1810807473214</v>
      </c>
      <c r="AV21">
        <f t="shared" si="29"/>
        <v>-0.81215271550746759</v>
      </c>
      <c r="AW21">
        <f t="shared" si="30"/>
        <v>38.593844480649111</v>
      </c>
      <c r="AX21">
        <f t="shared" si="31"/>
        <v>0.30937276980413925</v>
      </c>
      <c r="AY21">
        <f t="shared" si="32"/>
        <v>-1.9861802524644194E-4</v>
      </c>
      <c r="AZ21">
        <f t="shared" si="33"/>
        <v>2.2333676948695582</v>
      </c>
      <c r="BA21" t="s">
        <v>309</v>
      </c>
      <c r="BB21">
        <v>696.76</v>
      </c>
      <c r="BC21">
        <f t="shared" si="34"/>
        <v>312.12</v>
      </c>
      <c r="BD21">
        <f t="shared" si="35"/>
        <v>0.21140599769319507</v>
      </c>
      <c r="BE21">
        <f t="shared" si="36"/>
        <v>0.87833096845617709</v>
      </c>
      <c r="BF21">
        <f t="shared" si="37"/>
        <v>0.22489212005537154</v>
      </c>
      <c r="BG21">
        <f t="shared" si="38"/>
        <v>0.88478649084270322</v>
      </c>
      <c r="BH21">
        <f t="shared" si="39"/>
        <v>1399.9953333333301</v>
      </c>
      <c r="BI21">
        <f t="shared" si="40"/>
        <v>1180.1810807473214</v>
      </c>
      <c r="BJ21">
        <f t="shared" si="41"/>
        <v>0.84298929621240937</v>
      </c>
      <c r="BK21">
        <f t="shared" si="42"/>
        <v>0.19597859242481866</v>
      </c>
      <c r="BL21">
        <v>6</v>
      </c>
      <c r="BM21">
        <v>0.5</v>
      </c>
      <c r="BN21" t="s">
        <v>290</v>
      </c>
      <c r="BO21">
        <v>2</v>
      </c>
      <c r="BP21">
        <v>1608056144.25</v>
      </c>
      <c r="BQ21">
        <v>149.51159999999999</v>
      </c>
      <c r="BR21">
        <v>148.67043333333299</v>
      </c>
      <c r="BS21">
        <v>19.084233333333302</v>
      </c>
      <c r="BT21">
        <v>18.209156666666701</v>
      </c>
      <c r="BU21">
        <v>145.7116</v>
      </c>
      <c r="BV21">
        <v>18.959233333333302</v>
      </c>
      <c r="BW21">
        <v>500.01900000000001</v>
      </c>
      <c r="BX21">
        <v>102.757433333333</v>
      </c>
      <c r="BY21">
        <v>0.10001077999999999</v>
      </c>
      <c r="BZ21">
        <v>27.98265</v>
      </c>
      <c r="CA21">
        <v>28.291563333333301</v>
      </c>
      <c r="CB21">
        <v>999.9</v>
      </c>
      <c r="CC21">
        <v>0</v>
      </c>
      <c r="CD21">
        <v>0</v>
      </c>
      <c r="CE21">
        <v>9997.6433333333407</v>
      </c>
      <c r="CF21">
        <v>0</v>
      </c>
      <c r="CG21">
        <v>390.879166666667</v>
      </c>
      <c r="CH21">
        <v>1399.9953333333301</v>
      </c>
      <c r="CI21">
        <v>0.89999746666666702</v>
      </c>
      <c r="CJ21">
        <v>0.10000252</v>
      </c>
      <c r="CK21">
        <v>0</v>
      </c>
      <c r="CL21">
        <v>942.95023333333302</v>
      </c>
      <c r="CM21">
        <v>4.9997499999999997</v>
      </c>
      <c r="CN21">
        <v>13207.926666666701</v>
      </c>
      <c r="CO21">
        <v>12177.99</v>
      </c>
      <c r="CP21">
        <v>49.2582666666667</v>
      </c>
      <c r="CQ21">
        <v>50.737400000000001</v>
      </c>
      <c r="CR21">
        <v>50.212200000000003</v>
      </c>
      <c r="CS21">
        <v>50.203800000000001</v>
      </c>
      <c r="CT21">
        <v>50.320399999999999</v>
      </c>
      <c r="CU21">
        <v>1255.4953333333301</v>
      </c>
      <c r="CV21">
        <v>139.5</v>
      </c>
      <c r="CW21">
        <v>0</v>
      </c>
      <c r="CX21">
        <v>87.099999904632597</v>
      </c>
      <c r="CY21">
        <v>0</v>
      </c>
      <c r="CZ21">
        <v>942.89595999999995</v>
      </c>
      <c r="DA21">
        <v>-8.4707692338995493</v>
      </c>
      <c r="DB21">
        <v>-134.38461558755699</v>
      </c>
      <c r="DC21">
        <v>13207.4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-0.81479289433817903</v>
      </c>
      <c r="DS21">
        <v>0.21352378444251499</v>
      </c>
      <c r="DT21">
        <v>9.3244435541325596E-2</v>
      </c>
      <c r="DU21">
        <v>1</v>
      </c>
      <c r="DV21">
        <v>0.84248856666666605</v>
      </c>
      <c r="DW21">
        <v>-3.2607777530588099E-2</v>
      </c>
      <c r="DX21">
        <v>0.10900532771098299</v>
      </c>
      <c r="DY21">
        <v>1</v>
      </c>
      <c r="DZ21">
        <v>0.87424829999999998</v>
      </c>
      <c r="EA21">
        <v>9.8369379310344104E-2</v>
      </c>
      <c r="EB21">
        <v>7.1245481922247696E-3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1058.0999999999999</v>
      </c>
      <c r="EX21">
        <v>1058</v>
      </c>
      <c r="EY21">
        <v>2</v>
      </c>
      <c r="EZ21">
        <v>461.822</v>
      </c>
      <c r="FA21">
        <v>478.99599999999998</v>
      </c>
      <c r="FB21">
        <v>23.999600000000001</v>
      </c>
      <c r="FC21">
        <v>33.0242</v>
      </c>
      <c r="FD21">
        <v>29.9999</v>
      </c>
      <c r="FE21">
        <v>32.991300000000003</v>
      </c>
      <c r="FF21">
        <v>32.962200000000003</v>
      </c>
      <c r="FG21">
        <v>11.105399999999999</v>
      </c>
      <c r="FH21">
        <v>0</v>
      </c>
      <c r="FI21">
        <v>100</v>
      </c>
      <c r="FJ21">
        <v>24.009499999999999</v>
      </c>
      <c r="FK21">
        <v>148.768</v>
      </c>
      <c r="FL21">
        <v>19.092700000000001</v>
      </c>
      <c r="FM21">
        <v>101.438</v>
      </c>
      <c r="FN21">
        <v>100.8</v>
      </c>
    </row>
    <row r="22" spans="1:170" x14ac:dyDescent="0.25">
      <c r="A22">
        <v>6</v>
      </c>
      <c r="B22">
        <v>1608056222</v>
      </c>
      <c r="C22">
        <v>403.5</v>
      </c>
      <c r="D22" t="s">
        <v>310</v>
      </c>
      <c r="E22" t="s">
        <v>311</v>
      </c>
      <c r="F22" t="s">
        <v>285</v>
      </c>
      <c r="G22" t="s">
        <v>286</v>
      </c>
      <c r="H22">
        <v>1608056214</v>
      </c>
      <c r="I22">
        <f t="shared" si="0"/>
        <v>8.0419792091599189E-4</v>
      </c>
      <c r="J22">
        <f t="shared" si="1"/>
        <v>0.27770945679054676</v>
      </c>
      <c r="K22">
        <f t="shared" si="2"/>
        <v>199.013451612903</v>
      </c>
      <c r="L22">
        <f t="shared" si="3"/>
        <v>182.74421549317805</v>
      </c>
      <c r="M22">
        <f t="shared" si="4"/>
        <v>18.79702546496803</v>
      </c>
      <c r="N22">
        <f t="shared" si="5"/>
        <v>20.470475126905281</v>
      </c>
      <c r="O22">
        <f t="shared" si="6"/>
        <v>4.2696847650165931E-2</v>
      </c>
      <c r="P22">
        <f t="shared" si="7"/>
        <v>2.9780157724910925</v>
      </c>
      <c r="Q22">
        <f t="shared" si="8"/>
        <v>4.2359658424823698E-2</v>
      </c>
      <c r="R22">
        <f t="shared" si="9"/>
        <v>2.6504859521828635E-2</v>
      </c>
      <c r="S22">
        <f t="shared" si="10"/>
        <v>231.28963328598147</v>
      </c>
      <c r="T22">
        <f t="shared" si="11"/>
        <v>29.112158066110634</v>
      </c>
      <c r="U22">
        <f t="shared" si="12"/>
        <v>28.275332258064498</v>
      </c>
      <c r="V22">
        <f t="shared" si="13"/>
        <v>3.8561785342918458</v>
      </c>
      <c r="W22">
        <f t="shared" si="14"/>
        <v>51.68515467158862</v>
      </c>
      <c r="X22">
        <f t="shared" si="15"/>
        <v>1.9585831452152971</v>
      </c>
      <c r="Y22">
        <f t="shared" si="16"/>
        <v>3.7894500996664955</v>
      </c>
      <c r="Z22">
        <f t="shared" si="17"/>
        <v>1.8975953890765487</v>
      </c>
      <c r="AA22">
        <f t="shared" si="18"/>
        <v>-35.465128312395244</v>
      </c>
      <c r="AB22">
        <f t="shared" si="19"/>
        <v>-48.11862437934181</v>
      </c>
      <c r="AC22">
        <f t="shared" si="20"/>
        <v>-3.5264686685990827</v>
      </c>
      <c r="AD22">
        <f t="shared" si="21"/>
        <v>144.17941192564533</v>
      </c>
      <c r="AE22">
        <v>29</v>
      </c>
      <c r="AF22">
        <v>6</v>
      </c>
      <c r="AG22">
        <f t="shared" si="22"/>
        <v>1</v>
      </c>
      <c r="AH22">
        <f t="shared" si="23"/>
        <v>0</v>
      </c>
      <c r="AI22">
        <f t="shared" si="24"/>
        <v>54175.25304085738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940.14516000000003</v>
      </c>
      <c r="AR22">
        <v>1012.12</v>
      </c>
      <c r="AS22">
        <f t="shared" si="27"/>
        <v>7.1112951033474259E-2</v>
      </c>
      <c r="AT22">
        <v>0.5</v>
      </c>
      <c r="AU22">
        <f t="shared" si="28"/>
        <v>1180.181609793698</v>
      </c>
      <c r="AV22">
        <f t="shared" si="29"/>
        <v>0.27770945679054676</v>
      </c>
      <c r="AW22">
        <f t="shared" si="30"/>
        <v>41.963098513933033</v>
      </c>
      <c r="AX22">
        <f t="shared" si="31"/>
        <v>0.31833181836145918</v>
      </c>
      <c r="AY22">
        <f t="shared" si="32"/>
        <v>7.2485194609692995E-4</v>
      </c>
      <c r="AZ22">
        <f t="shared" si="33"/>
        <v>2.2230170335533335</v>
      </c>
      <c r="BA22" t="s">
        <v>313</v>
      </c>
      <c r="BB22">
        <v>689.93</v>
      </c>
      <c r="BC22">
        <f t="shared" si="34"/>
        <v>322.19000000000005</v>
      </c>
      <c r="BD22">
        <f t="shared" si="35"/>
        <v>0.22339253235668383</v>
      </c>
      <c r="BE22">
        <f t="shared" si="36"/>
        <v>0.87473903154948196</v>
      </c>
      <c r="BF22">
        <f t="shared" si="37"/>
        <v>0.24263111327780582</v>
      </c>
      <c r="BG22">
        <f t="shared" si="38"/>
        <v>0.88351420776515566</v>
      </c>
      <c r="BH22">
        <f t="shared" si="39"/>
        <v>1399.9964516129</v>
      </c>
      <c r="BI22">
        <f t="shared" si="40"/>
        <v>1180.181609793698</v>
      </c>
      <c r="BJ22">
        <f t="shared" si="41"/>
        <v>0.84298900074642413</v>
      </c>
      <c r="BK22">
        <f t="shared" si="42"/>
        <v>0.1959780014928483</v>
      </c>
      <c r="BL22">
        <v>6</v>
      </c>
      <c r="BM22">
        <v>0.5</v>
      </c>
      <c r="BN22" t="s">
        <v>290</v>
      </c>
      <c r="BO22">
        <v>2</v>
      </c>
      <c r="BP22">
        <v>1608056214</v>
      </c>
      <c r="BQ22">
        <v>199.013451612903</v>
      </c>
      <c r="BR22">
        <v>199.53874193548401</v>
      </c>
      <c r="BS22">
        <v>19.041296774193601</v>
      </c>
      <c r="BT22">
        <v>18.094664516129001</v>
      </c>
      <c r="BU22">
        <v>195.21345161290299</v>
      </c>
      <c r="BV22">
        <v>18.916296774193601</v>
      </c>
      <c r="BW22">
        <v>500.01567741935497</v>
      </c>
      <c r="BX22">
        <v>102.759741935484</v>
      </c>
      <c r="BY22">
        <v>0.100014332258064</v>
      </c>
      <c r="BZ22">
        <v>27.975622580645201</v>
      </c>
      <c r="CA22">
        <v>28.275332258064498</v>
      </c>
      <c r="CB22">
        <v>999.9</v>
      </c>
      <c r="CC22">
        <v>0</v>
      </c>
      <c r="CD22">
        <v>0</v>
      </c>
      <c r="CE22">
        <v>10002.876451612899</v>
      </c>
      <c r="CF22">
        <v>0</v>
      </c>
      <c r="CG22">
        <v>398.02870967741899</v>
      </c>
      <c r="CH22">
        <v>1399.9964516129</v>
      </c>
      <c r="CI22">
        <v>0.90001096774193501</v>
      </c>
      <c r="CJ22">
        <v>9.9988958064516104E-2</v>
      </c>
      <c r="CK22">
        <v>0</v>
      </c>
      <c r="CL22">
        <v>940.19516129032297</v>
      </c>
      <c r="CM22">
        <v>4.9997499999999997</v>
      </c>
      <c r="CN22">
        <v>13174.2677419355</v>
      </c>
      <c r="CO22">
        <v>12178.061290322599</v>
      </c>
      <c r="CP22">
        <v>49.253999999999998</v>
      </c>
      <c r="CQ22">
        <v>50.7195161290323</v>
      </c>
      <c r="CR22">
        <v>50.186999999999998</v>
      </c>
      <c r="CS22">
        <v>50.191064516129003</v>
      </c>
      <c r="CT22">
        <v>50.298000000000002</v>
      </c>
      <c r="CU22">
        <v>1255.51129032258</v>
      </c>
      <c r="CV22">
        <v>139.48645161290301</v>
      </c>
      <c r="CW22">
        <v>0</v>
      </c>
      <c r="CX22">
        <v>69</v>
      </c>
      <c r="CY22">
        <v>0</v>
      </c>
      <c r="CZ22">
        <v>940.14516000000003</v>
      </c>
      <c r="DA22">
        <v>-9.5215384681884601</v>
      </c>
      <c r="DB22">
        <v>-138.346154045281</v>
      </c>
      <c r="DC22">
        <v>13172.912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0.28395726386151998</v>
      </c>
      <c r="DS22">
        <v>-0.14070555565873899</v>
      </c>
      <c r="DT22">
        <v>6.3615158141511405E-2</v>
      </c>
      <c r="DU22">
        <v>1</v>
      </c>
      <c r="DV22">
        <v>-0.52501576666666705</v>
      </c>
      <c r="DW22">
        <v>-3.07970723025584E-2</v>
      </c>
      <c r="DX22">
        <v>6.4369572108092299E-2</v>
      </c>
      <c r="DY22">
        <v>1</v>
      </c>
      <c r="DZ22">
        <v>0.94617390000000001</v>
      </c>
      <c r="EA22">
        <v>0.10532772413793</v>
      </c>
      <c r="EB22">
        <v>7.6381176884971801E-3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1059.2</v>
      </c>
      <c r="EX22">
        <v>1059.2</v>
      </c>
      <c r="EY22">
        <v>2</v>
      </c>
      <c r="EZ22">
        <v>461.94900000000001</v>
      </c>
      <c r="FA22">
        <v>478.89600000000002</v>
      </c>
      <c r="FB22">
        <v>23.922599999999999</v>
      </c>
      <c r="FC22">
        <v>32.993699999999997</v>
      </c>
      <c r="FD22">
        <v>29.999600000000001</v>
      </c>
      <c r="FE22">
        <v>32.961300000000001</v>
      </c>
      <c r="FF22">
        <v>32.929299999999998</v>
      </c>
      <c r="FG22">
        <v>13.4124</v>
      </c>
      <c r="FH22">
        <v>0</v>
      </c>
      <c r="FI22">
        <v>100</v>
      </c>
      <c r="FJ22">
        <v>23.940899999999999</v>
      </c>
      <c r="FK22">
        <v>199.828</v>
      </c>
      <c r="FL22">
        <v>19.073599999999999</v>
      </c>
      <c r="FM22">
        <v>101.446</v>
      </c>
      <c r="FN22">
        <v>100.807</v>
      </c>
    </row>
    <row r="23" spans="1:170" x14ac:dyDescent="0.25">
      <c r="A23">
        <v>7</v>
      </c>
      <c r="B23">
        <v>1608056291</v>
      </c>
      <c r="C23">
        <v>472.5</v>
      </c>
      <c r="D23" t="s">
        <v>314</v>
      </c>
      <c r="E23" t="s">
        <v>315</v>
      </c>
      <c r="F23" t="s">
        <v>285</v>
      </c>
      <c r="G23" t="s">
        <v>286</v>
      </c>
      <c r="H23">
        <v>1608056283.25</v>
      </c>
      <c r="I23">
        <f t="shared" si="0"/>
        <v>8.8687139364928365E-4</v>
      </c>
      <c r="J23">
        <f t="shared" si="1"/>
        <v>1.4318192345925504</v>
      </c>
      <c r="K23">
        <f t="shared" si="2"/>
        <v>248.861166666667</v>
      </c>
      <c r="L23">
        <f t="shared" si="3"/>
        <v>193.15446967337044</v>
      </c>
      <c r="M23">
        <f t="shared" si="4"/>
        <v>19.868126548722707</v>
      </c>
      <c r="N23">
        <f t="shared" si="5"/>
        <v>25.598191751696138</v>
      </c>
      <c r="O23">
        <f t="shared" si="6"/>
        <v>4.7105841385130846E-2</v>
      </c>
      <c r="P23">
        <f t="shared" si="7"/>
        <v>2.9772038343261431</v>
      </c>
      <c r="Q23">
        <f t="shared" si="8"/>
        <v>4.6695668530249729E-2</v>
      </c>
      <c r="R23">
        <f t="shared" si="9"/>
        <v>2.922134741710258E-2</v>
      </c>
      <c r="S23">
        <f t="shared" si="10"/>
        <v>231.29205615608305</v>
      </c>
      <c r="T23">
        <f t="shared" si="11"/>
        <v>29.080354378330263</v>
      </c>
      <c r="U23">
        <f t="shared" si="12"/>
        <v>28.2647366666667</v>
      </c>
      <c r="V23">
        <f t="shared" si="13"/>
        <v>3.8538021325388434</v>
      </c>
      <c r="W23">
        <f t="shared" si="14"/>
        <v>51.633189820786718</v>
      </c>
      <c r="X23">
        <f t="shared" si="15"/>
        <v>1.955365170966352</v>
      </c>
      <c r="Y23">
        <f t="shared" si="16"/>
        <v>3.7870315154907446</v>
      </c>
      <c r="Z23">
        <f t="shared" si="17"/>
        <v>1.8984369615724914</v>
      </c>
      <c r="AA23">
        <f t="shared" si="18"/>
        <v>-39.111028459933408</v>
      </c>
      <c r="AB23">
        <f t="shared" si="19"/>
        <v>-48.162269379031713</v>
      </c>
      <c r="AC23">
        <f t="shared" si="20"/>
        <v>-3.5302509868679914</v>
      </c>
      <c r="AD23">
        <f t="shared" si="21"/>
        <v>140.48850733024994</v>
      </c>
      <c r="AE23">
        <v>29</v>
      </c>
      <c r="AF23">
        <v>6</v>
      </c>
      <c r="AG23">
        <f t="shared" si="22"/>
        <v>1</v>
      </c>
      <c r="AH23">
        <f t="shared" si="23"/>
        <v>0</v>
      </c>
      <c r="AI23">
        <f t="shared" si="24"/>
        <v>54153.411045260698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941.30561538461495</v>
      </c>
      <c r="AR23">
        <v>1020.31</v>
      </c>
      <c r="AS23">
        <f t="shared" si="27"/>
        <v>7.7431745857028722E-2</v>
      </c>
      <c r="AT23">
        <v>0.5</v>
      </c>
      <c r="AU23">
        <f t="shared" si="28"/>
        <v>1180.1933807472597</v>
      </c>
      <c r="AV23">
        <f t="shared" si="29"/>
        <v>1.4318192345925504</v>
      </c>
      <c r="AW23">
        <f t="shared" si="30"/>
        <v>45.692216960084671</v>
      </c>
      <c r="AX23">
        <f t="shared" si="31"/>
        <v>0.32042222461800823</v>
      </c>
      <c r="AY23">
        <f t="shared" si="32"/>
        <v>1.7027435903227842E-3</v>
      </c>
      <c r="AZ23">
        <f t="shared" si="33"/>
        <v>2.1971459654418757</v>
      </c>
      <c r="BA23" t="s">
        <v>317</v>
      </c>
      <c r="BB23">
        <v>693.38</v>
      </c>
      <c r="BC23">
        <f t="shared" si="34"/>
        <v>326.92999999999995</v>
      </c>
      <c r="BD23">
        <f t="shared" si="35"/>
        <v>0.24165535318075737</v>
      </c>
      <c r="BE23">
        <f t="shared" si="36"/>
        <v>0.87272550317281117</v>
      </c>
      <c r="BF23">
        <f t="shared" si="37"/>
        <v>0.25917261149229331</v>
      </c>
      <c r="BG23">
        <f t="shared" si="38"/>
        <v>0.88029815887468799</v>
      </c>
      <c r="BH23">
        <f t="shared" si="39"/>
        <v>1400.01033333333</v>
      </c>
      <c r="BI23">
        <f t="shared" si="40"/>
        <v>1180.1933807472597</v>
      </c>
      <c r="BJ23">
        <f t="shared" si="41"/>
        <v>0.84298904990029533</v>
      </c>
      <c r="BK23">
        <f t="shared" si="42"/>
        <v>0.19597809980059075</v>
      </c>
      <c r="BL23">
        <v>6</v>
      </c>
      <c r="BM23">
        <v>0.5</v>
      </c>
      <c r="BN23" t="s">
        <v>290</v>
      </c>
      <c r="BO23">
        <v>2</v>
      </c>
      <c r="BP23">
        <v>1608056283.25</v>
      </c>
      <c r="BQ23">
        <v>248.861166666667</v>
      </c>
      <c r="BR23">
        <v>250.84413333333299</v>
      </c>
      <c r="BS23">
        <v>19.009720000000002</v>
      </c>
      <c r="BT23">
        <v>17.96574</v>
      </c>
      <c r="BU23">
        <v>245.06116666666699</v>
      </c>
      <c r="BV23">
        <v>18.884720000000002</v>
      </c>
      <c r="BW23">
        <v>500.01659999999998</v>
      </c>
      <c r="BX23">
        <v>102.761333333333</v>
      </c>
      <c r="BY23">
        <v>0.10000133999999999</v>
      </c>
      <c r="BZ23">
        <v>27.964673333333302</v>
      </c>
      <c r="CA23">
        <v>28.2647366666667</v>
      </c>
      <c r="CB23">
        <v>999.9</v>
      </c>
      <c r="CC23">
        <v>0</v>
      </c>
      <c r="CD23">
        <v>0</v>
      </c>
      <c r="CE23">
        <v>9998.1309999999994</v>
      </c>
      <c r="CF23">
        <v>0</v>
      </c>
      <c r="CG23">
        <v>399.924033333333</v>
      </c>
      <c r="CH23">
        <v>1400.01033333333</v>
      </c>
      <c r="CI23">
        <v>0.90000706666666697</v>
      </c>
      <c r="CJ23">
        <v>9.9992836666666696E-2</v>
      </c>
      <c r="CK23">
        <v>0</v>
      </c>
      <c r="CL23">
        <v>941.28326666666703</v>
      </c>
      <c r="CM23">
        <v>4.9997499999999997</v>
      </c>
      <c r="CN23">
        <v>13192.3633333333</v>
      </c>
      <c r="CO23">
        <v>12178.166666666701</v>
      </c>
      <c r="CP23">
        <v>49.195399999999999</v>
      </c>
      <c r="CQ23">
        <v>50.674599999999998</v>
      </c>
      <c r="CR23">
        <v>50.145666666666699</v>
      </c>
      <c r="CS23">
        <v>50.1332666666667</v>
      </c>
      <c r="CT23">
        <v>50.25</v>
      </c>
      <c r="CU23">
        <v>1255.52033333333</v>
      </c>
      <c r="CV23">
        <v>139.49</v>
      </c>
      <c r="CW23">
        <v>0</v>
      </c>
      <c r="CX23">
        <v>68.099999904632597</v>
      </c>
      <c r="CY23">
        <v>0</v>
      </c>
      <c r="CZ23">
        <v>941.30561538461495</v>
      </c>
      <c r="DA23">
        <v>-9.4469059810557603</v>
      </c>
      <c r="DB23">
        <v>-146.48205131433599</v>
      </c>
      <c r="DC23">
        <v>13192.5307692308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1.44542438186072</v>
      </c>
      <c r="DS23">
        <v>-0.44070467012988801</v>
      </c>
      <c r="DT23">
        <v>0.103944220234094</v>
      </c>
      <c r="DU23">
        <v>1</v>
      </c>
      <c r="DV23">
        <v>-1.98937866666667</v>
      </c>
      <c r="DW23">
        <v>0.15275052280311299</v>
      </c>
      <c r="DX23">
        <v>0.106053839086046</v>
      </c>
      <c r="DY23">
        <v>1</v>
      </c>
      <c r="DZ23">
        <v>1.0433043333333301</v>
      </c>
      <c r="EA23">
        <v>7.6892636262515399E-2</v>
      </c>
      <c r="EB23">
        <v>5.5638390123686696E-3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1060.4000000000001</v>
      </c>
      <c r="EX23">
        <v>1060.4000000000001</v>
      </c>
      <c r="EY23">
        <v>2</v>
      </c>
      <c r="EZ23">
        <v>462.52600000000001</v>
      </c>
      <c r="FA23">
        <v>478.76900000000001</v>
      </c>
      <c r="FB23">
        <v>24.056899999999999</v>
      </c>
      <c r="FC23">
        <v>32.943800000000003</v>
      </c>
      <c r="FD23">
        <v>29.999400000000001</v>
      </c>
      <c r="FE23">
        <v>32.915999999999997</v>
      </c>
      <c r="FF23">
        <v>32.884099999999997</v>
      </c>
      <c r="FG23">
        <v>15.7323</v>
      </c>
      <c r="FH23">
        <v>0</v>
      </c>
      <c r="FI23">
        <v>100</v>
      </c>
      <c r="FJ23">
        <v>24.0854</v>
      </c>
      <c r="FK23">
        <v>251.52</v>
      </c>
      <c r="FL23">
        <v>19.029</v>
      </c>
      <c r="FM23">
        <v>101.45399999999999</v>
      </c>
      <c r="FN23">
        <v>100.81399999999999</v>
      </c>
    </row>
    <row r="24" spans="1:170" x14ac:dyDescent="0.25">
      <c r="A24">
        <v>8</v>
      </c>
      <c r="B24">
        <v>1608056361</v>
      </c>
      <c r="C24">
        <v>542.5</v>
      </c>
      <c r="D24" t="s">
        <v>318</v>
      </c>
      <c r="E24" t="s">
        <v>319</v>
      </c>
      <c r="F24" t="s">
        <v>285</v>
      </c>
      <c r="G24" t="s">
        <v>286</v>
      </c>
      <c r="H24">
        <v>1608056353.25</v>
      </c>
      <c r="I24">
        <f t="shared" si="0"/>
        <v>9.1469304096231184E-4</v>
      </c>
      <c r="J24">
        <f t="shared" si="1"/>
        <v>4.9634276272246867</v>
      </c>
      <c r="K24">
        <f t="shared" si="2"/>
        <v>396.827566666667</v>
      </c>
      <c r="L24">
        <f t="shared" si="3"/>
        <v>222.27513061456145</v>
      </c>
      <c r="M24">
        <f t="shared" si="4"/>
        <v>22.863694719138213</v>
      </c>
      <c r="N24">
        <f t="shared" si="5"/>
        <v>40.818531138952189</v>
      </c>
      <c r="O24">
        <f t="shared" si="6"/>
        <v>4.8463879697953793E-2</v>
      </c>
      <c r="P24">
        <f t="shared" si="7"/>
        <v>2.9767477092790968</v>
      </c>
      <c r="Q24">
        <f t="shared" si="8"/>
        <v>4.8029767466800558E-2</v>
      </c>
      <c r="R24">
        <f t="shared" si="9"/>
        <v>3.0057283704024638E-2</v>
      </c>
      <c r="S24">
        <f t="shared" si="10"/>
        <v>231.29082366749495</v>
      </c>
      <c r="T24">
        <f t="shared" si="11"/>
        <v>29.087135654291266</v>
      </c>
      <c r="U24">
        <f t="shared" si="12"/>
        <v>28.259699999999999</v>
      </c>
      <c r="V24">
        <f t="shared" si="13"/>
        <v>3.8526729462730267</v>
      </c>
      <c r="W24">
        <f t="shared" si="14"/>
        <v>51.423307059295972</v>
      </c>
      <c r="X24">
        <f t="shared" si="15"/>
        <v>1.9489803222389439</v>
      </c>
      <c r="Y24">
        <f t="shared" si="16"/>
        <v>3.790071922040299</v>
      </c>
      <c r="Z24">
        <f t="shared" si="17"/>
        <v>1.9036926240340828</v>
      </c>
      <c r="AA24">
        <f t="shared" si="18"/>
        <v>-40.337963106437954</v>
      </c>
      <c r="AB24">
        <f t="shared" si="19"/>
        <v>-45.137821094499586</v>
      </c>
      <c r="AC24">
        <f t="shared" si="20"/>
        <v>-3.3092123726112632</v>
      </c>
      <c r="AD24">
        <f t="shared" si="21"/>
        <v>142.50582709394615</v>
      </c>
      <c r="AE24">
        <v>29</v>
      </c>
      <c r="AF24">
        <v>6</v>
      </c>
      <c r="AG24">
        <f t="shared" si="22"/>
        <v>1</v>
      </c>
      <c r="AH24">
        <f t="shared" si="23"/>
        <v>0</v>
      </c>
      <c r="AI24">
        <f t="shared" si="24"/>
        <v>54137.557744934893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953.46330769230804</v>
      </c>
      <c r="AR24">
        <v>1049.1500000000001</v>
      </c>
      <c r="AS24">
        <f t="shared" si="27"/>
        <v>9.120401497182673E-2</v>
      </c>
      <c r="AT24">
        <v>0.5</v>
      </c>
      <c r="AU24">
        <f t="shared" si="28"/>
        <v>1180.186180747284</v>
      </c>
      <c r="AV24">
        <f t="shared" si="29"/>
        <v>4.9634276272246867</v>
      </c>
      <c r="AW24">
        <f t="shared" si="30"/>
        <v>53.818859049209145</v>
      </c>
      <c r="AX24">
        <f t="shared" si="31"/>
        <v>0.343611495019778</v>
      </c>
      <c r="AY24">
        <f t="shared" si="32"/>
        <v>4.6951703023096611E-3</v>
      </c>
      <c r="AZ24">
        <f t="shared" si="33"/>
        <v>2.1092598770433204</v>
      </c>
      <c r="BA24" t="s">
        <v>321</v>
      </c>
      <c r="BB24">
        <v>688.65</v>
      </c>
      <c r="BC24">
        <f t="shared" si="34"/>
        <v>360.50000000000011</v>
      </c>
      <c r="BD24">
        <f t="shared" si="35"/>
        <v>0.265427717913154</v>
      </c>
      <c r="BE24">
        <f t="shared" si="36"/>
        <v>0.85991458870068349</v>
      </c>
      <c r="BF24">
        <f t="shared" si="37"/>
        <v>0.28676779436343636</v>
      </c>
      <c r="BG24">
        <f t="shared" si="38"/>
        <v>0.86897326876466496</v>
      </c>
      <c r="BH24">
        <f t="shared" si="39"/>
        <v>1400.00166666667</v>
      </c>
      <c r="BI24">
        <f t="shared" si="40"/>
        <v>1180.186180747284</v>
      </c>
      <c r="BJ24">
        <f t="shared" si="41"/>
        <v>0.84298912554671812</v>
      </c>
      <c r="BK24">
        <f t="shared" si="42"/>
        <v>0.19597825109343642</v>
      </c>
      <c r="BL24">
        <v>6</v>
      </c>
      <c r="BM24">
        <v>0.5</v>
      </c>
      <c r="BN24" t="s">
        <v>290</v>
      </c>
      <c r="BO24">
        <v>2</v>
      </c>
      <c r="BP24">
        <v>1608056353.25</v>
      </c>
      <c r="BQ24">
        <v>396.827566666667</v>
      </c>
      <c r="BR24">
        <v>403.219066666667</v>
      </c>
      <c r="BS24">
        <v>18.947500000000002</v>
      </c>
      <c r="BT24">
        <v>17.870696666666699</v>
      </c>
      <c r="BU24">
        <v>393.02760000000001</v>
      </c>
      <c r="BV24">
        <v>18.822500000000002</v>
      </c>
      <c r="BW24">
        <v>500.014366666667</v>
      </c>
      <c r="BX24">
        <v>102.762133333333</v>
      </c>
      <c r="BY24">
        <v>0.10000268666666701</v>
      </c>
      <c r="BZ24">
        <v>27.978436666666699</v>
      </c>
      <c r="CA24">
        <v>28.259699999999999</v>
      </c>
      <c r="CB24">
        <v>999.9</v>
      </c>
      <c r="CC24">
        <v>0</v>
      </c>
      <c r="CD24">
        <v>0</v>
      </c>
      <c r="CE24">
        <v>9995.4750000000004</v>
      </c>
      <c r="CF24">
        <v>0</v>
      </c>
      <c r="CG24">
        <v>400.62240000000003</v>
      </c>
      <c r="CH24">
        <v>1400.00166666667</v>
      </c>
      <c r="CI24">
        <v>0.90000546666666703</v>
      </c>
      <c r="CJ24">
        <v>9.9994476666666707E-2</v>
      </c>
      <c r="CK24">
        <v>0</v>
      </c>
      <c r="CL24">
        <v>953.47400000000005</v>
      </c>
      <c r="CM24">
        <v>4.9997499999999997</v>
      </c>
      <c r="CN24">
        <v>13369.8833333333</v>
      </c>
      <c r="CO24">
        <v>12178.086666666701</v>
      </c>
      <c r="CP24">
        <v>49.145666666666699</v>
      </c>
      <c r="CQ24">
        <v>50.608199999999997</v>
      </c>
      <c r="CR24">
        <v>50.082999999999998</v>
      </c>
      <c r="CS24">
        <v>50.053800000000003</v>
      </c>
      <c r="CT24">
        <v>50.208066666666703</v>
      </c>
      <c r="CU24">
        <v>1255.509</v>
      </c>
      <c r="CV24">
        <v>139.49266666666699</v>
      </c>
      <c r="CW24">
        <v>0</v>
      </c>
      <c r="CX24">
        <v>69.200000047683702</v>
      </c>
      <c r="CY24">
        <v>0</v>
      </c>
      <c r="CZ24">
        <v>953.46330769230804</v>
      </c>
      <c r="DA24">
        <v>-5.5087863257498597</v>
      </c>
      <c r="DB24">
        <v>-60.5401709340792</v>
      </c>
      <c r="DC24">
        <v>13369.8384615385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4.9703914196686299</v>
      </c>
      <c r="DS24">
        <v>-0.19339584164720899</v>
      </c>
      <c r="DT24">
        <v>7.3642820868980399E-2</v>
      </c>
      <c r="DU24">
        <v>1</v>
      </c>
      <c r="DV24">
        <v>-6.3941053333333304</v>
      </c>
      <c r="DW24">
        <v>-0.117942246941038</v>
      </c>
      <c r="DX24">
        <v>7.4127524565590505E-2</v>
      </c>
      <c r="DY24">
        <v>1</v>
      </c>
      <c r="DZ24">
        <v>1.0765496666666701</v>
      </c>
      <c r="EA24">
        <v>3.1199733036703401E-2</v>
      </c>
      <c r="EB24">
        <v>2.3095966218271901E-3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1061.5999999999999</v>
      </c>
      <c r="EX24">
        <v>1061.5</v>
      </c>
      <c r="EY24">
        <v>2</v>
      </c>
      <c r="EZ24">
        <v>462.23</v>
      </c>
      <c r="FA24">
        <v>478.84800000000001</v>
      </c>
      <c r="FB24">
        <v>24.0564</v>
      </c>
      <c r="FC24">
        <v>32.873899999999999</v>
      </c>
      <c r="FD24">
        <v>29.999600000000001</v>
      </c>
      <c r="FE24">
        <v>32.856000000000002</v>
      </c>
      <c r="FF24">
        <v>32.824599999999997</v>
      </c>
      <c r="FG24">
        <v>22.274799999999999</v>
      </c>
      <c r="FH24">
        <v>0</v>
      </c>
      <c r="FI24">
        <v>100</v>
      </c>
      <c r="FJ24">
        <v>24.074300000000001</v>
      </c>
      <c r="FK24">
        <v>404.64</v>
      </c>
      <c r="FL24">
        <v>18.993300000000001</v>
      </c>
      <c r="FM24">
        <v>101.468</v>
      </c>
      <c r="FN24">
        <v>100.828</v>
      </c>
    </row>
    <row r="25" spans="1:170" x14ac:dyDescent="0.25">
      <c r="A25">
        <v>9</v>
      </c>
      <c r="B25">
        <v>1608056452</v>
      </c>
      <c r="C25">
        <v>633.5</v>
      </c>
      <c r="D25" t="s">
        <v>322</v>
      </c>
      <c r="E25" t="s">
        <v>323</v>
      </c>
      <c r="F25" t="s">
        <v>285</v>
      </c>
      <c r="G25" t="s">
        <v>286</v>
      </c>
      <c r="H25">
        <v>1608056444.25</v>
      </c>
      <c r="I25">
        <f t="shared" si="0"/>
        <v>9.2824004898522645E-4</v>
      </c>
      <c r="J25">
        <f t="shared" si="1"/>
        <v>6.6780484054800731</v>
      </c>
      <c r="K25">
        <f t="shared" si="2"/>
        <v>499.08696666666702</v>
      </c>
      <c r="L25">
        <f t="shared" si="3"/>
        <v>267.10850453295569</v>
      </c>
      <c r="M25">
        <f t="shared" si="4"/>
        <v>27.476971934099545</v>
      </c>
      <c r="N25">
        <f t="shared" si="5"/>
        <v>51.340179526492513</v>
      </c>
      <c r="O25">
        <f t="shared" si="6"/>
        <v>4.8891127617942197E-2</v>
      </c>
      <c r="P25">
        <f t="shared" si="7"/>
        <v>2.9777941728464441</v>
      </c>
      <c r="Q25">
        <f t="shared" si="8"/>
        <v>4.8449518925713704E-2</v>
      </c>
      <c r="R25">
        <f t="shared" si="9"/>
        <v>3.0320293537790612E-2</v>
      </c>
      <c r="S25">
        <f t="shared" si="10"/>
        <v>231.29348941332964</v>
      </c>
      <c r="T25">
        <f t="shared" si="11"/>
        <v>29.089585780409184</v>
      </c>
      <c r="U25">
        <f t="shared" si="12"/>
        <v>28.263809999999999</v>
      </c>
      <c r="V25">
        <f t="shared" si="13"/>
        <v>3.8535943585322023</v>
      </c>
      <c r="W25">
        <f t="shared" si="14"/>
        <v>51.121079579696335</v>
      </c>
      <c r="X25">
        <f t="shared" si="15"/>
        <v>1.9382341132862266</v>
      </c>
      <c r="Y25">
        <f t="shared" si="16"/>
        <v>3.7914577102476357</v>
      </c>
      <c r="Z25">
        <f t="shared" si="17"/>
        <v>1.9153602452459757</v>
      </c>
      <c r="AA25">
        <f t="shared" si="18"/>
        <v>-40.935386160248484</v>
      </c>
      <c r="AB25">
        <f t="shared" si="19"/>
        <v>-44.806925218976879</v>
      </c>
      <c r="AC25">
        <f t="shared" si="20"/>
        <v>-3.2839686141049884</v>
      </c>
      <c r="AD25">
        <f t="shared" si="21"/>
        <v>142.26720941999926</v>
      </c>
      <c r="AE25">
        <v>29</v>
      </c>
      <c r="AF25">
        <v>6</v>
      </c>
      <c r="AG25">
        <f t="shared" si="22"/>
        <v>1</v>
      </c>
      <c r="AH25">
        <f t="shared" si="23"/>
        <v>0</v>
      </c>
      <c r="AI25">
        <f t="shared" si="24"/>
        <v>54167.292483368597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971.49900000000002</v>
      </c>
      <c r="AR25">
        <v>1081.21</v>
      </c>
      <c r="AS25">
        <f t="shared" si="27"/>
        <v>0.10147057463397491</v>
      </c>
      <c r="AT25">
        <v>0.5</v>
      </c>
      <c r="AU25">
        <f t="shared" si="28"/>
        <v>1180.199428754516</v>
      </c>
      <c r="AV25">
        <f t="shared" si="29"/>
        <v>6.6780484054800731</v>
      </c>
      <c r="AW25">
        <f t="shared" si="30"/>
        <v>59.877757109204836</v>
      </c>
      <c r="AX25">
        <f t="shared" si="31"/>
        <v>0.36100295039816505</v>
      </c>
      <c r="AY25">
        <f t="shared" si="32"/>
        <v>6.1479405162511028E-3</v>
      </c>
      <c r="AZ25">
        <f t="shared" si="33"/>
        <v>2.0170642150923501</v>
      </c>
      <c r="BA25" t="s">
        <v>325</v>
      </c>
      <c r="BB25">
        <v>690.89</v>
      </c>
      <c r="BC25">
        <f t="shared" si="34"/>
        <v>390.32000000000005</v>
      </c>
      <c r="BD25">
        <f t="shared" si="35"/>
        <v>0.2810796269727403</v>
      </c>
      <c r="BE25">
        <f t="shared" si="36"/>
        <v>0.84819480474021747</v>
      </c>
      <c r="BF25">
        <f t="shared" si="37"/>
        <v>0.29997560221515052</v>
      </c>
      <c r="BG25">
        <f t="shared" si="38"/>
        <v>0.85638394917633864</v>
      </c>
      <c r="BH25">
        <f t="shared" si="39"/>
        <v>1400.01733333333</v>
      </c>
      <c r="BI25">
        <f t="shared" si="40"/>
        <v>1180.199428754516</v>
      </c>
      <c r="BJ25">
        <f t="shared" si="41"/>
        <v>0.84298915495892823</v>
      </c>
      <c r="BK25">
        <f t="shared" si="42"/>
        <v>0.19597830991785642</v>
      </c>
      <c r="BL25">
        <v>6</v>
      </c>
      <c r="BM25">
        <v>0.5</v>
      </c>
      <c r="BN25" t="s">
        <v>290</v>
      </c>
      <c r="BO25">
        <v>2</v>
      </c>
      <c r="BP25">
        <v>1608056444.25</v>
      </c>
      <c r="BQ25">
        <v>499.08696666666702</v>
      </c>
      <c r="BR25">
        <v>507.656366666667</v>
      </c>
      <c r="BS25">
        <v>18.841916666666702</v>
      </c>
      <c r="BT25">
        <v>17.749040000000001</v>
      </c>
      <c r="BU25">
        <v>495.28696666666701</v>
      </c>
      <c r="BV25">
        <v>18.716916666666702</v>
      </c>
      <c r="BW25">
        <v>500.01080000000002</v>
      </c>
      <c r="BX25">
        <v>102.768233333333</v>
      </c>
      <c r="BY25">
        <v>9.9969916666666603E-2</v>
      </c>
      <c r="BZ25">
        <v>27.9847066666667</v>
      </c>
      <c r="CA25">
        <v>28.263809999999999</v>
      </c>
      <c r="CB25">
        <v>999.9</v>
      </c>
      <c r="CC25">
        <v>0</v>
      </c>
      <c r="CD25">
        <v>0</v>
      </c>
      <c r="CE25">
        <v>10000.797</v>
      </c>
      <c r="CF25">
        <v>0</v>
      </c>
      <c r="CG25">
        <v>394.48559999999998</v>
      </c>
      <c r="CH25">
        <v>1400.01733333333</v>
      </c>
      <c r="CI25">
        <v>0.90000233333333302</v>
      </c>
      <c r="CJ25">
        <v>9.9997600000000006E-2</v>
      </c>
      <c r="CK25">
        <v>0</v>
      </c>
      <c r="CL25">
        <v>971.48569999999995</v>
      </c>
      <c r="CM25">
        <v>4.9997499999999997</v>
      </c>
      <c r="CN25">
        <v>13617.3266666667</v>
      </c>
      <c r="CO25">
        <v>12178.21</v>
      </c>
      <c r="CP25">
        <v>49.051666666666698</v>
      </c>
      <c r="CQ25">
        <v>50.522733333333299</v>
      </c>
      <c r="CR25">
        <v>49.983199999999997</v>
      </c>
      <c r="CS25">
        <v>49.970599999999997</v>
      </c>
      <c r="CT25">
        <v>50.112400000000001</v>
      </c>
      <c r="CU25">
        <v>1255.5223333333299</v>
      </c>
      <c r="CV25">
        <v>139.49566666666701</v>
      </c>
      <c r="CW25">
        <v>0</v>
      </c>
      <c r="CX25">
        <v>90.200000047683702</v>
      </c>
      <c r="CY25">
        <v>0</v>
      </c>
      <c r="CZ25">
        <v>971.49900000000002</v>
      </c>
      <c r="DA25">
        <v>4.3713846048948799</v>
      </c>
      <c r="DB25">
        <v>47.438461615491697</v>
      </c>
      <c r="DC25">
        <v>13617.672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6.6753968733550204</v>
      </c>
      <c r="DS25">
        <v>0.26849105385418698</v>
      </c>
      <c r="DT25">
        <v>9.1081832446474595E-2</v>
      </c>
      <c r="DU25">
        <v>1</v>
      </c>
      <c r="DV25">
        <v>-8.5678506666666703</v>
      </c>
      <c r="DW25">
        <v>3.5958353726363503E-2</v>
      </c>
      <c r="DX25">
        <v>0.10566384496547999</v>
      </c>
      <c r="DY25">
        <v>1</v>
      </c>
      <c r="DZ25">
        <v>1.0928753333333301</v>
      </c>
      <c r="EA25">
        <v>9.2209121245852097E-3</v>
      </c>
      <c r="EB25">
        <v>1.4277061633574601E-3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1063.0999999999999</v>
      </c>
      <c r="EX25">
        <v>1063</v>
      </c>
      <c r="EY25">
        <v>2</v>
      </c>
      <c r="EZ25">
        <v>462.53199999999998</v>
      </c>
      <c r="FA25">
        <v>478.88099999999997</v>
      </c>
      <c r="FB25">
        <v>24.146699999999999</v>
      </c>
      <c r="FC25">
        <v>32.761600000000001</v>
      </c>
      <c r="FD25">
        <v>29.999600000000001</v>
      </c>
      <c r="FE25">
        <v>32.757899999999999</v>
      </c>
      <c r="FF25">
        <v>32.730400000000003</v>
      </c>
      <c r="FG25">
        <v>26.453399999999998</v>
      </c>
      <c r="FH25">
        <v>0</v>
      </c>
      <c r="FI25">
        <v>100</v>
      </c>
      <c r="FJ25">
        <v>24.153099999999998</v>
      </c>
      <c r="FK25">
        <v>508.08199999999999</v>
      </c>
      <c r="FL25">
        <v>18.927600000000002</v>
      </c>
      <c r="FM25">
        <v>101.485</v>
      </c>
      <c r="FN25">
        <v>100.855</v>
      </c>
    </row>
    <row r="26" spans="1:170" x14ac:dyDescent="0.25">
      <c r="A26">
        <v>10</v>
      </c>
      <c r="B26">
        <v>1608056518</v>
      </c>
      <c r="C26">
        <v>699.5</v>
      </c>
      <c r="D26" t="s">
        <v>326</v>
      </c>
      <c r="E26" t="s">
        <v>327</v>
      </c>
      <c r="F26" t="s">
        <v>285</v>
      </c>
      <c r="G26" t="s">
        <v>286</v>
      </c>
      <c r="H26">
        <v>1608056510.25</v>
      </c>
      <c r="I26">
        <f t="shared" si="0"/>
        <v>9.0443647693799571E-4</v>
      </c>
      <c r="J26">
        <f t="shared" si="1"/>
        <v>8.6082891818584812</v>
      </c>
      <c r="K26">
        <f t="shared" si="2"/>
        <v>597.245133333333</v>
      </c>
      <c r="L26">
        <f t="shared" si="3"/>
        <v>290.53045476226242</v>
      </c>
      <c r="M26">
        <f t="shared" si="4"/>
        <v>29.886257356822561</v>
      </c>
      <c r="N26">
        <f t="shared" si="5"/>
        <v>61.437351807113508</v>
      </c>
      <c r="O26">
        <f t="shared" si="6"/>
        <v>4.7355413074432889E-2</v>
      </c>
      <c r="P26">
        <f t="shared" si="7"/>
        <v>2.9777590158769858</v>
      </c>
      <c r="Q26">
        <f t="shared" si="8"/>
        <v>4.6940979614235448E-2</v>
      </c>
      <c r="R26">
        <f t="shared" si="9"/>
        <v>2.9375045030246738E-2</v>
      </c>
      <c r="S26">
        <f t="shared" si="10"/>
        <v>231.28937590658367</v>
      </c>
      <c r="T26">
        <f t="shared" si="11"/>
        <v>29.092286249280583</v>
      </c>
      <c r="U26">
        <f t="shared" si="12"/>
        <v>28.263310000000001</v>
      </c>
      <c r="V26">
        <f t="shared" si="13"/>
        <v>3.8534822543139882</v>
      </c>
      <c r="W26">
        <f t="shared" si="14"/>
        <v>50.839075210659821</v>
      </c>
      <c r="X26">
        <f t="shared" si="15"/>
        <v>1.927161844315141</v>
      </c>
      <c r="Y26">
        <f t="shared" si="16"/>
        <v>3.7907098748937469</v>
      </c>
      <c r="Z26">
        <f t="shared" si="17"/>
        <v>1.9263204099988471</v>
      </c>
      <c r="AA26">
        <f t="shared" si="18"/>
        <v>-39.885648632965612</v>
      </c>
      <c r="AB26">
        <f t="shared" si="19"/>
        <v>-45.269277733454629</v>
      </c>
      <c r="AC26">
        <f t="shared" si="20"/>
        <v>-3.3178301481737136</v>
      </c>
      <c r="AD26">
        <f t="shared" si="21"/>
        <v>142.81661939198969</v>
      </c>
      <c r="AE26">
        <v>28</v>
      </c>
      <c r="AF26">
        <v>6</v>
      </c>
      <c r="AG26">
        <f t="shared" si="22"/>
        <v>1</v>
      </c>
      <c r="AH26">
        <f t="shared" si="23"/>
        <v>0</v>
      </c>
      <c r="AI26">
        <f t="shared" si="24"/>
        <v>54166.861602442914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994.01751999999999</v>
      </c>
      <c r="AR26">
        <v>1112.43</v>
      </c>
      <c r="AS26">
        <f t="shared" si="27"/>
        <v>0.10644488192515489</v>
      </c>
      <c r="AT26">
        <v>0.5</v>
      </c>
      <c r="AU26">
        <f t="shared" si="28"/>
        <v>1180.1766007473268</v>
      </c>
      <c r="AV26">
        <f t="shared" si="29"/>
        <v>8.6082891818584812</v>
      </c>
      <c r="AW26">
        <f t="shared" si="30"/>
        <v>62.81187945868993</v>
      </c>
      <c r="AX26">
        <f t="shared" si="31"/>
        <v>0.37616748919033111</v>
      </c>
      <c r="AY26">
        <f t="shared" si="32"/>
        <v>7.7836119237220955E-3</v>
      </c>
      <c r="AZ26">
        <f t="shared" si="33"/>
        <v>1.9323912515843689</v>
      </c>
      <c r="BA26" t="s">
        <v>329</v>
      </c>
      <c r="BB26">
        <v>693.97</v>
      </c>
      <c r="BC26">
        <f t="shared" si="34"/>
        <v>418.46000000000004</v>
      </c>
      <c r="BD26">
        <f t="shared" si="35"/>
        <v>0.28297204033838375</v>
      </c>
      <c r="BE26">
        <f t="shared" si="36"/>
        <v>0.83705526632426175</v>
      </c>
      <c r="BF26">
        <f t="shared" si="37"/>
        <v>0.29830346931142804</v>
      </c>
      <c r="BG26">
        <f t="shared" si="38"/>
        <v>0.84412448075626523</v>
      </c>
      <c r="BH26">
        <f t="shared" si="39"/>
        <v>1399.99</v>
      </c>
      <c r="BI26">
        <f t="shared" si="40"/>
        <v>1180.1766007473268</v>
      </c>
      <c r="BJ26">
        <f t="shared" si="41"/>
        <v>0.84298930760028778</v>
      </c>
      <c r="BK26">
        <f t="shared" si="42"/>
        <v>0.19597861520057558</v>
      </c>
      <c r="BL26">
        <v>6</v>
      </c>
      <c r="BM26">
        <v>0.5</v>
      </c>
      <c r="BN26" t="s">
        <v>290</v>
      </c>
      <c r="BO26">
        <v>2</v>
      </c>
      <c r="BP26">
        <v>1608056510.25</v>
      </c>
      <c r="BQ26">
        <v>597.245133333333</v>
      </c>
      <c r="BR26">
        <v>608.22299999999996</v>
      </c>
      <c r="BS26">
        <v>18.7343366666667</v>
      </c>
      <c r="BT26">
        <v>17.669373333333301</v>
      </c>
      <c r="BU26">
        <v>593.44513333333305</v>
      </c>
      <c r="BV26">
        <v>18.6093366666667</v>
      </c>
      <c r="BW26">
        <v>500.01296666666701</v>
      </c>
      <c r="BX26">
        <v>102.7679</v>
      </c>
      <c r="BY26">
        <v>9.9998586666666694E-2</v>
      </c>
      <c r="BZ26">
        <v>27.9813233333333</v>
      </c>
      <c r="CA26">
        <v>28.263310000000001</v>
      </c>
      <c r="CB26">
        <v>999.9</v>
      </c>
      <c r="CC26">
        <v>0</v>
      </c>
      <c r="CD26">
        <v>0</v>
      </c>
      <c r="CE26">
        <v>10000.630666666701</v>
      </c>
      <c r="CF26">
        <v>0</v>
      </c>
      <c r="CG26">
        <v>396.22286666666702</v>
      </c>
      <c r="CH26">
        <v>1399.99</v>
      </c>
      <c r="CI26">
        <v>0.899997933333333</v>
      </c>
      <c r="CJ26">
        <v>0.10000204</v>
      </c>
      <c r="CK26">
        <v>0</v>
      </c>
      <c r="CL26">
        <v>994.06759999999997</v>
      </c>
      <c r="CM26">
        <v>4.9997499999999997</v>
      </c>
      <c r="CN26">
        <v>13931.29</v>
      </c>
      <c r="CO26">
        <v>12177.95</v>
      </c>
      <c r="CP26">
        <v>49.004066666666702</v>
      </c>
      <c r="CQ26">
        <v>50.445399999999999</v>
      </c>
      <c r="CR26">
        <v>49.941400000000002</v>
      </c>
      <c r="CS26">
        <v>49.904000000000003</v>
      </c>
      <c r="CT26">
        <v>50.057933333333303</v>
      </c>
      <c r="CU26">
        <v>1255.49</v>
      </c>
      <c r="CV26">
        <v>139.5</v>
      </c>
      <c r="CW26">
        <v>0</v>
      </c>
      <c r="CX26">
        <v>65.099999904632597</v>
      </c>
      <c r="CY26">
        <v>0</v>
      </c>
      <c r="CZ26">
        <v>994.01751999999999</v>
      </c>
      <c r="DA26">
        <v>-2.3216923120995001</v>
      </c>
      <c r="DB26">
        <v>-44.453846198059701</v>
      </c>
      <c r="DC26">
        <v>13931.144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8.6150898198426393</v>
      </c>
      <c r="DS26">
        <v>-0.109117655113975</v>
      </c>
      <c r="DT26">
        <v>4.0748295912318301E-2</v>
      </c>
      <c r="DU26">
        <v>1</v>
      </c>
      <c r="DV26">
        <v>-10.9810033333333</v>
      </c>
      <c r="DW26">
        <v>6.1922135706343501E-2</v>
      </c>
      <c r="DX26">
        <v>4.4974196182057898E-2</v>
      </c>
      <c r="DY26">
        <v>1</v>
      </c>
      <c r="DZ26">
        <v>1.0649120000000001</v>
      </c>
      <c r="EA26">
        <v>6.8689655172394001E-3</v>
      </c>
      <c r="EB26">
        <v>7.3256808557294897E-4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1064.2</v>
      </c>
      <c r="EX26">
        <v>1064.0999999999999</v>
      </c>
      <c r="EY26">
        <v>2</v>
      </c>
      <c r="EZ26">
        <v>462.62700000000001</v>
      </c>
      <c r="FA26">
        <v>478.93900000000002</v>
      </c>
      <c r="FB26">
        <v>24.033899999999999</v>
      </c>
      <c r="FC26">
        <v>32.686300000000003</v>
      </c>
      <c r="FD26">
        <v>29.999600000000001</v>
      </c>
      <c r="FE26">
        <v>32.689399999999999</v>
      </c>
      <c r="FF26">
        <v>32.663899999999998</v>
      </c>
      <c r="FG26">
        <v>30.430099999999999</v>
      </c>
      <c r="FH26">
        <v>0</v>
      </c>
      <c r="FI26">
        <v>100</v>
      </c>
      <c r="FJ26">
        <v>24.046600000000002</v>
      </c>
      <c r="FK26">
        <v>609.41800000000001</v>
      </c>
      <c r="FL26">
        <v>18.819299999999998</v>
      </c>
      <c r="FM26">
        <v>101.497</v>
      </c>
      <c r="FN26">
        <v>100.866</v>
      </c>
    </row>
    <row r="27" spans="1:170" x14ac:dyDescent="0.25">
      <c r="A27">
        <v>11</v>
      </c>
      <c r="B27">
        <v>1608056586</v>
      </c>
      <c r="C27">
        <v>767.5</v>
      </c>
      <c r="D27" t="s">
        <v>330</v>
      </c>
      <c r="E27" t="s">
        <v>331</v>
      </c>
      <c r="F27" t="s">
        <v>285</v>
      </c>
      <c r="G27" t="s">
        <v>286</v>
      </c>
      <c r="H27">
        <v>1608056578.25</v>
      </c>
      <c r="I27">
        <f t="shared" si="0"/>
        <v>9.045604839888233E-4</v>
      </c>
      <c r="J27">
        <f t="shared" si="1"/>
        <v>10.147807882318858</v>
      </c>
      <c r="K27">
        <f t="shared" si="2"/>
        <v>697.36176666666699</v>
      </c>
      <c r="L27">
        <f t="shared" si="3"/>
        <v>334.75345006629033</v>
      </c>
      <c r="M27">
        <f t="shared" si="4"/>
        <v>34.433607089454007</v>
      </c>
      <c r="N27">
        <f t="shared" si="5"/>
        <v>71.732437911699947</v>
      </c>
      <c r="O27">
        <f t="shared" si="6"/>
        <v>4.7189452146285331E-2</v>
      </c>
      <c r="P27">
        <f t="shared" si="7"/>
        <v>2.9788155569906296</v>
      </c>
      <c r="Q27">
        <f t="shared" si="8"/>
        <v>4.6778049405147563E-2</v>
      </c>
      <c r="R27">
        <f t="shared" si="9"/>
        <v>2.9272944707462695E-2</v>
      </c>
      <c r="S27">
        <f t="shared" si="10"/>
        <v>231.29021491218992</v>
      </c>
      <c r="T27">
        <f t="shared" si="11"/>
        <v>29.082699150346642</v>
      </c>
      <c r="U27">
        <f t="shared" si="12"/>
        <v>28.255773333333298</v>
      </c>
      <c r="V27">
        <f t="shared" si="13"/>
        <v>3.8517928146520104</v>
      </c>
      <c r="W27">
        <f t="shared" si="14"/>
        <v>50.637741414024397</v>
      </c>
      <c r="X27">
        <f t="shared" si="15"/>
        <v>1.9185004637261773</v>
      </c>
      <c r="Y27">
        <f t="shared" si="16"/>
        <v>3.7886770028705081</v>
      </c>
      <c r="Z27">
        <f t="shared" si="17"/>
        <v>1.9332923509258331</v>
      </c>
      <c r="AA27">
        <f t="shared" si="18"/>
        <v>-39.891117343907105</v>
      </c>
      <c r="AB27">
        <f t="shared" si="19"/>
        <v>-45.552460957099697</v>
      </c>
      <c r="AC27">
        <f t="shared" si="20"/>
        <v>-3.3371225534085762</v>
      </c>
      <c r="AD27">
        <f t="shared" si="21"/>
        <v>142.50951405777457</v>
      </c>
      <c r="AE27">
        <v>29</v>
      </c>
      <c r="AF27">
        <v>6</v>
      </c>
      <c r="AG27">
        <f t="shared" si="22"/>
        <v>1</v>
      </c>
      <c r="AH27">
        <f t="shared" si="23"/>
        <v>0</v>
      </c>
      <c r="AI27">
        <f t="shared" si="24"/>
        <v>54199.440357229163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1014.9756</v>
      </c>
      <c r="AR27">
        <v>1142.81</v>
      </c>
      <c r="AS27">
        <f t="shared" si="27"/>
        <v>0.11185971421321128</v>
      </c>
      <c r="AT27">
        <v>0.5</v>
      </c>
      <c r="AU27">
        <f t="shared" si="28"/>
        <v>1180.1863607472101</v>
      </c>
      <c r="AV27">
        <f t="shared" si="29"/>
        <v>10.147807882318858</v>
      </c>
      <c r="AW27">
        <f t="shared" si="30"/>
        <v>66.0076545157564</v>
      </c>
      <c r="AX27">
        <f t="shared" si="31"/>
        <v>0.38910230046989436</v>
      </c>
      <c r="AY27">
        <f t="shared" si="32"/>
        <v>9.0880184001994584E-3</v>
      </c>
      <c r="AZ27">
        <f t="shared" si="33"/>
        <v>1.8544377455570042</v>
      </c>
      <c r="BA27" t="s">
        <v>333</v>
      </c>
      <c r="BB27">
        <v>698.14</v>
      </c>
      <c r="BC27">
        <f t="shared" si="34"/>
        <v>444.66999999999996</v>
      </c>
      <c r="BD27">
        <f t="shared" si="35"/>
        <v>0.28748150313715781</v>
      </c>
      <c r="BE27">
        <f t="shared" si="36"/>
        <v>0.82656770439245841</v>
      </c>
      <c r="BF27">
        <f t="shared" si="37"/>
        <v>0.29914464127243551</v>
      </c>
      <c r="BG27">
        <f t="shared" si="38"/>
        <v>0.83219486350444516</v>
      </c>
      <c r="BH27">
        <f t="shared" si="39"/>
        <v>1400.0023333333299</v>
      </c>
      <c r="BI27">
        <f t="shared" si="40"/>
        <v>1180.1863607472101</v>
      </c>
      <c r="BJ27">
        <f t="shared" si="41"/>
        <v>0.84298885269515955</v>
      </c>
      <c r="BK27">
        <f t="shared" si="42"/>
        <v>0.19597770539031939</v>
      </c>
      <c r="BL27">
        <v>6</v>
      </c>
      <c r="BM27">
        <v>0.5</v>
      </c>
      <c r="BN27" t="s">
        <v>290</v>
      </c>
      <c r="BO27">
        <v>2</v>
      </c>
      <c r="BP27">
        <v>1608056578.25</v>
      </c>
      <c r="BQ27">
        <v>697.36176666666699</v>
      </c>
      <c r="BR27">
        <v>710.29593333333298</v>
      </c>
      <c r="BS27">
        <v>18.6511</v>
      </c>
      <c r="BT27">
        <v>17.585886666666699</v>
      </c>
      <c r="BU27">
        <v>693.56179999999995</v>
      </c>
      <c r="BV27">
        <v>18.5261</v>
      </c>
      <c r="BW27">
        <v>500.00656666666703</v>
      </c>
      <c r="BX27">
        <v>102.762666666667</v>
      </c>
      <c r="BY27">
        <v>9.9923943333333307E-2</v>
      </c>
      <c r="BZ27">
        <v>27.9721233333333</v>
      </c>
      <c r="CA27">
        <v>28.255773333333298</v>
      </c>
      <c r="CB27">
        <v>999.9</v>
      </c>
      <c r="CC27">
        <v>0</v>
      </c>
      <c r="CD27">
        <v>0</v>
      </c>
      <c r="CE27">
        <v>10007.115</v>
      </c>
      <c r="CF27">
        <v>0</v>
      </c>
      <c r="CG27">
        <v>396.48203333333299</v>
      </c>
      <c r="CH27">
        <v>1400.0023333333299</v>
      </c>
      <c r="CI27">
        <v>0.90001600000000004</v>
      </c>
      <c r="CJ27">
        <v>9.9983799999999998E-2</v>
      </c>
      <c r="CK27">
        <v>0</v>
      </c>
      <c r="CL27">
        <v>1015.07633333333</v>
      </c>
      <c r="CM27">
        <v>4.9997499999999997</v>
      </c>
      <c r="CN27">
        <v>14219.63</v>
      </c>
      <c r="CO27">
        <v>12178.1333333333</v>
      </c>
      <c r="CP27">
        <v>48.970599999999997</v>
      </c>
      <c r="CQ27">
        <v>50.375</v>
      </c>
      <c r="CR27">
        <v>49.8915333333333</v>
      </c>
      <c r="CS27">
        <v>49.8162666666666</v>
      </c>
      <c r="CT27">
        <v>49.9998</v>
      </c>
      <c r="CU27">
        <v>1255.5223333333299</v>
      </c>
      <c r="CV27">
        <v>139.47999999999999</v>
      </c>
      <c r="CW27">
        <v>0</v>
      </c>
      <c r="CX27">
        <v>67.400000095367403</v>
      </c>
      <c r="CY27">
        <v>0</v>
      </c>
      <c r="CZ27">
        <v>1014.9756</v>
      </c>
      <c r="DA27">
        <v>-4.9469230762914096</v>
      </c>
      <c r="DB27">
        <v>-72.853846029633701</v>
      </c>
      <c r="DC27">
        <v>14218.791999999999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10.153548783305601</v>
      </c>
      <c r="DS27">
        <v>0.19684338909965801</v>
      </c>
      <c r="DT27">
        <v>5.6688843617060801E-2</v>
      </c>
      <c r="DU27">
        <v>1</v>
      </c>
      <c r="DV27">
        <v>-12.9374133333333</v>
      </c>
      <c r="DW27">
        <v>-6.7899443826444694E-2</v>
      </c>
      <c r="DX27">
        <v>7.3747803281785193E-2</v>
      </c>
      <c r="DY27">
        <v>1</v>
      </c>
      <c r="DZ27">
        <v>1.0650440000000001</v>
      </c>
      <c r="EA27">
        <v>2.2534905450500801E-2</v>
      </c>
      <c r="EB27">
        <v>1.7555979038492899E-3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1065.3</v>
      </c>
      <c r="EX27">
        <v>1065.3</v>
      </c>
      <c r="EY27">
        <v>2</v>
      </c>
      <c r="EZ27">
        <v>462.17399999999998</v>
      </c>
      <c r="FA27">
        <v>479.08300000000003</v>
      </c>
      <c r="FB27">
        <v>24.1754</v>
      </c>
      <c r="FC27">
        <v>32.606999999999999</v>
      </c>
      <c r="FD27">
        <v>29.999600000000001</v>
      </c>
      <c r="FE27">
        <v>32.614699999999999</v>
      </c>
      <c r="FF27">
        <v>32.590699999999998</v>
      </c>
      <c r="FG27">
        <v>34.313899999999997</v>
      </c>
      <c r="FH27">
        <v>0</v>
      </c>
      <c r="FI27">
        <v>100</v>
      </c>
      <c r="FJ27">
        <v>24.192299999999999</v>
      </c>
      <c r="FK27">
        <v>711.32299999999998</v>
      </c>
      <c r="FL27">
        <v>18.706099999999999</v>
      </c>
      <c r="FM27">
        <v>101.509</v>
      </c>
      <c r="FN27">
        <v>100.883</v>
      </c>
    </row>
    <row r="28" spans="1:170" x14ac:dyDescent="0.25">
      <c r="A28">
        <v>12</v>
      </c>
      <c r="B28">
        <v>1608056651</v>
      </c>
      <c r="C28">
        <v>832.5</v>
      </c>
      <c r="D28" t="s">
        <v>334</v>
      </c>
      <c r="E28" t="s">
        <v>335</v>
      </c>
      <c r="F28" t="s">
        <v>285</v>
      </c>
      <c r="G28" t="s">
        <v>286</v>
      </c>
      <c r="H28">
        <v>1608056643.25</v>
      </c>
      <c r="I28">
        <f t="shared" si="0"/>
        <v>8.9747478093502552E-4</v>
      </c>
      <c r="J28">
        <f t="shared" si="1"/>
        <v>11.465467225234459</v>
      </c>
      <c r="K28">
        <f t="shared" si="2"/>
        <v>796.96683333333306</v>
      </c>
      <c r="L28">
        <f t="shared" si="3"/>
        <v>381.17102974363604</v>
      </c>
      <c r="M28">
        <f t="shared" si="4"/>
        <v>39.206722536919095</v>
      </c>
      <c r="N28">
        <f t="shared" si="5"/>
        <v>81.974901205483633</v>
      </c>
      <c r="O28">
        <f t="shared" si="6"/>
        <v>4.6496746902994129E-2</v>
      </c>
      <c r="P28">
        <f t="shared" si="7"/>
        <v>2.9763952377883935</v>
      </c>
      <c r="Q28">
        <f t="shared" si="8"/>
        <v>4.6096956687666175E-2</v>
      </c>
      <c r="R28">
        <f t="shared" si="9"/>
        <v>2.8846230846904571E-2</v>
      </c>
      <c r="S28">
        <f t="shared" si="10"/>
        <v>231.29387843341348</v>
      </c>
      <c r="T28">
        <f t="shared" si="11"/>
        <v>29.096091626334797</v>
      </c>
      <c r="U28">
        <f t="shared" si="12"/>
        <v>28.261646666666699</v>
      </c>
      <c r="V28">
        <f t="shared" si="13"/>
        <v>3.8531093414211446</v>
      </c>
      <c r="W28">
        <f t="shared" si="14"/>
        <v>50.292033406890567</v>
      </c>
      <c r="X28">
        <f t="shared" si="15"/>
        <v>1.9065944069875715</v>
      </c>
      <c r="Y28">
        <f t="shared" si="16"/>
        <v>3.7910465690702155</v>
      </c>
      <c r="Z28">
        <f t="shared" si="17"/>
        <v>1.946514934433573</v>
      </c>
      <c r="AA28">
        <f t="shared" si="18"/>
        <v>-39.578637839234624</v>
      </c>
      <c r="AB28">
        <f t="shared" si="19"/>
        <v>-44.737201512629895</v>
      </c>
      <c r="AC28">
        <f t="shared" si="20"/>
        <v>-3.2803338065357321</v>
      </c>
      <c r="AD28">
        <f t="shared" si="21"/>
        <v>143.69770527501322</v>
      </c>
      <c r="AE28">
        <v>28</v>
      </c>
      <c r="AF28">
        <v>6</v>
      </c>
      <c r="AG28">
        <f t="shared" si="22"/>
        <v>1</v>
      </c>
      <c r="AH28">
        <f t="shared" si="23"/>
        <v>0</v>
      </c>
      <c r="AI28">
        <f t="shared" si="24"/>
        <v>54126.339531014382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1033.7275999999999</v>
      </c>
      <c r="AR28">
        <v>1166.31</v>
      </c>
      <c r="AS28">
        <f t="shared" si="27"/>
        <v>0.11367680976755756</v>
      </c>
      <c r="AT28">
        <v>0.5</v>
      </c>
      <c r="AU28">
        <f t="shared" si="28"/>
        <v>1180.2031597509158</v>
      </c>
      <c r="AV28">
        <f t="shared" si="29"/>
        <v>11.465467225234459</v>
      </c>
      <c r="AW28">
        <f t="shared" si="30"/>
        <v>67.080865039037604</v>
      </c>
      <c r="AX28">
        <f t="shared" si="31"/>
        <v>0.39957644194082192</v>
      </c>
      <c r="AY28">
        <f t="shared" si="32"/>
        <v>1.0204357279972395E-2</v>
      </c>
      <c r="AZ28">
        <f t="shared" si="33"/>
        <v>1.7969236309386012</v>
      </c>
      <c r="BA28" t="s">
        <v>337</v>
      </c>
      <c r="BB28">
        <v>700.28</v>
      </c>
      <c r="BC28">
        <f t="shared" si="34"/>
        <v>466.03</v>
      </c>
      <c r="BD28">
        <f t="shared" si="35"/>
        <v>0.28449327296525978</v>
      </c>
      <c r="BE28">
        <f t="shared" si="36"/>
        <v>0.81808494027636813</v>
      </c>
      <c r="BF28">
        <f t="shared" si="37"/>
        <v>0.29408312474512993</v>
      </c>
      <c r="BG28">
        <f t="shared" si="38"/>
        <v>0.82296688439260257</v>
      </c>
      <c r="BH28">
        <f t="shared" si="39"/>
        <v>1400.0219999999999</v>
      </c>
      <c r="BI28">
        <f t="shared" si="40"/>
        <v>1180.2031597509158</v>
      </c>
      <c r="BJ28">
        <f t="shared" si="41"/>
        <v>0.84298900999478277</v>
      </c>
      <c r="BK28">
        <f t="shared" si="42"/>
        <v>0.19597801998956563</v>
      </c>
      <c r="BL28">
        <v>6</v>
      </c>
      <c r="BM28">
        <v>0.5</v>
      </c>
      <c r="BN28" t="s">
        <v>290</v>
      </c>
      <c r="BO28">
        <v>2</v>
      </c>
      <c r="BP28">
        <v>1608056643.25</v>
      </c>
      <c r="BQ28">
        <v>796.96683333333306</v>
      </c>
      <c r="BR28">
        <v>811.58309999999994</v>
      </c>
      <c r="BS28">
        <v>18.536069999999999</v>
      </c>
      <c r="BT28">
        <v>17.479106666666699</v>
      </c>
      <c r="BU28">
        <v>793.16683333333299</v>
      </c>
      <c r="BV28">
        <v>18.411069999999999</v>
      </c>
      <c r="BW28">
        <v>500.02063333333302</v>
      </c>
      <c r="BX28">
        <v>102.7586</v>
      </c>
      <c r="BY28">
        <v>0.100010643333333</v>
      </c>
      <c r="BZ28">
        <v>27.982846666666699</v>
      </c>
      <c r="CA28">
        <v>28.261646666666699</v>
      </c>
      <c r="CB28">
        <v>999.9</v>
      </c>
      <c r="CC28">
        <v>0</v>
      </c>
      <c r="CD28">
        <v>0</v>
      </c>
      <c r="CE28">
        <v>9993.8266666666696</v>
      </c>
      <c r="CF28">
        <v>0</v>
      </c>
      <c r="CG28">
        <v>391.16876666666701</v>
      </c>
      <c r="CH28">
        <v>1400.0219999999999</v>
      </c>
      <c r="CI28">
        <v>0.90000813333333396</v>
      </c>
      <c r="CJ28">
        <v>9.9991766666666704E-2</v>
      </c>
      <c r="CK28">
        <v>0</v>
      </c>
      <c r="CL28">
        <v>1033.82533333333</v>
      </c>
      <c r="CM28">
        <v>4.9997499999999997</v>
      </c>
      <c r="CN28">
        <v>14476.6266666667</v>
      </c>
      <c r="CO28">
        <v>12178.256666666701</v>
      </c>
      <c r="CP28">
        <v>48.924666666666603</v>
      </c>
      <c r="CQ28">
        <v>50.311999999999998</v>
      </c>
      <c r="CR28">
        <v>49.862400000000001</v>
      </c>
      <c r="CS28">
        <v>49.772766666666698</v>
      </c>
      <c r="CT28">
        <v>49.989433333333302</v>
      </c>
      <c r="CU28">
        <v>1255.5329999999999</v>
      </c>
      <c r="CV28">
        <v>139.48933333333301</v>
      </c>
      <c r="CW28">
        <v>0</v>
      </c>
      <c r="CX28">
        <v>64.299999952316298</v>
      </c>
      <c r="CY28">
        <v>0</v>
      </c>
      <c r="CZ28">
        <v>1033.7275999999999</v>
      </c>
      <c r="DA28">
        <v>-10.110000002291899</v>
      </c>
      <c r="DB28">
        <v>-143.68461560678</v>
      </c>
      <c r="DC28">
        <v>14475.596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11.4807530938761</v>
      </c>
      <c r="DS28">
        <v>-6.1357062997468001E-2</v>
      </c>
      <c r="DT28">
        <v>9.0480944464456203E-2</v>
      </c>
      <c r="DU28">
        <v>1</v>
      </c>
      <c r="DV28">
        <v>-14.62494</v>
      </c>
      <c r="DW28">
        <v>-0.156472525027814</v>
      </c>
      <c r="DX28">
        <v>9.5493837846568105E-2</v>
      </c>
      <c r="DY28">
        <v>1</v>
      </c>
      <c r="DZ28">
        <v>1.0569296666666701</v>
      </c>
      <c r="EA28">
        <v>-5.0536151279122405E-4</v>
      </c>
      <c r="EB28">
        <v>7.74646084063908E-4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1066.4000000000001</v>
      </c>
      <c r="EX28">
        <v>1066.4000000000001</v>
      </c>
      <c r="EY28">
        <v>2</v>
      </c>
      <c r="EZ28">
        <v>462.68599999999998</v>
      </c>
      <c r="FA28">
        <v>479.26499999999999</v>
      </c>
      <c r="FB28">
        <v>24.161799999999999</v>
      </c>
      <c r="FC28">
        <v>32.538699999999999</v>
      </c>
      <c r="FD28">
        <v>29.999700000000001</v>
      </c>
      <c r="FE28">
        <v>32.549199999999999</v>
      </c>
      <c r="FF28">
        <v>32.526699999999998</v>
      </c>
      <c r="FG28">
        <v>38.085500000000003</v>
      </c>
      <c r="FH28">
        <v>0</v>
      </c>
      <c r="FI28">
        <v>100</v>
      </c>
      <c r="FJ28">
        <v>24.176100000000002</v>
      </c>
      <c r="FK28">
        <v>812.76800000000003</v>
      </c>
      <c r="FL28">
        <v>18.6281</v>
      </c>
      <c r="FM28">
        <v>101.524</v>
      </c>
      <c r="FN28">
        <v>100.899</v>
      </c>
    </row>
    <row r="29" spans="1:170" x14ac:dyDescent="0.25">
      <c r="A29">
        <v>13</v>
      </c>
      <c r="B29">
        <v>1608056742</v>
      </c>
      <c r="C29">
        <v>923.5</v>
      </c>
      <c r="D29" t="s">
        <v>338</v>
      </c>
      <c r="E29" t="s">
        <v>339</v>
      </c>
      <c r="F29" t="s">
        <v>285</v>
      </c>
      <c r="G29" t="s">
        <v>286</v>
      </c>
      <c r="H29">
        <v>1608056734.25</v>
      </c>
      <c r="I29">
        <f t="shared" si="0"/>
        <v>8.8595877895180394E-4</v>
      </c>
      <c r="J29">
        <f t="shared" si="1"/>
        <v>11.836296066706614</v>
      </c>
      <c r="K29">
        <f t="shared" si="2"/>
        <v>899.16309999999999</v>
      </c>
      <c r="L29">
        <f t="shared" si="3"/>
        <v>458.14824047604395</v>
      </c>
      <c r="M29">
        <f t="shared" si="4"/>
        <v>47.123526035902451</v>
      </c>
      <c r="N29">
        <f t="shared" si="5"/>
        <v>92.484772416338316</v>
      </c>
      <c r="O29">
        <f t="shared" si="6"/>
        <v>4.5450880022407873E-2</v>
      </c>
      <c r="P29">
        <f t="shared" si="7"/>
        <v>2.9774223827334239</v>
      </c>
      <c r="Q29">
        <f t="shared" si="8"/>
        <v>4.5068923643402856E-2</v>
      </c>
      <c r="R29">
        <f t="shared" si="9"/>
        <v>2.8202126860452873E-2</v>
      </c>
      <c r="S29">
        <f t="shared" si="10"/>
        <v>231.28964514148055</v>
      </c>
      <c r="T29">
        <f t="shared" si="11"/>
        <v>29.099866333184004</v>
      </c>
      <c r="U29">
        <f t="shared" si="12"/>
        <v>28.2559233333333</v>
      </c>
      <c r="V29">
        <f t="shared" si="13"/>
        <v>3.8518264327564391</v>
      </c>
      <c r="W29">
        <f t="shared" si="14"/>
        <v>49.752850143201002</v>
      </c>
      <c r="X29">
        <f t="shared" si="15"/>
        <v>1.8862867865390871</v>
      </c>
      <c r="Y29">
        <f t="shared" si="16"/>
        <v>3.791314027457497</v>
      </c>
      <c r="Z29">
        <f t="shared" si="17"/>
        <v>1.965539646217352</v>
      </c>
      <c r="AA29">
        <f t="shared" si="18"/>
        <v>-39.070782151774551</v>
      </c>
      <c r="AB29">
        <f t="shared" si="19"/>
        <v>-43.639709869358391</v>
      </c>
      <c r="AC29">
        <f t="shared" si="20"/>
        <v>-3.1986849284449326</v>
      </c>
      <c r="AD29">
        <f t="shared" si="21"/>
        <v>145.38046819190268</v>
      </c>
      <c r="AE29">
        <v>29</v>
      </c>
      <c r="AF29">
        <v>6</v>
      </c>
      <c r="AG29">
        <f t="shared" si="22"/>
        <v>1</v>
      </c>
      <c r="AH29">
        <f t="shared" si="23"/>
        <v>0</v>
      </c>
      <c r="AI29">
        <f t="shared" si="24"/>
        <v>54156.238992160506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1045.1487999999999</v>
      </c>
      <c r="AR29">
        <v>1183.3</v>
      </c>
      <c r="AS29">
        <f t="shared" si="27"/>
        <v>0.11675078171216091</v>
      </c>
      <c r="AT29">
        <v>0.5</v>
      </c>
      <c r="AU29">
        <f t="shared" si="28"/>
        <v>1180.1777507473287</v>
      </c>
      <c r="AV29">
        <f t="shared" si="29"/>
        <v>11.836296066706614</v>
      </c>
      <c r="AW29">
        <f t="shared" si="30"/>
        <v>68.893337479525215</v>
      </c>
      <c r="AX29">
        <f t="shared" si="31"/>
        <v>0.40658328403616995</v>
      </c>
      <c r="AY29">
        <f t="shared" si="32"/>
        <v>1.051879137584304E-2</v>
      </c>
      <c r="AZ29">
        <f t="shared" si="33"/>
        <v>1.7567649792951914</v>
      </c>
      <c r="BA29" t="s">
        <v>341</v>
      </c>
      <c r="BB29">
        <v>702.19</v>
      </c>
      <c r="BC29">
        <f t="shared" si="34"/>
        <v>481.1099999999999</v>
      </c>
      <c r="BD29">
        <f t="shared" si="35"/>
        <v>0.28715096339714419</v>
      </c>
      <c r="BE29">
        <f t="shared" si="36"/>
        <v>0.81205833063139421</v>
      </c>
      <c r="BF29">
        <f t="shared" si="37"/>
        <v>0.29530650969301347</v>
      </c>
      <c r="BG29">
        <f t="shared" si="38"/>
        <v>0.81629525183472151</v>
      </c>
      <c r="BH29">
        <f t="shared" si="39"/>
        <v>1399.99133333333</v>
      </c>
      <c r="BI29">
        <f t="shared" si="40"/>
        <v>1180.1777507473287</v>
      </c>
      <c r="BJ29">
        <f t="shared" si="41"/>
        <v>0.84298932618201794</v>
      </c>
      <c r="BK29">
        <f t="shared" si="42"/>
        <v>0.19597865236403592</v>
      </c>
      <c r="BL29">
        <v>6</v>
      </c>
      <c r="BM29">
        <v>0.5</v>
      </c>
      <c r="BN29" t="s">
        <v>290</v>
      </c>
      <c r="BO29">
        <v>2</v>
      </c>
      <c r="BP29">
        <v>1608056734.25</v>
      </c>
      <c r="BQ29">
        <v>899.16309999999999</v>
      </c>
      <c r="BR29">
        <v>914.32259999999997</v>
      </c>
      <c r="BS29">
        <v>18.339013333333298</v>
      </c>
      <c r="BT29">
        <v>17.295359999999999</v>
      </c>
      <c r="BU29">
        <v>895.36313333333305</v>
      </c>
      <c r="BV29">
        <v>18.214013333333298</v>
      </c>
      <c r="BW29">
        <v>500.00003333333302</v>
      </c>
      <c r="BX29">
        <v>102.756566666667</v>
      </c>
      <c r="BY29">
        <v>9.9936693333333299E-2</v>
      </c>
      <c r="BZ29">
        <v>27.984056666666699</v>
      </c>
      <c r="CA29">
        <v>28.2559233333333</v>
      </c>
      <c r="CB29">
        <v>999.9</v>
      </c>
      <c r="CC29">
        <v>0</v>
      </c>
      <c r="CD29">
        <v>0</v>
      </c>
      <c r="CE29">
        <v>9999.8303333333406</v>
      </c>
      <c r="CF29">
        <v>0</v>
      </c>
      <c r="CG29">
        <v>388.82440000000003</v>
      </c>
      <c r="CH29">
        <v>1399.99133333333</v>
      </c>
      <c r="CI29">
        <v>0.89999870000000004</v>
      </c>
      <c r="CJ29">
        <v>0.10000122</v>
      </c>
      <c r="CK29">
        <v>0</v>
      </c>
      <c r="CL29">
        <v>1045.1853333333299</v>
      </c>
      <c r="CM29">
        <v>4.9997499999999997</v>
      </c>
      <c r="CN29">
        <v>14625.393333333301</v>
      </c>
      <c r="CO29">
        <v>12177.983333333301</v>
      </c>
      <c r="CP29">
        <v>48.8162666666666</v>
      </c>
      <c r="CQ29">
        <v>50.25</v>
      </c>
      <c r="CR29">
        <v>49.787266666666703</v>
      </c>
      <c r="CS29">
        <v>49.720599999999997</v>
      </c>
      <c r="CT29">
        <v>49.8874</v>
      </c>
      <c r="CU29">
        <v>1255.49033333333</v>
      </c>
      <c r="CV29">
        <v>139.501</v>
      </c>
      <c r="CW29">
        <v>0</v>
      </c>
      <c r="CX29">
        <v>90.200000047683702</v>
      </c>
      <c r="CY29">
        <v>0</v>
      </c>
      <c r="CZ29">
        <v>1045.1487999999999</v>
      </c>
      <c r="DA29">
        <v>-7.12538461410018</v>
      </c>
      <c r="DB29">
        <v>-110.769230704997</v>
      </c>
      <c r="DC29">
        <v>14624.972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11.8352289916179</v>
      </c>
      <c r="DS29">
        <v>-3.8742389204645601E-2</v>
      </c>
      <c r="DT29">
        <v>6.4973462735922402E-2</v>
      </c>
      <c r="DU29">
        <v>1</v>
      </c>
      <c r="DV29">
        <v>-15.1598566666667</v>
      </c>
      <c r="DW29">
        <v>-0.102415127919947</v>
      </c>
      <c r="DX29">
        <v>8.0024923964697098E-2</v>
      </c>
      <c r="DY29">
        <v>1</v>
      </c>
      <c r="DZ29">
        <v>1.04366633333333</v>
      </c>
      <c r="EA29">
        <v>-8.4277641824271297E-3</v>
      </c>
      <c r="EB29">
        <v>8.7698150240217497E-4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1067.9000000000001</v>
      </c>
      <c r="EX29">
        <v>1067.9000000000001</v>
      </c>
      <c r="EY29">
        <v>2</v>
      </c>
      <c r="EZ29">
        <v>462.42</v>
      </c>
      <c r="FA29">
        <v>479.10700000000003</v>
      </c>
      <c r="FB29">
        <v>24.226800000000001</v>
      </c>
      <c r="FC29">
        <v>32.4495</v>
      </c>
      <c r="FD29">
        <v>29.999700000000001</v>
      </c>
      <c r="FE29">
        <v>32.461300000000001</v>
      </c>
      <c r="FF29">
        <v>32.440300000000001</v>
      </c>
      <c r="FG29">
        <v>41.792499999999997</v>
      </c>
      <c r="FH29">
        <v>0</v>
      </c>
      <c r="FI29">
        <v>100</v>
      </c>
      <c r="FJ29">
        <v>24.234300000000001</v>
      </c>
      <c r="FK29">
        <v>914.50300000000004</v>
      </c>
      <c r="FL29">
        <v>18.508400000000002</v>
      </c>
      <c r="FM29">
        <v>101.536</v>
      </c>
      <c r="FN29">
        <v>100.91</v>
      </c>
    </row>
    <row r="30" spans="1:170" x14ac:dyDescent="0.25">
      <c r="A30">
        <v>14</v>
      </c>
      <c r="B30">
        <v>1608056862.5</v>
      </c>
      <c r="C30">
        <v>1044</v>
      </c>
      <c r="D30" t="s">
        <v>342</v>
      </c>
      <c r="E30" t="s">
        <v>343</v>
      </c>
      <c r="F30" t="s">
        <v>285</v>
      </c>
      <c r="G30" t="s">
        <v>286</v>
      </c>
      <c r="H30">
        <v>1608056854.75</v>
      </c>
      <c r="I30">
        <f t="shared" si="0"/>
        <v>8.4754935798002817E-4</v>
      </c>
      <c r="J30">
        <f t="shared" si="1"/>
        <v>13.995457687024285</v>
      </c>
      <c r="K30">
        <f t="shared" si="2"/>
        <v>1199.5146666666701</v>
      </c>
      <c r="L30">
        <f t="shared" si="3"/>
        <v>643.53917082584439</v>
      </c>
      <c r="M30">
        <f t="shared" si="4"/>
        <v>66.188256280675958</v>
      </c>
      <c r="N30">
        <f t="shared" si="5"/>
        <v>123.37055422419472</v>
      </c>
      <c r="O30">
        <f t="shared" si="6"/>
        <v>4.2814896796008799E-2</v>
      </c>
      <c r="P30">
        <f t="shared" si="7"/>
        <v>2.9773838580290839</v>
      </c>
      <c r="Q30">
        <f t="shared" si="8"/>
        <v>4.247577710184601E-2</v>
      </c>
      <c r="R30">
        <f t="shared" si="9"/>
        <v>2.65776052108589E-2</v>
      </c>
      <c r="S30">
        <f t="shared" si="10"/>
        <v>231.29097825722468</v>
      </c>
      <c r="T30">
        <f t="shared" si="11"/>
        <v>29.105323657789768</v>
      </c>
      <c r="U30">
        <f t="shared" si="12"/>
        <v>28.272040000000001</v>
      </c>
      <c r="V30">
        <f t="shared" si="13"/>
        <v>3.8554400028090625</v>
      </c>
      <c r="W30">
        <f t="shared" si="14"/>
        <v>49.077829045997831</v>
      </c>
      <c r="X30">
        <f t="shared" si="15"/>
        <v>1.8602173365531591</v>
      </c>
      <c r="Y30">
        <f t="shared" si="16"/>
        <v>3.7903415304081287</v>
      </c>
      <c r="Z30">
        <f t="shared" si="17"/>
        <v>1.9952226662559034</v>
      </c>
      <c r="AA30">
        <f t="shared" si="18"/>
        <v>-37.376926686919241</v>
      </c>
      <c r="AB30">
        <f t="shared" si="19"/>
        <v>-46.93241322656062</v>
      </c>
      <c r="AC30">
        <f t="shared" si="20"/>
        <v>-3.4402775075520164</v>
      </c>
      <c r="AD30">
        <f t="shared" si="21"/>
        <v>143.54136083619281</v>
      </c>
      <c r="AE30">
        <v>29</v>
      </c>
      <c r="AF30">
        <v>6</v>
      </c>
      <c r="AG30">
        <f t="shared" si="22"/>
        <v>1</v>
      </c>
      <c r="AH30">
        <f t="shared" si="23"/>
        <v>0</v>
      </c>
      <c r="AI30">
        <f t="shared" si="24"/>
        <v>54155.766490228656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1063.5603846153799</v>
      </c>
      <c r="AR30">
        <v>1205.3800000000001</v>
      </c>
      <c r="AS30">
        <f t="shared" si="27"/>
        <v>0.11765552388841705</v>
      </c>
      <c r="AT30">
        <v>0.5</v>
      </c>
      <c r="AU30">
        <f t="shared" si="28"/>
        <v>1180.1845007473298</v>
      </c>
      <c r="AV30">
        <f t="shared" si="29"/>
        <v>13.995457687024285</v>
      </c>
      <c r="AW30">
        <f t="shared" si="30"/>
        <v>69.427612860208498</v>
      </c>
      <c r="AX30">
        <f t="shared" si="31"/>
        <v>0.41982611292704375</v>
      </c>
      <c r="AY30">
        <f t="shared" si="32"/>
        <v>1.2348243141315869E-2</v>
      </c>
      <c r="AZ30">
        <f t="shared" si="33"/>
        <v>1.7062669033831652</v>
      </c>
      <c r="BA30" t="s">
        <v>345</v>
      </c>
      <c r="BB30">
        <v>699.33</v>
      </c>
      <c r="BC30">
        <f t="shared" si="34"/>
        <v>506.05000000000007</v>
      </c>
      <c r="BD30">
        <f t="shared" si="35"/>
        <v>0.2802482272198798</v>
      </c>
      <c r="BE30">
        <f t="shared" si="36"/>
        <v>0.80253633791825185</v>
      </c>
      <c r="BF30">
        <f t="shared" si="37"/>
        <v>0.28948504727780716</v>
      </c>
      <c r="BG30">
        <f t="shared" si="38"/>
        <v>0.80762487826921159</v>
      </c>
      <c r="BH30">
        <f t="shared" si="39"/>
        <v>1399.99933333333</v>
      </c>
      <c r="BI30">
        <f t="shared" si="40"/>
        <v>1180.1845007473298</v>
      </c>
      <c r="BJ30">
        <f t="shared" si="41"/>
        <v>0.84298933052872838</v>
      </c>
      <c r="BK30">
        <f t="shared" si="42"/>
        <v>0.19597866105745668</v>
      </c>
      <c r="BL30">
        <v>6</v>
      </c>
      <c r="BM30">
        <v>0.5</v>
      </c>
      <c r="BN30" t="s">
        <v>290</v>
      </c>
      <c r="BO30">
        <v>2</v>
      </c>
      <c r="BP30">
        <v>1608056854.75</v>
      </c>
      <c r="BQ30">
        <v>1199.5146666666701</v>
      </c>
      <c r="BR30">
        <v>1217.529</v>
      </c>
      <c r="BS30">
        <v>18.0866333333333</v>
      </c>
      <c r="BT30">
        <v>17.087980000000002</v>
      </c>
      <c r="BU30">
        <v>1195.7146666666699</v>
      </c>
      <c r="BV30">
        <v>17.9616333333333</v>
      </c>
      <c r="BW30">
        <v>500.00536666666699</v>
      </c>
      <c r="BX30">
        <v>102.7504</v>
      </c>
      <c r="BY30">
        <v>9.9992456666666701E-2</v>
      </c>
      <c r="BZ30">
        <v>27.979656666666699</v>
      </c>
      <c r="CA30">
        <v>28.272040000000001</v>
      </c>
      <c r="CB30">
        <v>999.9</v>
      </c>
      <c r="CC30">
        <v>0</v>
      </c>
      <c r="CD30">
        <v>0</v>
      </c>
      <c r="CE30">
        <v>10000.212666666701</v>
      </c>
      <c r="CF30">
        <v>0</v>
      </c>
      <c r="CG30">
        <v>388.55076666666702</v>
      </c>
      <c r="CH30">
        <v>1399.99933333333</v>
      </c>
      <c r="CI30">
        <v>0.89999693333333297</v>
      </c>
      <c r="CJ30">
        <v>0.10000304</v>
      </c>
      <c r="CK30">
        <v>0</v>
      </c>
      <c r="CL30">
        <v>1063.5796666666699</v>
      </c>
      <c r="CM30">
        <v>4.9997499999999997</v>
      </c>
      <c r="CN30">
        <v>14870.8666666667</v>
      </c>
      <c r="CO30">
        <v>12178.0366666667</v>
      </c>
      <c r="CP30">
        <v>48.682866666666598</v>
      </c>
      <c r="CQ30">
        <v>50.186999999999998</v>
      </c>
      <c r="CR30">
        <v>49.682866666666598</v>
      </c>
      <c r="CS30">
        <v>49.6374</v>
      </c>
      <c r="CT30">
        <v>49.789266666666698</v>
      </c>
      <c r="CU30">
        <v>1255.4973333333301</v>
      </c>
      <c r="CV30">
        <v>139.50200000000001</v>
      </c>
      <c r="CW30">
        <v>0</v>
      </c>
      <c r="CX30">
        <v>119.799999952316</v>
      </c>
      <c r="CY30">
        <v>0</v>
      </c>
      <c r="CZ30">
        <v>1063.5603846153799</v>
      </c>
      <c r="DA30">
        <v>-15.683760693440901</v>
      </c>
      <c r="DB30">
        <v>-233.254701082417</v>
      </c>
      <c r="DC30">
        <v>14870.211538461501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14.0047741218289</v>
      </c>
      <c r="DS30">
        <v>-0.99460842984045195</v>
      </c>
      <c r="DT30">
        <v>8.4315936648936496E-2</v>
      </c>
      <c r="DU30">
        <v>0</v>
      </c>
      <c r="DV30">
        <v>-18.0127733333333</v>
      </c>
      <c r="DW30">
        <v>1.1873512791991001</v>
      </c>
      <c r="DX30">
        <v>0.100528625884483</v>
      </c>
      <c r="DY30">
        <v>0</v>
      </c>
      <c r="DZ30">
        <v>0.99865123333333305</v>
      </c>
      <c r="EA30">
        <v>-1.45659710789786E-2</v>
      </c>
      <c r="EB30">
        <v>1.21214450962837E-3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1069.9000000000001</v>
      </c>
      <c r="EX30">
        <v>1069.9000000000001</v>
      </c>
      <c r="EY30">
        <v>2</v>
      </c>
      <c r="EZ30">
        <v>462.435</v>
      </c>
      <c r="FA30">
        <v>479.47</v>
      </c>
      <c r="FB30">
        <v>24.3415</v>
      </c>
      <c r="FC30">
        <v>32.357399999999998</v>
      </c>
      <c r="FD30">
        <v>29.9998</v>
      </c>
      <c r="FE30">
        <v>32.364400000000003</v>
      </c>
      <c r="FF30">
        <v>32.3416</v>
      </c>
      <c r="FG30">
        <v>52.452800000000003</v>
      </c>
      <c r="FH30">
        <v>0</v>
      </c>
      <c r="FI30">
        <v>100</v>
      </c>
      <c r="FJ30">
        <v>24.348400000000002</v>
      </c>
      <c r="FK30">
        <v>1217.57</v>
      </c>
      <c r="FL30">
        <v>18.310500000000001</v>
      </c>
      <c r="FM30">
        <v>101.54300000000001</v>
      </c>
      <c r="FN30">
        <v>100.923</v>
      </c>
    </row>
    <row r="31" spans="1:170" x14ac:dyDescent="0.25">
      <c r="A31">
        <v>15</v>
      </c>
      <c r="B31">
        <v>1608056968.0999999</v>
      </c>
      <c r="C31">
        <v>1149.5999999046301</v>
      </c>
      <c r="D31" t="s">
        <v>346</v>
      </c>
      <c r="E31" t="s">
        <v>347</v>
      </c>
      <c r="F31" t="s">
        <v>285</v>
      </c>
      <c r="G31" t="s">
        <v>286</v>
      </c>
      <c r="H31">
        <v>1608056960.0999999</v>
      </c>
      <c r="I31">
        <f t="shared" si="0"/>
        <v>7.7222926609961449E-4</v>
      </c>
      <c r="J31">
        <f t="shared" si="1"/>
        <v>14.774880957274044</v>
      </c>
      <c r="K31">
        <f t="shared" si="2"/>
        <v>1399.27096774194</v>
      </c>
      <c r="L31">
        <f t="shared" si="3"/>
        <v>745.1232155330498</v>
      </c>
      <c r="M31">
        <f t="shared" si="4"/>
        <v>76.637513377771143</v>
      </c>
      <c r="N31">
        <f t="shared" si="5"/>
        <v>143.918006141755</v>
      </c>
      <c r="O31">
        <f t="shared" si="6"/>
        <v>3.8397473084795901E-2</v>
      </c>
      <c r="P31">
        <f t="shared" si="7"/>
        <v>2.9780904392991161</v>
      </c>
      <c r="Q31">
        <f t="shared" si="8"/>
        <v>3.812454426392016E-2</v>
      </c>
      <c r="R31">
        <f t="shared" si="9"/>
        <v>2.3852199870406217E-2</v>
      </c>
      <c r="S31">
        <f t="shared" si="10"/>
        <v>231.29200277756726</v>
      </c>
      <c r="T31">
        <f t="shared" si="11"/>
        <v>29.131789483806376</v>
      </c>
      <c r="U31">
        <f t="shared" si="12"/>
        <v>28.2923193548387</v>
      </c>
      <c r="V31">
        <f t="shared" si="13"/>
        <v>3.8599911039627584</v>
      </c>
      <c r="W31">
        <f t="shared" si="14"/>
        <v>48.374314275391008</v>
      </c>
      <c r="X31">
        <f t="shared" si="15"/>
        <v>1.8343469212595844</v>
      </c>
      <c r="Y31">
        <f t="shared" si="16"/>
        <v>3.7919853722717343</v>
      </c>
      <c r="Z31">
        <f t="shared" si="17"/>
        <v>2.0256441827031741</v>
      </c>
      <c r="AA31">
        <f t="shared" si="18"/>
        <v>-34.055310634992999</v>
      </c>
      <c r="AB31">
        <f t="shared" si="19"/>
        <v>-49.005471900197108</v>
      </c>
      <c r="AC31">
        <f t="shared" si="20"/>
        <v>-3.5918821645974672</v>
      </c>
      <c r="AD31">
        <f t="shared" si="21"/>
        <v>144.63933807777968</v>
      </c>
      <c r="AE31">
        <v>29</v>
      </c>
      <c r="AF31">
        <v>6</v>
      </c>
      <c r="AG31">
        <f t="shared" si="22"/>
        <v>1</v>
      </c>
      <c r="AH31">
        <f t="shared" si="23"/>
        <v>0</v>
      </c>
      <c r="AI31">
        <f t="shared" si="24"/>
        <v>54175.218429109773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1063.78884615385</v>
      </c>
      <c r="AR31">
        <v>1209.1400000000001</v>
      </c>
      <c r="AS31">
        <f t="shared" si="27"/>
        <v>0.12021035930177648</v>
      </c>
      <c r="AT31">
        <v>0.5</v>
      </c>
      <c r="AU31">
        <f t="shared" si="28"/>
        <v>1180.1874975215712</v>
      </c>
      <c r="AV31">
        <f t="shared" si="29"/>
        <v>14.774880957274044</v>
      </c>
      <c r="AW31">
        <f t="shared" si="30"/>
        <v>70.935381560266265</v>
      </c>
      <c r="AX31">
        <f t="shared" si="31"/>
        <v>0.41761086391981078</v>
      </c>
      <c r="AY31">
        <f t="shared" si="32"/>
        <v>1.3008635042593862E-2</v>
      </c>
      <c r="AZ31">
        <f t="shared" si="33"/>
        <v>1.6978513654332827</v>
      </c>
      <c r="BA31" t="s">
        <v>349</v>
      </c>
      <c r="BB31">
        <v>704.19</v>
      </c>
      <c r="BC31">
        <f t="shared" si="34"/>
        <v>504.95000000000005</v>
      </c>
      <c r="BD31">
        <f t="shared" si="35"/>
        <v>0.28785256727626507</v>
      </c>
      <c r="BE31">
        <f t="shared" si="36"/>
        <v>0.80259119821415292</v>
      </c>
      <c r="BF31">
        <f t="shared" si="37"/>
        <v>0.29443391786985673</v>
      </c>
      <c r="BG31">
        <f t="shared" si="38"/>
        <v>0.80614840161131673</v>
      </c>
      <c r="BH31">
        <f t="shared" si="39"/>
        <v>1400.0025806451599</v>
      </c>
      <c r="BI31">
        <f t="shared" si="40"/>
        <v>1180.1874975215712</v>
      </c>
      <c r="BJ31">
        <f t="shared" si="41"/>
        <v>0.84298951576054115</v>
      </c>
      <c r="BK31">
        <f t="shared" si="42"/>
        <v>0.19597903152108231</v>
      </c>
      <c r="BL31">
        <v>6</v>
      </c>
      <c r="BM31">
        <v>0.5</v>
      </c>
      <c r="BN31" t="s">
        <v>290</v>
      </c>
      <c r="BO31">
        <v>2</v>
      </c>
      <c r="BP31">
        <v>1608056960.0999999</v>
      </c>
      <c r="BQ31">
        <v>1399.27096774194</v>
      </c>
      <c r="BR31">
        <v>1418.2970967741901</v>
      </c>
      <c r="BS31">
        <v>17.834796774193599</v>
      </c>
      <c r="BT31">
        <v>16.924667741935501</v>
      </c>
      <c r="BU31">
        <v>1395.4709677419401</v>
      </c>
      <c r="BV31">
        <v>17.709796774193599</v>
      </c>
      <c r="BW31">
        <v>500.01045161290301</v>
      </c>
      <c r="BX31">
        <v>102.752193548387</v>
      </c>
      <c r="BY31">
        <v>9.9941212903225801E-2</v>
      </c>
      <c r="BZ31">
        <v>27.987093548387101</v>
      </c>
      <c r="CA31">
        <v>28.2923193548387</v>
      </c>
      <c r="CB31">
        <v>999.9</v>
      </c>
      <c r="CC31">
        <v>0</v>
      </c>
      <c r="CD31">
        <v>0</v>
      </c>
      <c r="CE31">
        <v>10004.0335483871</v>
      </c>
      <c r="CF31">
        <v>0</v>
      </c>
      <c r="CG31">
        <v>380.10238709677401</v>
      </c>
      <c r="CH31">
        <v>1400.0025806451599</v>
      </c>
      <c r="CI31">
        <v>0.89999470967741901</v>
      </c>
      <c r="CJ31">
        <v>0.10000528387096801</v>
      </c>
      <c r="CK31">
        <v>0</v>
      </c>
      <c r="CL31">
        <v>1063.9664516129001</v>
      </c>
      <c r="CM31">
        <v>4.9997499999999997</v>
      </c>
      <c r="CN31">
        <v>14866.2</v>
      </c>
      <c r="CO31">
        <v>12178.0451612903</v>
      </c>
      <c r="CP31">
        <v>48.590516129032203</v>
      </c>
      <c r="CQ31">
        <v>50.086387096774203</v>
      </c>
      <c r="CR31">
        <v>49.564129032258002</v>
      </c>
      <c r="CS31">
        <v>49.570258064516104</v>
      </c>
      <c r="CT31">
        <v>49.693129032258</v>
      </c>
      <c r="CU31">
        <v>1255.4916129032299</v>
      </c>
      <c r="CV31">
        <v>139.51096774193601</v>
      </c>
      <c r="CW31">
        <v>0</v>
      </c>
      <c r="CX31">
        <v>105.200000047684</v>
      </c>
      <c r="CY31">
        <v>0</v>
      </c>
      <c r="CZ31">
        <v>1063.78884615385</v>
      </c>
      <c r="DA31">
        <v>-15.1011966007274</v>
      </c>
      <c r="DB31">
        <v>-221.43931634955501</v>
      </c>
      <c r="DC31">
        <v>14863.5192307692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14.7867255091041</v>
      </c>
      <c r="DS31">
        <v>-0.238920050494657</v>
      </c>
      <c r="DT31">
        <v>9.7491518629793397E-2</v>
      </c>
      <c r="DU31">
        <v>1</v>
      </c>
      <c r="DV31">
        <v>-19.028683333333301</v>
      </c>
      <c r="DW31">
        <v>7.64129032258795E-2</v>
      </c>
      <c r="DX31">
        <v>0.101548195727721</v>
      </c>
      <c r="DY31">
        <v>1</v>
      </c>
      <c r="DZ31">
        <v>0.91021909999999995</v>
      </c>
      <c r="EA31">
        <v>-2.5084484983314899E-2</v>
      </c>
      <c r="EB31">
        <v>2.0095315100789098E-3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1071.7</v>
      </c>
      <c r="EX31">
        <v>1071.5999999999999</v>
      </c>
      <c r="EY31">
        <v>2</v>
      </c>
      <c r="EZ31">
        <v>462.09800000000001</v>
      </c>
      <c r="FA31">
        <v>479.54700000000003</v>
      </c>
      <c r="FB31">
        <v>24.2361</v>
      </c>
      <c r="FC31">
        <v>32.290900000000001</v>
      </c>
      <c r="FD31">
        <v>29.9999</v>
      </c>
      <c r="FE31">
        <v>32.291699999999999</v>
      </c>
      <c r="FF31">
        <v>32.269399999999997</v>
      </c>
      <c r="FG31">
        <v>59.2485</v>
      </c>
      <c r="FH31">
        <v>0</v>
      </c>
      <c r="FI31">
        <v>100</v>
      </c>
      <c r="FJ31">
        <v>24.2423</v>
      </c>
      <c r="FK31">
        <v>1418.4</v>
      </c>
      <c r="FL31">
        <v>18.0595</v>
      </c>
      <c r="FM31">
        <v>101.557</v>
      </c>
      <c r="FN31">
        <v>100.935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2020-12-15T10:29:41Z</dcterms:created>
  <dcterms:modified xsi:type="dcterms:W3CDTF">2021-05-04T23:21:52Z</dcterms:modified>
</cp:coreProperties>
</file>