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16E89CBD-3A08-4084-930C-0037F528CB66}" xr6:coauthVersionLast="46" xr6:coauthVersionMax="46" xr10:uidLastSave="{00000000-0000-0000-0000-000000000000}"/>
  <bookViews>
    <workbookView xWindow="3150" yWindow="315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N31" i="1"/>
  <c r="AM31" i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/>
  <c r="BH18" i="1"/>
  <c r="BG18" i="1"/>
  <c r="BF18" i="1"/>
  <c r="BE18" i="1"/>
  <c r="BD18" i="1"/>
  <c r="BC18" i="1"/>
  <c r="AX18" i="1" s="1"/>
  <c r="AZ18" i="1"/>
  <c r="AU18" i="1"/>
  <c r="AS18" i="1"/>
  <c r="AW18" i="1" s="1"/>
  <c r="AN18" i="1"/>
  <c r="AM18" i="1"/>
  <c r="AI18" i="1"/>
  <c r="AG18" i="1" s="1"/>
  <c r="Y18" i="1"/>
  <c r="W18" i="1" s="1"/>
  <c r="X18" i="1"/>
  <c r="S18" i="1"/>
  <c r="P18" i="1"/>
  <c r="BK17" i="1"/>
  <c r="BJ17" i="1"/>
  <c r="BI17" i="1"/>
  <c r="AU17" i="1" s="1"/>
  <c r="AW17" i="1" s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Y17" i="1"/>
  <c r="X17" i="1"/>
  <c r="W17" i="1" s="1"/>
  <c r="P17" i="1"/>
  <c r="AH24" i="1" l="1"/>
  <c r="N24" i="1"/>
  <c r="K24" i="1"/>
  <c r="J24" i="1"/>
  <c r="AV24" i="1" s="1"/>
  <c r="AY24" i="1" s="1"/>
  <c r="I24" i="1"/>
  <c r="AW19" i="1"/>
  <c r="S19" i="1"/>
  <c r="AU19" i="1"/>
  <c r="AU27" i="1"/>
  <c r="AW27" i="1" s="1"/>
  <c r="S27" i="1"/>
  <c r="AU29" i="1"/>
  <c r="AW29" i="1" s="1"/>
  <c r="S29" i="1"/>
  <c r="AU22" i="1"/>
  <c r="AW22" i="1" s="1"/>
  <c r="S22" i="1"/>
  <c r="K25" i="1"/>
  <c r="J25" i="1"/>
  <c r="AV25" i="1" s="1"/>
  <c r="AY25" i="1" s="1"/>
  <c r="I25" i="1"/>
  <c r="AH25" i="1"/>
  <c r="N25" i="1"/>
  <c r="AW26" i="1"/>
  <c r="I29" i="1"/>
  <c r="AH29" i="1"/>
  <c r="N29" i="1"/>
  <c r="K29" i="1"/>
  <c r="J29" i="1"/>
  <c r="AV29" i="1" s="1"/>
  <c r="I17" i="1"/>
  <c r="K17" i="1"/>
  <c r="J17" i="1"/>
  <c r="AV17" i="1" s="1"/>
  <c r="AY17" i="1" s="1"/>
  <c r="AH17" i="1"/>
  <c r="N17" i="1"/>
  <c r="S20" i="1"/>
  <c r="AU20" i="1"/>
  <c r="AW20" i="1" s="1"/>
  <c r="AW23" i="1"/>
  <c r="S23" i="1"/>
  <c r="AU23" i="1"/>
  <c r="S28" i="1"/>
  <c r="AU28" i="1"/>
  <c r="AW28" i="1" s="1"/>
  <c r="AU30" i="1"/>
  <c r="AW30" i="1" s="1"/>
  <c r="S30" i="1"/>
  <c r="J18" i="1"/>
  <c r="AV18" i="1" s="1"/>
  <c r="AY18" i="1" s="1"/>
  <c r="I18" i="1"/>
  <c r="K18" i="1"/>
  <c r="AH18" i="1"/>
  <c r="N18" i="1"/>
  <c r="AA21" i="1"/>
  <c r="AY26" i="1"/>
  <c r="S31" i="1"/>
  <c r="AU31" i="1"/>
  <c r="AW31" i="1" s="1"/>
  <c r="N19" i="1"/>
  <c r="K19" i="1"/>
  <c r="J19" i="1"/>
  <c r="AV19" i="1" s="1"/>
  <c r="AY19" i="1" s="1"/>
  <c r="I19" i="1"/>
  <c r="AH19" i="1"/>
  <c r="AU21" i="1"/>
  <c r="AW21" i="1" s="1"/>
  <c r="S21" i="1"/>
  <c r="N27" i="1"/>
  <c r="K27" i="1"/>
  <c r="J27" i="1"/>
  <c r="AV27" i="1" s="1"/>
  <c r="AY27" i="1" s="1"/>
  <c r="I27" i="1"/>
  <c r="AH27" i="1"/>
  <c r="AH20" i="1"/>
  <c r="K20" i="1"/>
  <c r="J20" i="1"/>
  <c r="AV20" i="1" s="1"/>
  <c r="I20" i="1"/>
  <c r="N20" i="1"/>
  <c r="K28" i="1"/>
  <c r="AH28" i="1"/>
  <c r="J28" i="1"/>
  <c r="AV28" i="1" s="1"/>
  <c r="AY28" i="1" s="1"/>
  <c r="I28" i="1"/>
  <c r="N28" i="1"/>
  <c r="T18" i="1"/>
  <c r="U18" i="1" s="1"/>
  <c r="AH22" i="1"/>
  <c r="AH30" i="1"/>
  <c r="I22" i="1"/>
  <c r="N23" i="1"/>
  <c r="S24" i="1"/>
  <c r="I30" i="1"/>
  <c r="N31" i="1"/>
  <c r="J22" i="1"/>
  <c r="AV22" i="1" s="1"/>
  <c r="AY22" i="1" s="1"/>
  <c r="J30" i="1"/>
  <c r="AV30" i="1" s="1"/>
  <c r="K22" i="1"/>
  <c r="AH23" i="1"/>
  <c r="K30" i="1"/>
  <c r="AH31" i="1"/>
  <c r="S17" i="1"/>
  <c r="I23" i="1"/>
  <c r="S25" i="1"/>
  <c r="AH26" i="1"/>
  <c r="I31" i="1"/>
  <c r="AH21" i="1"/>
  <c r="J23" i="1"/>
  <c r="AV23" i="1" s="1"/>
  <c r="AY23" i="1" s="1"/>
  <c r="I26" i="1"/>
  <c r="J31" i="1"/>
  <c r="AV31" i="1" s="1"/>
  <c r="AY31" i="1" s="1"/>
  <c r="AY29" i="1" l="1"/>
  <c r="AA25" i="1"/>
  <c r="T27" i="1"/>
  <c r="U27" i="1" s="1"/>
  <c r="AA30" i="1"/>
  <c r="Q30" i="1"/>
  <c r="O30" i="1" s="1"/>
  <c r="R30" i="1" s="1"/>
  <c r="L30" i="1" s="1"/>
  <c r="M30" i="1" s="1"/>
  <c r="Q17" i="1"/>
  <c r="O17" i="1" s="1"/>
  <c r="R17" i="1" s="1"/>
  <c r="L17" i="1" s="1"/>
  <c r="M17" i="1" s="1"/>
  <c r="AA17" i="1"/>
  <c r="AA22" i="1"/>
  <c r="AA19" i="1"/>
  <c r="T20" i="1"/>
  <c r="U20" i="1" s="1"/>
  <c r="AA24" i="1"/>
  <c r="AA26" i="1"/>
  <c r="AA31" i="1"/>
  <c r="AA27" i="1"/>
  <c r="Q27" i="1"/>
  <c r="O27" i="1" s="1"/>
  <c r="R27" i="1" s="1"/>
  <c r="L27" i="1" s="1"/>
  <c r="M27" i="1" s="1"/>
  <c r="AY21" i="1"/>
  <c r="T21" i="1"/>
  <c r="U21" i="1" s="1"/>
  <c r="T23" i="1"/>
  <c r="U23" i="1" s="1"/>
  <c r="AA28" i="1"/>
  <c r="Q28" i="1"/>
  <c r="O28" i="1" s="1"/>
  <c r="R28" i="1" s="1"/>
  <c r="L28" i="1" s="1"/>
  <c r="M28" i="1" s="1"/>
  <c r="AY30" i="1"/>
  <c r="T26" i="1"/>
  <c r="U26" i="1" s="1"/>
  <c r="T28" i="1"/>
  <c r="U28" i="1" s="1"/>
  <c r="T22" i="1"/>
  <c r="U22" i="1" s="1"/>
  <c r="T24" i="1"/>
  <c r="U24" i="1" s="1"/>
  <c r="T31" i="1"/>
  <c r="U31" i="1" s="1"/>
  <c r="T25" i="1"/>
  <c r="U25" i="1" s="1"/>
  <c r="Q25" i="1" s="1"/>
  <c r="O25" i="1" s="1"/>
  <c r="R25" i="1" s="1"/>
  <c r="L25" i="1" s="1"/>
  <c r="M25" i="1" s="1"/>
  <c r="AA20" i="1"/>
  <c r="Q20" i="1"/>
  <c r="O20" i="1" s="1"/>
  <c r="R20" i="1" s="1"/>
  <c r="L20" i="1" s="1"/>
  <c r="M20" i="1" s="1"/>
  <c r="Q29" i="1"/>
  <c r="O29" i="1" s="1"/>
  <c r="R29" i="1" s="1"/>
  <c r="L29" i="1" s="1"/>
  <c r="M29" i="1" s="1"/>
  <c r="AA29" i="1"/>
  <c r="T17" i="1"/>
  <c r="U17" i="1" s="1"/>
  <c r="T29" i="1"/>
  <c r="U29" i="1" s="1"/>
  <c r="T30" i="1"/>
  <c r="U30" i="1" s="1"/>
  <c r="AA23" i="1"/>
  <c r="Q23" i="1"/>
  <c r="O23" i="1" s="1"/>
  <c r="R23" i="1" s="1"/>
  <c r="L23" i="1" s="1"/>
  <c r="M23" i="1" s="1"/>
  <c r="V18" i="1"/>
  <c r="Z18" i="1" s="1"/>
  <c r="AC18" i="1"/>
  <c r="AD18" i="1" s="1"/>
  <c r="AB18" i="1"/>
  <c r="AY20" i="1"/>
  <c r="Q18" i="1"/>
  <c r="O18" i="1" s="1"/>
  <c r="R18" i="1" s="1"/>
  <c r="L18" i="1" s="1"/>
  <c r="M18" i="1" s="1"/>
  <c r="AA18" i="1"/>
  <c r="T19" i="1"/>
  <c r="U19" i="1" s="1"/>
  <c r="Q19" i="1" s="1"/>
  <c r="O19" i="1" s="1"/>
  <c r="R19" i="1" s="1"/>
  <c r="L19" i="1" s="1"/>
  <c r="M19" i="1" s="1"/>
  <c r="V31" i="1" l="1"/>
  <c r="Z31" i="1" s="1"/>
  <c r="AC31" i="1"/>
  <c r="AB31" i="1"/>
  <c r="AC17" i="1"/>
  <c r="AD17" i="1" s="1"/>
  <c r="V17" i="1"/>
  <c r="Z17" i="1" s="1"/>
  <c r="AB17" i="1"/>
  <c r="V24" i="1"/>
  <c r="Z24" i="1" s="1"/>
  <c r="AC24" i="1"/>
  <c r="AD24" i="1" s="1"/>
  <c r="AB24" i="1"/>
  <c r="V20" i="1"/>
  <c r="Z20" i="1" s="1"/>
  <c r="AC20" i="1"/>
  <c r="AB20" i="1"/>
  <c r="Q31" i="1"/>
  <c r="O31" i="1" s="1"/>
  <c r="R31" i="1" s="1"/>
  <c r="L31" i="1" s="1"/>
  <c r="M31" i="1" s="1"/>
  <c r="V27" i="1"/>
  <c r="Z27" i="1" s="1"/>
  <c r="AC27" i="1"/>
  <c r="AB27" i="1"/>
  <c r="V22" i="1"/>
  <c r="Z22" i="1" s="1"/>
  <c r="AC22" i="1"/>
  <c r="AB22" i="1"/>
  <c r="V23" i="1"/>
  <c r="Z23" i="1" s="1"/>
  <c r="AC23" i="1"/>
  <c r="AD23" i="1" s="1"/>
  <c r="AB23" i="1"/>
  <c r="V26" i="1"/>
  <c r="Z26" i="1" s="1"/>
  <c r="AC26" i="1"/>
  <c r="AD26" i="1" s="1"/>
  <c r="AB26" i="1"/>
  <c r="V19" i="1"/>
  <c r="Z19" i="1" s="1"/>
  <c r="AC19" i="1"/>
  <c r="AB19" i="1"/>
  <c r="Q22" i="1"/>
  <c r="O22" i="1" s="1"/>
  <c r="R22" i="1" s="1"/>
  <c r="L22" i="1" s="1"/>
  <c r="M22" i="1" s="1"/>
  <c r="V30" i="1"/>
  <c r="Z30" i="1" s="1"/>
  <c r="AC30" i="1"/>
  <c r="AB30" i="1"/>
  <c r="V29" i="1"/>
  <c r="Z29" i="1" s="1"/>
  <c r="AC29" i="1"/>
  <c r="AD29" i="1" s="1"/>
  <c r="AB29" i="1"/>
  <c r="AC21" i="1"/>
  <c r="AD21" i="1" s="1"/>
  <c r="V21" i="1"/>
  <c r="Z21" i="1" s="1"/>
  <c r="AB21" i="1"/>
  <c r="Q21" i="1"/>
  <c r="O21" i="1" s="1"/>
  <c r="R21" i="1" s="1"/>
  <c r="L21" i="1" s="1"/>
  <c r="M21" i="1" s="1"/>
  <c r="Q26" i="1"/>
  <c r="O26" i="1" s="1"/>
  <c r="R26" i="1" s="1"/>
  <c r="L26" i="1" s="1"/>
  <c r="M26" i="1" s="1"/>
  <c r="AC25" i="1"/>
  <c r="AD25" i="1" s="1"/>
  <c r="AB25" i="1"/>
  <c r="V25" i="1"/>
  <c r="Z25" i="1" s="1"/>
  <c r="V28" i="1"/>
  <c r="Z28" i="1" s="1"/>
  <c r="AC28" i="1"/>
  <c r="AD28" i="1" s="1"/>
  <c r="AB28" i="1"/>
  <c r="Q24" i="1"/>
  <c r="O24" i="1" s="1"/>
  <c r="R24" i="1" s="1"/>
  <c r="L24" i="1" s="1"/>
  <c r="M24" i="1" s="1"/>
  <c r="AD30" i="1" l="1"/>
  <c r="AD27" i="1"/>
  <c r="AD19" i="1"/>
  <c r="AD20" i="1"/>
  <c r="AD22" i="1"/>
  <c r="AD31" i="1"/>
</calcChain>
</file>

<file path=xl/sharedStrings.xml><?xml version="1.0" encoding="utf-8"?>
<sst xmlns="http://schemas.openxmlformats.org/spreadsheetml/2006/main" count="693" uniqueCount="351">
  <si>
    <t>File opened</t>
  </si>
  <si>
    <t>2020-12-15 10:31:27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</si>
  <si>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</si>
  <si>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</si>
  <si>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</si>
  <si>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</si>
  <si>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</si>
  <si>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</si>
  <si>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</si>
  <si>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</si>
  <si>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</si>
  <si>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</si>
  <si>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</si>
  <si>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</si>
  <si>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</si>
  <si>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</si>
  <si>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</si>
  <si>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</si>
  <si>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</si>
  <si>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</si>
  <si>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</si>
  <si>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</si>
  <si>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</si>
  <si>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10:31:27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</si>
  <si>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</si>
  <si>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</si>
  <si>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</si>
  <si>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</si>
  <si>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</si>
  <si>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</si>
  <si>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</si>
  <si>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</si>
  <si>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</si>
  <si>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</si>
  <si>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</si>
  <si>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</si>
  <si>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</si>
  <si>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</si>
  <si>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</si>
  <si>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</si>
  <si>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</si>
  <si>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</si>
  <si>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</si>
  <si>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</si>
  <si>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</si>
  <si>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</si>
  <si>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</si>
  <si>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</si>
  <si>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</si>
  <si>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</si>
  <si>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</si>
  <si>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</si>
  <si>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</si>
  <si>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</si>
  <si>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</si>
  <si>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</si>
  <si>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</si>
  <si>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</si>
  <si>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</si>
  <si>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</si>
  <si>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</si>
  <si>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</si>
  <si>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</si>
  <si>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</si>
  <si>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</si>
  <si>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</si>
  <si>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</si>
  <si>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</si>
  <si>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</si>
  <si>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</si>
  <si>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</si>
  <si>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</si>
  <si>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</si>
  <si>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</si>
  <si>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</si>
  <si>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</si>
  <si>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</si>
  <si>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</si>
  <si>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</si>
  <si>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</si>
  <si>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</si>
  <si>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</si>
  <si>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</si>
  <si>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</si>
  <si>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</si>
  <si>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</si>
  <si>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</si>
  <si>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</si>
  <si>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</si>
  <si>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</si>
  <si>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</si>
  <si>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</si>
  <si>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</si>
  <si>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</si>
  <si>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</si>
  <si>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</si>
  <si>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</si>
  <si>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</si>
  <si>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</si>
  <si>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</si>
  <si>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</si>
  <si>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</si>
  <si>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</si>
  <si>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</si>
  <si>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</si>
  <si>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</si>
  <si>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</si>
  <si>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</si>
  <si>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</si>
  <si>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</si>
  <si>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</si>
  <si>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</si>
  <si>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</si>
  <si>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</si>
  <si>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</si>
  <si>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</si>
  <si>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</si>
  <si>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</si>
  <si>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</si>
  <si>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</si>
  <si>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</si>
  <si>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</si>
  <si>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</si>
  <si>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</si>
  <si>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</si>
  <si>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</si>
  <si>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</si>
  <si>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</si>
  <si>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</si>
  <si>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</si>
  <si>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</si>
  <si>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</si>
  <si>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</si>
  <si>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</si>
  <si>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</si>
  <si>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</si>
  <si>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</si>
  <si>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</si>
  <si>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</si>
  <si>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</si>
  <si>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</si>
  <si>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</si>
  <si>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</si>
  <si>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</si>
  <si>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</si>
  <si>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</si>
  <si>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</si>
  <si>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</si>
  <si>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</si>
  <si>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</si>
  <si>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</si>
  <si>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</si>
  <si>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</si>
  <si>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</si>
  <si>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</si>
  <si>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</si>
  <si>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</si>
  <si>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</si>
  <si>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</si>
  <si>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</si>
  <si>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</si>
  <si>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</si>
  <si>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</si>
  <si>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</si>
  <si>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</si>
  <si>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</si>
  <si>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</si>
  <si>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</si>
  <si>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</si>
  <si>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</si>
  <si>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</si>
  <si>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</si>
  <si>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</si>
  <si>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</si>
  <si>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</si>
  <si>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</si>
  <si>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</si>
  <si>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</si>
  <si>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</si>
  <si>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</si>
  <si>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</si>
  <si>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</si>
  <si>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</si>
  <si>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</si>
  <si>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</si>
  <si>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</si>
  <si>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</si>
  <si>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</si>
  <si>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</si>
  <si>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</si>
  <si>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</si>
  <si>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</si>
  <si>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</si>
  <si>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</si>
  <si>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</si>
  <si>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</si>
  <si>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</si>
  <si>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</si>
  <si>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</si>
  <si>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</si>
  <si>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</si>
  <si>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</si>
  <si>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</si>
  <si>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</si>
  <si>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</si>
  <si>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</si>
  <si>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</si>
  <si>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</si>
  <si>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</si>
  <si>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</si>
  <si>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</si>
  <si>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</si>
  <si>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</si>
  <si>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</si>
  <si>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</si>
  <si>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</si>
  <si>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</si>
  <si>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</si>
  <si>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</si>
  <si>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</si>
  <si>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</si>
  <si>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</si>
  <si>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</si>
  <si>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</si>
  <si>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</si>
  <si>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</si>
  <si>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</si>
  <si>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</si>
  <si>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</si>
  <si>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</si>
  <si>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</si>
  <si>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</si>
  <si>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</si>
  <si>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</si>
  <si>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</si>
  <si>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</si>
  <si>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</si>
  <si>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</si>
  <si>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</si>
  <si>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</si>
  <si>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</si>
  <si>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</si>
  <si>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</si>
  <si>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</si>
  <si>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</si>
  <si>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</si>
  <si>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</si>
  <si>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</si>
  <si>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</si>
  <si>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</si>
  <si>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</si>
  <si>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</si>
  <si>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</si>
  <si>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</si>
  <si>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</si>
  <si>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</si>
  <si>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</si>
  <si>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</si>
  <si>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</si>
  <si>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</si>
  <si>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</si>
  <si>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</si>
  <si>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</si>
  <si>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</si>
  <si>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</si>
  <si>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</si>
  <si>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</si>
  <si>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</si>
  <si>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</si>
  <si>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</si>
  <si>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</si>
  <si>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</si>
  <si>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</si>
  <si>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</si>
  <si>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</si>
  <si>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</si>
  <si>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</si>
  <si>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</si>
  <si>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</si>
  <si>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</si>
  <si>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</si>
  <si>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</si>
  <si>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</si>
  <si>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10:33:36</t>
  </si>
  <si>
    <t>10:33:36</t>
  </si>
  <si>
    <t>1149</t>
  </si>
  <si>
    <t>_1</t>
  </si>
  <si>
    <t>RECT-4143-20200907-06_33_50</t>
  </si>
  <si>
    <t>RECT-7479-20201215-10_33_39</t>
  </si>
  <si>
    <t>DARK-7480-20201215-10_33_41</t>
  </si>
  <si>
    <t>0: Broadleaf</t>
  </si>
  <si>
    <t>--:--:--</t>
  </si>
  <si>
    <t>3/3</t>
  </si>
  <si>
    <t>20201215 10:35:20</t>
  </si>
  <si>
    <t>10:35:20</t>
  </si>
  <si>
    <t>RECT-7481-20201215-10_35_23</t>
  </si>
  <si>
    <t>DARK-7482-20201215-10_35_25</t>
  </si>
  <si>
    <t>20201215 10:37:13</t>
  </si>
  <si>
    <t>10:37:13</t>
  </si>
  <si>
    <t>RECT-7483-20201215-10_37_16</t>
  </si>
  <si>
    <t>DARK-7484-20201215-10_37_18</t>
  </si>
  <si>
    <t>20201215 10:38:13</t>
  </si>
  <si>
    <t>10:38:13</t>
  </si>
  <si>
    <t>RECT-7485-20201215-10_38_17</t>
  </si>
  <si>
    <t>DARK-7486-20201215-10_38_19</t>
  </si>
  <si>
    <t>2/3</t>
  </si>
  <si>
    <t>20201215 10:40:05</t>
  </si>
  <si>
    <t>10:40:05</t>
  </si>
  <si>
    <t>RECT-7487-20201215-10_40_08</t>
  </si>
  <si>
    <t>DARK-7488-20201215-10_40_10</t>
  </si>
  <si>
    <t>20201215 10:41:28</t>
  </si>
  <si>
    <t>10:41:28</t>
  </si>
  <si>
    <t>RECT-7489-20201215-10_41_31</t>
  </si>
  <si>
    <t>DARK-7490-20201215-10_41_33</t>
  </si>
  <si>
    <t>20201215 10:42:38</t>
  </si>
  <si>
    <t>10:42:38</t>
  </si>
  <si>
    <t>RECT-7491-20201215-10_42_41</t>
  </si>
  <si>
    <t>DARK-7492-20201215-10_42_43</t>
  </si>
  <si>
    <t>20201215 10:44:18</t>
  </si>
  <si>
    <t>10:44:18</t>
  </si>
  <si>
    <t>RECT-7493-20201215-10_44_21</t>
  </si>
  <si>
    <t>DARK-7494-20201215-10_44_23</t>
  </si>
  <si>
    <t>20201215 10:45:29</t>
  </si>
  <si>
    <t>10:45:29</t>
  </si>
  <si>
    <t>RECT-7495-20201215-10_45_32</t>
  </si>
  <si>
    <t>DARK-7496-20201215-10_45_34</t>
  </si>
  <si>
    <t>20201215 10:47:07</t>
  </si>
  <si>
    <t>10:47:07</t>
  </si>
  <si>
    <t>RECT-7497-20201215-10_47_10</t>
  </si>
  <si>
    <t>DARK-7498-20201215-10_47_12</t>
  </si>
  <si>
    <t>20201215 10:48:13</t>
  </si>
  <si>
    <t>10:48:13</t>
  </si>
  <si>
    <t>RECT-7499-20201215-10_48_16</t>
  </si>
  <si>
    <t>DARK-7500-20201215-10_48_18</t>
  </si>
  <si>
    <t>20201215 10:49:20</t>
  </si>
  <si>
    <t>10:49:20</t>
  </si>
  <si>
    <t>RECT-7501-20201215-10_49_23</t>
  </si>
  <si>
    <t>DARK-7502-20201215-10_49_25</t>
  </si>
  <si>
    <t>20201215 10:51:01</t>
  </si>
  <si>
    <t>10:51:01</t>
  </si>
  <si>
    <t>RECT-7503-20201215-10_51_04</t>
  </si>
  <si>
    <t>DARK-7504-20201215-10_51_06</t>
  </si>
  <si>
    <t>20201215 10:52:52</t>
  </si>
  <si>
    <t>10:52:52</t>
  </si>
  <si>
    <t>RECT-7505-20201215-10_52_55</t>
  </si>
  <si>
    <t>DARK-7506-20201215-10_52_57</t>
  </si>
  <si>
    <t>20201215 10:54:52</t>
  </si>
  <si>
    <t>10:54:52</t>
  </si>
  <si>
    <t>RECT-7507-20201215-10_54_56</t>
  </si>
  <si>
    <t>DARK-7508-20201215-10_54_58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</si>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</sst>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1608057216.0999999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1608057208.0999999</v>
      </c>
      <c r="I17">
        <f t="shared" ref="I17:I31" si="0">BW17*AG17*(BS17-BT17)/(100*BL17*(1000-AG17*BS17))</f>
        <v>8.3854928745600026E-4</v>
      </c>
      <c r="J17">
        <f t="shared" ref="J17:J31" si="1">BW17*AG17*(BR17-BQ17*(1000-AG17*BT17)/(1000-AG17*BS17))/(100*BL17)</f>
        <v>2.4911388114062141</v>
      </c>
      <c r="K17">
        <f t="shared" ref="K17:K31" si="2">BQ17 - IF(AG17&gt;1, J17*BL17*100/(AI17*CE17), 0)</f>
        <v>402.00548387096802</v>
      </c>
      <c r="L17">
        <f t="shared" ref="L17:L31" si="3">((R17-I17/2)*K17-J17)/(R17+I17/2)</f>
        <v>294.2405529166511</v>
      </c>
      <c r="M17">
        <f t="shared" ref="M17:M31" si="4">L17*(BX17+BY17)/1000</f>
        <v>30.264522135266596</v>
      </c>
      <c r="N17">
        <f t="shared" ref="N17:N31" si="5">(BQ17 - IF(AG17&gt;1, J17*BL17*100/(AI17*CE17), 0))*(BX17+BY17)/1000</f>
        <v>41.348834293952166</v>
      </c>
      <c r="O17">
        <f t="shared" ref="O17:O31" si="6">2/((1/Q17-1/P17)+SIGN(Q17)*SQRT((1/Q17-1/P17)*(1/Q17-1/P17) + 4*BM17/((BM17+1)*(BM17+1))*(2*1/Q17*1/P17-1/P17*1/P17)))</f>
        <v>4.1594828302211173E-2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2.97778362971337</v>
      </c>
      <c r="Q17">
        <f t="shared" ref="Q17:Q31" si="8">I17*(1000-(1000*0.61365*EXP(17.502*U17/(240.97+U17))/(BX17+BY17)+BS17)/2)/(1000*0.61365*EXP(17.502*U17/(240.97+U17))/(BX17+BY17)-BS17)</f>
        <v>4.1274725226643619E-2</v>
      </c>
      <c r="R17">
        <f t="shared" ref="R17:R31" si="9">1/((BM17+1)/(O17/1.6)+1/(P17/1.37)) + BM17/((BM17+1)/(O17/1.6) + BM17/(P17/1.37))</f>
        <v>2.582525776968346E-2</v>
      </c>
      <c r="S17">
        <f t="shared" ref="S17:S31" si="10">(BI17*BK17)</f>
        <v>231.28916441917684</v>
      </c>
      <c r="T17">
        <f t="shared" ref="T17:T31" si="11">(BZ17+(S17+2*0.95*0.0000000567*(((BZ17+$B$7)+273)^4-(BZ17+273)^4)-44100*I17)/(1.84*29.3*P17+8*0.95*0.0000000567*(BZ17+273)^3))</f>
        <v>29.130459802771938</v>
      </c>
      <c r="U17">
        <f t="shared" ref="U17:U31" si="12">($C$7*CA17+$D$7*CB17+$E$7*T17)</f>
        <v>28.1243709677419</v>
      </c>
      <c r="V17">
        <f t="shared" ref="V17:V31" si="13">0.61365*EXP(17.502*U17/(240.97+U17))</f>
        <v>3.8224409628400071</v>
      </c>
      <c r="W17">
        <f t="shared" ref="W17:W31" si="14">(X17/Y17*100)</f>
        <v>47.156489829141869</v>
      </c>
      <c r="X17">
        <f t="shared" ref="X17:X31" si="15">BS17*(BX17+BY17)/1000</f>
        <v>1.7897905021196399</v>
      </c>
      <c r="Y17">
        <f t="shared" ref="Y17:Y31" si="16">0.61365*EXP(17.502*BZ17/(240.97+BZ17))</f>
        <v>3.7954277525838687</v>
      </c>
      <c r="Z17">
        <f t="shared" ref="Z17:Z31" si="17">(V17-BS17*(BX17+BY17)/1000)</f>
        <v>2.032650460720367</v>
      </c>
      <c r="AA17">
        <f t="shared" ref="AA17:AA31" si="18">(-I17*44100)</f>
        <v>-36.980023576809614</v>
      </c>
      <c r="AB17">
        <f t="shared" ref="AB17:AB31" si="19">2*29.3*P17*0.92*(BZ17-U17)</f>
        <v>-19.539579047750163</v>
      </c>
      <c r="AC17">
        <f t="shared" ref="AC17:AC31" si="20">2*0.95*0.0000000567*(((BZ17+$B$7)+273)^4-(U17+273)^4)</f>
        <v>-1.4312242039332799</v>
      </c>
      <c r="AD17">
        <f t="shared" ref="AD17:AD31" si="21">S17+AC17+AA17+AB17</f>
        <v>173.33833759068378</v>
      </c>
      <c r="AE17">
        <v>3</v>
      </c>
      <c r="AF17">
        <v>1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54163.496976077622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973.37444000000005</v>
      </c>
      <c r="AR17">
        <v>1062.79</v>
      </c>
      <c r="AS17">
        <f t="shared" ref="AS17:AS31" si="27">1-AQ17/AR17</f>
        <v>8.4132857855267695E-2</v>
      </c>
      <c r="AT17">
        <v>0.5</v>
      </c>
      <c r="AU17">
        <f t="shared" ref="AU17:AU31" si="28">BI17</f>
        <v>1180.1745394570257</v>
      </c>
      <c r="AV17">
        <f t="shared" ref="AV17:AV31" si="29">J17</f>
        <v>2.4911388114062141</v>
      </c>
      <c r="AW17">
        <f t="shared" ref="AW17:AW31" si="30">AS17*AT17*AU17</f>
        <v>49.645728386271983</v>
      </c>
      <c r="AX17">
        <f t="shared" ref="AX17:AX31" si="31">BC17/AR17</f>
        <v>0.33582363401989102</v>
      </c>
      <c r="AY17">
        <f t="shared" ref="AY17:AY31" si="32">(AV17-AO17)/AU17</f>
        <v>2.6003664615865795E-3</v>
      </c>
      <c r="AZ17">
        <f t="shared" ref="AZ17:AZ31" si="33">(AL17-AR17)/AR17</f>
        <v>2.0693551877605172</v>
      </c>
      <c r="BA17" t="s">
        <v>289</v>
      </c>
      <c r="BB17">
        <v>705.88</v>
      </c>
      <c r="BC17">
        <f t="shared" ref="BC17:BC31" si="34">AR17-BB17</f>
        <v>356.90999999999997</v>
      </c>
      <c r="BD17">
        <f t="shared" ref="BD17:BD31" si="35">(AR17-AQ17)/(AR17-BB17)</f>
        <v>0.250526911546328</v>
      </c>
      <c r="BE17">
        <f t="shared" ref="BE17:BE31" si="36">(AL17-AR17)/(AL17-BB17)</f>
        <v>0.86037477505672488</v>
      </c>
      <c r="BF17">
        <f t="shared" ref="BF17:BF31" si="37">(AR17-AQ17)/(AR17-AK17)</f>
        <v>0.25744944818131249</v>
      </c>
      <c r="BG17">
        <f t="shared" ref="BG17:BG31" si="38">(AL17-AR17)/(AL17-AK17)</f>
        <v>0.86361711408017439</v>
      </c>
      <c r="BH17">
        <f t="shared" ref="BH17:BH31" si="39">$B$11*CF17+$C$11*CG17+$F$11*CH17*(1-CK17)</f>
        <v>1399.9874193548401</v>
      </c>
      <c r="BI17">
        <f t="shared" ref="BI17:BI31" si="40">BH17*BJ17</f>
        <v>1180.1745394570257</v>
      </c>
      <c r="BJ17">
        <f t="shared" ref="BJ17:BJ31" si="41">($B$11*$D$9+$C$11*$D$9+$F$11*((CU17+CM17)/MAX(CU17+CM17+CV17, 0.1)*$I$9+CV17/MAX(CU17+CM17+CV17, 0.1)*$J$9))/($B$11+$C$11+$F$11)</f>
        <v>0.84298938914814592</v>
      </c>
      <c r="BK17">
        <f t="shared" ref="BK17:BK31" si="42">($B$11*$K$9+$C$11*$K$9+$F$11*((CU17+CM17)/MAX(CU17+CM17+CV17, 0.1)*$P$9+CV17/MAX(CU17+CM17+CV17, 0.1)*$Q$9))/($B$11+$C$11+$F$11)</f>
        <v>0.1959787782962919</v>
      </c>
      <c r="BL17">
        <v>6</v>
      </c>
      <c r="BM17">
        <v>0.5</v>
      </c>
      <c r="BN17" t="s">
        <v>290</v>
      </c>
      <c r="BO17">
        <v>2</v>
      </c>
      <c r="BP17">
        <v>1608057208.0999999</v>
      </c>
      <c r="BQ17">
        <v>402.00548387096802</v>
      </c>
      <c r="BR17">
        <v>405.399258064516</v>
      </c>
      <c r="BS17">
        <v>17.4008677419355</v>
      </c>
      <c r="BT17">
        <v>16.412151612903202</v>
      </c>
      <c r="BU17">
        <v>398.20548387096801</v>
      </c>
      <c r="BV17">
        <v>17.2758677419355</v>
      </c>
      <c r="BW17">
        <v>500.01680645161298</v>
      </c>
      <c r="BX17">
        <v>102.75638709677401</v>
      </c>
      <c r="BY17">
        <v>0.100006541935484</v>
      </c>
      <c r="BZ17">
        <v>28.002658064516101</v>
      </c>
      <c r="CA17">
        <v>28.1243709677419</v>
      </c>
      <c r="CB17">
        <v>999.9</v>
      </c>
      <c r="CC17">
        <v>0</v>
      </c>
      <c r="CD17">
        <v>0</v>
      </c>
      <c r="CE17">
        <v>10001.890322580601</v>
      </c>
      <c r="CF17">
        <v>0</v>
      </c>
      <c r="CG17">
        <v>366.81306451612897</v>
      </c>
      <c r="CH17">
        <v>1399.9874193548401</v>
      </c>
      <c r="CI17">
        <v>0.89999506451612898</v>
      </c>
      <c r="CJ17">
        <v>0.10000491612903201</v>
      </c>
      <c r="CK17">
        <v>0</v>
      </c>
      <c r="CL17">
        <v>974.13470967741898</v>
      </c>
      <c r="CM17">
        <v>4.9997499999999997</v>
      </c>
      <c r="CN17">
        <v>13432.6967741935</v>
      </c>
      <c r="CO17">
        <v>12177.9225806452</v>
      </c>
      <c r="CP17">
        <v>48.558064516129001</v>
      </c>
      <c r="CQ17">
        <v>50.061999999999998</v>
      </c>
      <c r="CR17">
        <v>49.550064516128998</v>
      </c>
      <c r="CS17">
        <v>49.616741935483901</v>
      </c>
      <c r="CT17">
        <v>49.594580645161301</v>
      </c>
      <c r="CU17">
        <v>1255.4838709677399</v>
      </c>
      <c r="CV17">
        <v>139.503548387097</v>
      </c>
      <c r="CW17">
        <v>0</v>
      </c>
      <c r="CX17">
        <v>247.5</v>
      </c>
      <c r="CY17">
        <v>0</v>
      </c>
      <c r="CZ17">
        <v>973.37444000000005</v>
      </c>
      <c r="DA17">
        <v>-47.685153920867798</v>
      </c>
      <c r="DB17">
        <v>-644.56923182121795</v>
      </c>
      <c r="DC17">
        <v>13422.907999999999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2.4941632050932099</v>
      </c>
      <c r="DS17">
        <v>0.42207753938887099</v>
      </c>
      <c r="DT17">
        <v>0.113741070663765</v>
      </c>
      <c r="DU17">
        <v>1</v>
      </c>
      <c r="DV17">
        <v>-3.40033566666667</v>
      </c>
      <c r="DW17">
        <v>-0.124183581757505</v>
      </c>
      <c r="DX17">
        <v>0.13172715209055799</v>
      </c>
      <c r="DY17">
        <v>1</v>
      </c>
      <c r="DZ17">
        <v>0.98899746666666699</v>
      </c>
      <c r="EA17">
        <v>-7.5575546162402696E-2</v>
      </c>
      <c r="EB17">
        <v>5.4871361062843096E-3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1075.8</v>
      </c>
      <c r="EX17">
        <v>1075.8</v>
      </c>
      <c r="EY17">
        <v>2</v>
      </c>
      <c r="EZ17">
        <v>495.62099999999998</v>
      </c>
      <c r="FA17">
        <v>475.91699999999997</v>
      </c>
      <c r="FB17">
        <v>23.978300000000001</v>
      </c>
      <c r="FC17">
        <v>32.381300000000003</v>
      </c>
      <c r="FD17">
        <v>30.0002</v>
      </c>
      <c r="FE17">
        <v>32.332700000000003</v>
      </c>
      <c r="FF17">
        <v>32.305799999999998</v>
      </c>
      <c r="FG17">
        <v>22.269300000000001</v>
      </c>
      <c r="FH17">
        <v>0</v>
      </c>
      <c r="FI17">
        <v>100</v>
      </c>
      <c r="FJ17">
        <v>24.117899999999999</v>
      </c>
      <c r="FK17">
        <v>404.70400000000001</v>
      </c>
      <c r="FL17">
        <v>17.810600000000001</v>
      </c>
      <c r="FM17">
        <v>101.539</v>
      </c>
      <c r="FN17">
        <v>100.913</v>
      </c>
    </row>
    <row r="18" spans="1:170" x14ac:dyDescent="0.25">
      <c r="A18">
        <v>2</v>
      </c>
      <c r="B18">
        <v>1608057320.0999999</v>
      </c>
      <c r="C18">
        <v>104</v>
      </c>
      <c r="D18" t="s">
        <v>293</v>
      </c>
      <c r="E18" t="s">
        <v>294</v>
      </c>
      <c r="F18" t="s">
        <v>285</v>
      </c>
      <c r="G18" t="s">
        <v>286</v>
      </c>
      <c r="H18">
        <v>1608057312.3499999</v>
      </c>
      <c r="I18">
        <f t="shared" si="0"/>
        <v>7.5081263489779656E-4</v>
      </c>
      <c r="J18">
        <f t="shared" si="1"/>
        <v>-2.6492580613374965</v>
      </c>
      <c r="K18">
        <f t="shared" si="2"/>
        <v>49.380423333333297</v>
      </c>
      <c r="L18">
        <f t="shared" si="3"/>
        <v>163.32422408659409</v>
      </c>
      <c r="M18">
        <f t="shared" si="4"/>
        <v>16.799033746830055</v>
      </c>
      <c r="N18">
        <f t="shared" si="5"/>
        <v>5.0791203977776052</v>
      </c>
      <c r="O18">
        <f t="shared" si="6"/>
        <v>3.6288765928786076E-2</v>
      </c>
      <c r="P18">
        <f t="shared" si="7"/>
        <v>2.9768948051505686</v>
      </c>
      <c r="Q18">
        <f t="shared" si="8"/>
        <v>3.6044791318672734E-2</v>
      </c>
      <c r="R18">
        <f t="shared" si="9"/>
        <v>2.2549777837490514E-2</v>
      </c>
      <c r="S18">
        <f t="shared" si="10"/>
        <v>231.29302574839369</v>
      </c>
      <c r="T18">
        <f t="shared" si="11"/>
        <v>29.135728606669758</v>
      </c>
      <c r="U18">
        <f t="shared" si="12"/>
        <v>28.204146666666698</v>
      </c>
      <c r="V18">
        <f t="shared" si="13"/>
        <v>3.840237402941943</v>
      </c>
      <c r="W18">
        <f t="shared" si="14"/>
        <v>46.313880372627771</v>
      </c>
      <c r="X18">
        <f t="shared" si="15"/>
        <v>1.7560128227510672</v>
      </c>
      <c r="Y18">
        <f t="shared" si="16"/>
        <v>3.7915476065117146</v>
      </c>
      <c r="Z18">
        <f t="shared" si="17"/>
        <v>2.0842245801908756</v>
      </c>
      <c r="AA18">
        <f t="shared" si="18"/>
        <v>-33.110837198992826</v>
      </c>
      <c r="AB18">
        <f t="shared" si="19"/>
        <v>-35.1527369274609</v>
      </c>
      <c r="AC18">
        <f t="shared" si="20"/>
        <v>-2.5764157833527364</v>
      </c>
      <c r="AD18">
        <f t="shared" si="21"/>
        <v>160.45303583858723</v>
      </c>
      <c r="AE18">
        <v>3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54140.565018911431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913.70555999999999</v>
      </c>
      <c r="AR18">
        <v>976.63</v>
      </c>
      <c r="AS18">
        <f t="shared" si="27"/>
        <v>6.4430173146432068E-2</v>
      </c>
      <c r="AT18">
        <v>0.5</v>
      </c>
      <c r="AU18">
        <f t="shared" si="28"/>
        <v>1180.1931407473674</v>
      </c>
      <c r="AV18">
        <f t="shared" si="29"/>
        <v>-2.6492580613374965</v>
      </c>
      <c r="AW18">
        <f t="shared" si="30"/>
        <v>38.020024202292177</v>
      </c>
      <c r="AX18">
        <f t="shared" si="31"/>
        <v>0.31174549215158254</v>
      </c>
      <c r="AY18">
        <f t="shared" si="32"/>
        <v>-1.7552301483547616E-3</v>
      </c>
      <c r="AZ18">
        <f t="shared" si="33"/>
        <v>2.3401390495888923</v>
      </c>
      <c r="BA18" t="s">
        <v>296</v>
      </c>
      <c r="BB18">
        <v>672.17</v>
      </c>
      <c r="BC18">
        <f t="shared" si="34"/>
        <v>304.46000000000004</v>
      </c>
      <c r="BD18">
        <f t="shared" si="35"/>
        <v>0.20667555672337909</v>
      </c>
      <c r="BE18">
        <f t="shared" si="36"/>
        <v>0.8824437914831017</v>
      </c>
      <c r="BF18">
        <f t="shared" si="37"/>
        <v>0.24094849174813465</v>
      </c>
      <c r="BG18">
        <f t="shared" si="38"/>
        <v>0.89745041962384875</v>
      </c>
      <c r="BH18">
        <f t="shared" si="39"/>
        <v>1400.00933333333</v>
      </c>
      <c r="BI18">
        <f t="shared" si="40"/>
        <v>1180.1931407473674</v>
      </c>
      <c r="BJ18">
        <f t="shared" si="41"/>
        <v>0.84298948060396506</v>
      </c>
      <c r="BK18">
        <f t="shared" si="42"/>
        <v>0.19597896120793026</v>
      </c>
      <c r="BL18">
        <v>6</v>
      </c>
      <c r="BM18">
        <v>0.5</v>
      </c>
      <c r="BN18" t="s">
        <v>290</v>
      </c>
      <c r="BO18">
        <v>2</v>
      </c>
      <c r="BP18">
        <v>1608057312.3499999</v>
      </c>
      <c r="BQ18">
        <v>49.380423333333297</v>
      </c>
      <c r="BR18">
        <v>46.245863333333297</v>
      </c>
      <c r="BS18">
        <v>17.072376666666699</v>
      </c>
      <c r="BT18">
        <v>16.186800000000002</v>
      </c>
      <c r="BU18">
        <v>45.5804233333333</v>
      </c>
      <c r="BV18">
        <v>16.947376666666699</v>
      </c>
      <c r="BW18">
        <v>500.00943333333299</v>
      </c>
      <c r="BX18">
        <v>102.756966666667</v>
      </c>
      <c r="BY18">
        <v>9.9996779999999993E-2</v>
      </c>
      <c r="BZ18">
        <v>27.985113333333299</v>
      </c>
      <c r="CA18">
        <v>28.204146666666698</v>
      </c>
      <c r="CB18">
        <v>999.9</v>
      </c>
      <c r="CC18">
        <v>0</v>
      </c>
      <c r="CD18">
        <v>0</v>
      </c>
      <c r="CE18">
        <v>9996.8089999999993</v>
      </c>
      <c r="CF18">
        <v>0</v>
      </c>
      <c r="CG18">
        <v>358.06599999999997</v>
      </c>
      <c r="CH18">
        <v>1400.00933333333</v>
      </c>
      <c r="CI18">
        <v>0.89999163333333299</v>
      </c>
      <c r="CJ18">
        <v>0.100008366666667</v>
      </c>
      <c r="CK18">
        <v>0</v>
      </c>
      <c r="CL18">
        <v>913.82723333333297</v>
      </c>
      <c r="CM18">
        <v>4.9997499999999997</v>
      </c>
      <c r="CN18">
        <v>12604.596666666699</v>
      </c>
      <c r="CO18">
        <v>12178.073333333299</v>
      </c>
      <c r="CP18">
        <v>48.691200000000002</v>
      </c>
      <c r="CQ18">
        <v>50.1291333333333</v>
      </c>
      <c r="CR18">
        <v>49.620800000000003</v>
      </c>
      <c r="CS18">
        <v>49.695399999999999</v>
      </c>
      <c r="CT18">
        <v>49.686999999999998</v>
      </c>
      <c r="CU18">
        <v>1255.49933333333</v>
      </c>
      <c r="CV18">
        <v>139.51</v>
      </c>
      <c r="CW18">
        <v>0</v>
      </c>
      <c r="CX18">
        <v>103.39999985694899</v>
      </c>
      <c r="CY18">
        <v>0</v>
      </c>
      <c r="CZ18">
        <v>913.70555999999999</v>
      </c>
      <c r="DA18">
        <v>-10.8742307964273</v>
      </c>
      <c r="DB18">
        <v>-156.561538564171</v>
      </c>
      <c r="DC18">
        <v>12602.528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-2.6351301990776999</v>
      </c>
      <c r="DS18">
        <v>-0.35915576022985601</v>
      </c>
      <c r="DT18">
        <v>6.7834534695002002E-2</v>
      </c>
      <c r="DU18">
        <v>1</v>
      </c>
      <c r="DV18">
        <v>3.1302893333333301</v>
      </c>
      <c r="DW18">
        <v>7.3809477196889406E-2</v>
      </c>
      <c r="DX18">
        <v>6.0616738608700801E-2</v>
      </c>
      <c r="DY18">
        <v>1</v>
      </c>
      <c r="DZ18">
        <v>0.88567039999999997</v>
      </c>
      <c r="EA18">
        <v>-5.4805962180194002E-3</v>
      </c>
      <c r="EB18">
        <v>7.9111185892598898E-4</v>
      </c>
      <c r="EC18">
        <v>1</v>
      </c>
      <c r="ED18">
        <v>3</v>
      </c>
      <c r="EE18">
        <v>3</v>
      </c>
      <c r="EF18" t="s">
        <v>292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1077.5</v>
      </c>
      <c r="EX18">
        <v>1077.5</v>
      </c>
      <c r="EY18">
        <v>2</v>
      </c>
      <c r="EZ18">
        <v>495.80500000000001</v>
      </c>
      <c r="FA18">
        <v>474.74799999999999</v>
      </c>
      <c r="FB18">
        <v>24.194400000000002</v>
      </c>
      <c r="FC18">
        <v>32.425400000000003</v>
      </c>
      <c r="FD18">
        <v>30.0001</v>
      </c>
      <c r="FE18">
        <v>32.362900000000003</v>
      </c>
      <c r="FF18">
        <v>32.331400000000002</v>
      </c>
      <c r="FG18">
        <v>6.4855</v>
      </c>
      <c r="FH18">
        <v>0</v>
      </c>
      <c r="FI18">
        <v>100</v>
      </c>
      <c r="FJ18">
        <v>24.1967</v>
      </c>
      <c r="FK18">
        <v>46.387900000000002</v>
      </c>
      <c r="FL18">
        <v>17.360700000000001</v>
      </c>
      <c r="FM18">
        <v>101.54</v>
      </c>
      <c r="FN18">
        <v>100.913</v>
      </c>
    </row>
    <row r="19" spans="1:170" x14ac:dyDescent="0.25">
      <c r="A19">
        <v>3</v>
      </c>
      <c r="B19">
        <v>1608057433.0999999</v>
      </c>
      <c r="C19">
        <v>217</v>
      </c>
      <c r="D19" t="s">
        <v>297</v>
      </c>
      <c r="E19" t="s">
        <v>298</v>
      </c>
      <c r="F19" t="s">
        <v>285</v>
      </c>
      <c r="G19" t="s">
        <v>286</v>
      </c>
      <c r="H19">
        <v>1608057425.3499999</v>
      </c>
      <c r="I19">
        <f t="shared" si="0"/>
        <v>7.2100387062187354E-4</v>
      </c>
      <c r="J19">
        <f t="shared" si="1"/>
        <v>-2.1840413843577937</v>
      </c>
      <c r="K19">
        <f t="shared" si="2"/>
        <v>79.925146666666706</v>
      </c>
      <c r="L19">
        <f t="shared" si="3"/>
        <v>178.23558155021684</v>
      </c>
      <c r="M19">
        <f t="shared" si="4"/>
        <v>18.332854566347166</v>
      </c>
      <c r="N19">
        <f t="shared" si="5"/>
        <v>8.2208954984734088</v>
      </c>
      <c r="O19">
        <f t="shared" si="6"/>
        <v>3.4216525741649045E-2</v>
      </c>
      <c r="P19">
        <f t="shared" si="7"/>
        <v>2.9770818851955578</v>
      </c>
      <c r="Q19">
        <f t="shared" si="8"/>
        <v>3.3999543129085166E-2</v>
      </c>
      <c r="R19">
        <f t="shared" si="9"/>
        <v>2.1269094625520783E-2</v>
      </c>
      <c r="S19">
        <f t="shared" si="10"/>
        <v>231.29367559849302</v>
      </c>
      <c r="T19">
        <f t="shared" si="11"/>
        <v>29.150747525409258</v>
      </c>
      <c r="U19">
        <f t="shared" si="12"/>
        <v>28.251529999999999</v>
      </c>
      <c r="V19">
        <f t="shared" si="13"/>
        <v>3.8508419018598579</v>
      </c>
      <c r="W19">
        <f t="shared" si="14"/>
        <v>45.575805283502419</v>
      </c>
      <c r="X19">
        <f t="shared" si="15"/>
        <v>1.7287797505921552</v>
      </c>
      <c r="Y19">
        <f t="shared" si="16"/>
        <v>3.7931962799962653</v>
      </c>
      <c r="Z19">
        <f t="shared" si="17"/>
        <v>2.1220621512677029</v>
      </c>
      <c r="AA19">
        <f t="shared" si="18"/>
        <v>-31.796270694424624</v>
      </c>
      <c r="AB19">
        <f t="shared" si="19"/>
        <v>-41.563193578473644</v>
      </c>
      <c r="AC19">
        <f t="shared" si="20"/>
        <v>-3.046892227924519</v>
      </c>
      <c r="AD19">
        <f t="shared" si="21"/>
        <v>154.88731909767023</v>
      </c>
      <c r="AE19">
        <v>3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54144.726382320718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900.04535999999996</v>
      </c>
      <c r="AR19">
        <v>960.46</v>
      </c>
      <c r="AS19">
        <f t="shared" si="27"/>
        <v>6.2901776232222151E-2</v>
      </c>
      <c r="AT19">
        <v>0.5</v>
      </c>
      <c r="AU19">
        <f t="shared" si="28"/>
        <v>1180.1985207473274</v>
      </c>
      <c r="AV19">
        <f t="shared" si="29"/>
        <v>-2.1840413843577937</v>
      </c>
      <c r="AW19">
        <f t="shared" si="30"/>
        <v>37.11829163082399</v>
      </c>
      <c r="AX19">
        <f t="shared" si="31"/>
        <v>0.3117776898569436</v>
      </c>
      <c r="AY19">
        <f t="shared" si="32"/>
        <v>-1.3610370427548329E-3</v>
      </c>
      <c r="AZ19">
        <f t="shared" si="33"/>
        <v>2.3963725714761677</v>
      </c>
      <c r="BA19" t="s">
        <v>300</v>
      </c>
      <c r="BB19">
        <v>661.01</v>
      </c>
      <c r="BC19">
        <f t="shared" si="34"/>
        <v>299.45000000000005</v>
      </c>
      <c r="BD19">
        <f t="shared" si="35"/>
        <v>0.20175201202204063</v>
      </c>
      <c r="BE19">
        <f t="shared" si="36"/>
        <v>0.88487430172967285</v>
      </c>
      <c r="BF19">
        <f t="shared" si="37"/>
        <v>0.24660740145316176</v>
      </c>
      <c r="BG19">
        <f t="shared" si="38"/>
        <v>0.90380005461272084</v>
      </c>
      <c r="BH19">
        <f t="shared" si="39"/>
        <v>1400.0160000000001</v>
      </c>
      <c r="BI19">
        <f t="shared" si="40"/>
        <v>1180.1985207473274</v>
      </c>
      <c r="BJ19">
        <f t="shared" si="41"/>
        <v>0.842989309227414</v>
      </c>
      <c r="BK19">
        <f t="shared" si="42"/>
        <v>0.19597861845482811</v>
      </c>
      <c r="BL19">
        <v>6</v>
      </c>
      <c r="BM19">
        <v>0.5</v>
      </c>
      <c r="BN19" t="s">
        <v>290</v>
      </c>
      <c r="BO19">
        <v>2</v>
      </c>
      <c r="BP19">
        <v>1608057425.3499999</v>
      </c>
      <c r="BQ19">
        <v>79.925146666666706</v>
      </c>
      <c r="BR19">
        <v>77.373566666666704</v>
      </c>
      <c r="BS19">
        <v>16.8075333333333</v>
      </c>
      <c r="BT19">
        <v>15.956910000000001</v>
      </c>
      <c r="BU19">
        <v>76.125140000000002</v>
      </c>
      <c r="BV19">
        <v>16.6825333333333</v>
      </c>
      <c r="BW19">
        <v>500.02313333333302</v>
      </c>
      <c r="BX19">
        <v>102.7574</v>
      </c>
      <c r="BY19">
        <v>0.100034003333333</v>
      </c>
      <c r="BZ19">
        <v>27.992570000000001</v>
      </c>
      <c r="CA19">
        <v>28.251529999999999</v>
      </c>
      <c r="CB19">
        <v>999.9</v>
      </c>
      <c r="CC19">
        <v>0</v>
      </c>
      <c r="CD19">
        <v>0</v>
      </c>
      <c r="CE19">
        <v>9997.8243333333303</v>
      </c>
      <c r="CF19">
        <v>0</v>
      </c>
      <c r="CG19">
        <v>361.02566666666701</v>
      </c>
      <c r="CH19">
        <v>1400.0160000000001</v>
      </c>
      <c r="CI19">
        <v>0.90000026666666699</v>
      </c>
      <c r="CJ19">
        <v>9.999972E-2</v>
      </c>
      <c r="CK19">
        <v>0</v>
      </c>
      <c r="CL19">
        <v>900.06949999999995</v>
      </c>
      <c r="CM19">
        <v>4.9997499999999997</v>
      </c>
      <c r="CN19">
        <v>12418.7066666667</v>
      </c>
      <c r="CO19">
        <v>12178.1833333333</v>
      </c>
      <c r="CP19">
        <v>48.7541333333333</v>
      </c>
      <c r="CQ19">
        <v>50.186999999999998</v>
      </c>
      <c r="CR19">
        <v>49.691200000000002</v>
      </c>
      <c r="CS19">
        <v>49.75</v>
      </c>
      <c r="CT19">
        <v>49.7541333333333</v>
      </c>
      <c r="CU19">
        <v>1255.5133333333299</v>
      </c>
      <c r="CV19">
        <v>139.50266666666701</v>
      </c>
      <c r="CW19">
        <v>0</v>
      </c>
      <c r="CX19">
        <v>112.30000019073501</v>
      </c>
      <c r="CY19">
        <v>0</v>
      </c>
      <c r="CZ19">
        <v>900.04535999999996</v>
      </c>
      <c r="DA19">
        <v>-3.6771538328054101</v>
      </c>
      <c r="DB19">
        <v>-60.646153790961698</v>
      </c>
      <c r="DC19">
        <v>12418.056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-2.1891532178069202</v>
      </c>
      <c r="DS19">
        <v>0.37157401615180902</v>
      </c>
      <c r="DT19">
        <v>0.122663689430648</v>
      </c>
      <c r="DU19">
        <v>1</v>
      </c>
      <c r="DV19">
        <v>2.554198</v>
      </c>
      <c r="DW19">
        <v>-0.14866758620689799</v>
      </c>
      <c r="DX19">
        <v>0.14253123375597401</v>
      </c>
      <c r="DY19">
        <v>1</v>
      </c>
      <c r="DZ19">
        <v>0.85033243333333297</v>
      </c>
      <c r="EA19">
        <v>2.5514669632926298E-2</v>
      </c>
      <c r="EB19">
        <v>2.0073066479461702E-3</v>
      </c>
      <c r="EC19">
        <v>1</v>
      </c>
      <c r="ED19">
        <v>3</v>
      </c>
      <c r="EE19">
        <v>3</v>
      </c>
      <c r="EF19" t="s">
        <v>292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1079.4000000000001</v>
      </c>
      <c r="EX19">
        <v>1079.4000000000001</v>
      </c>
      <c r="EY19">
        <v>2</v>
      </c>
      <c r="EZ19">
        <v>495.82100000000003</v>
      </c>
      <c r="FA19">
        <v>474.41300000000001</v>
      </c>
      <c r="FB19">
        <v>24.1629</v>
      </c>
      <c r="FC19">
        <v>32.456600000000002</v>
      </c>
      <c r="FD19">
        <v>30.0001</v>
      </c>
      <c r="FE19">
        <v>32.388599999999997</v>
      </c>
      <c r="FF19">
        <v>32.355800000000002</v>
      </c>
      <c r="FG19">
        <v>7.8248699999999998</v>
      </c>
      <c r="FH19">
        <v>0</v>
      </c>
      <c r="FI19">
        <v>100</v>
      </c>
      <c r="FJ19">
        <v>24.1648</v>
      </c>
      <c r="FK19">
        <v>77.433899999999994</v>
      </c>
      <c r="FL19">
        <v>17.045500000000001</v>
      </c>
      <c r="FM19">
        <v>101.539</v>
      </c>
      <c r="FN19">
        <v>100.907</v>
      </c>
    </row>
    <row r="20" spans="1:170" x14ac:dyDescent="0.25">
      <c r="A20">
        <v>4</v>
      </c>
      <c r="B20">
        <v>1608057493.5999999</v>
      </c>
      <c r="C20">
        <v>277.5</v>
      </c>
      <c r="D20" t="s">
        <v>301</v>
      </c>
      <c r="E20" t="s">
        <v>302</v>
      </c>
      <c r="F20" t="s">
        <v>285</v>
      </c>
      <c r="G20" t="s">
        <v>286</v>
      </c>
      <c r="H20">
        <v>1608057485.5999999</v>
      </c>
      <c r="I20">
        <f t="shared" si="0"/>
        <v>7.2621762560406327E-4</v>
      </c>
      <c r="J20">
        <f t="shared" si="1"/>
        <v>-1.6438542199022066</v>
      </c>
      <c r="K20">
        <f t="shared" si="2"/>
        <v>99.299512903225803</v>
      </c>
      <c r="L20">
        <f t="shared" si="3"/>
        <v>171.86747388994934</v>
      </c>
      <c r="M20">
        <f t="shared" si="4"/>
        <v>17.677985451778397</v>
      </c>
      <c r="N20">
        <f t="shared" si="5"/>
        <v>10.213772884076597</v>
      </c>
      <c r="O20">
        <f t="shared" si="6"/>
        <v>3.4259643506372617E-2</v>
      </c>
      <c r="P20">
        <f t="shared" si="7"/>
        <v>2.9777450792600604</v>
      </c>
      <c r="Q20">
        <f t="shared" si="8"/>
        <v>3.4042163681695395E-2</v>
      </c>
      <c r="R20">
        <f t="shared" si="9"/>
        <v>2.1295776762135635E-2</v>
      </c>
      <c r="S20">
        <f t="shared" si="10"/>
        <v>231.29512472946112</v>
      </c>
      <c r="T20">
        <f t="shared" si="11"/>
        <v>29.134764306643891</v>
      </c>
      <c r="U20">
        <f t="shared" si="12"/>
        <v>28.246870967741899</v>
      </c>
      <c r="V20">
        <f t="shared" si="13"/>
        <v>3.8497980685893967</v>
      </c>
      <c r="W20">
        <f t="shared" si="14"/>
        <v>45.247685703055978</v>
      </c>
      <c r="X20">
        <f t="shared" si="15"/>
        <v>1.7148903612638191</v>
      </c>
      <c r="Y20">
        <f t="shared" si="16"/>
        <v>3.7900067917683518</v>
      </c>
      <c r="Z20">
        <f t="shared" si="17"/>
        <v>2.1349077073255778</v>
      </c>
      <c r="AA20">
        <f t="shared" si="18"/>
        <v>-32.026197289139191</v>
      </c>
      <c r="AB20">
        <f t="shared" si="19"/>
        <v>-43.140735710166275</v>
      </c>
      <c r="AC20">
        <f t="shared" si="20"/>
        <v>-3.1615329148297744</v>
      </c>
      <c r="AD20">
        <f t="shared" si="21"/>
        <v>152.9666588153259</v>
      </c>
      <c r="AE20">
        <v>3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54166.817666884082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303</v>
      </c>
      <c r="AQ20">
        <v>895.617153846154</v>
      </c>
      <c r="AR20">
        <v>954.23</v>
      </c>
      <c r="AS20">
        <f t="shared" si="27"/>
        <v>6.1424233312561971E-2</v>
      </c>
      <c r="AT20">
        <v>0.5</v>
      </c>
      <c r="AU20">
        <f t="shared" si="28"/>
        <v>1180.204016876402</v>
      </c>
      <c r="AV20">
        <f t="shared" si="29"/>
        <v>-1.6438542199022066</v>
      </c>
      <c r="AW20">
        <f t="shared" si="30"/>
        <v>36.246563444519467</v>
      </c>
      <c r="AX20">
        <f t="shared" si="31"/>
        <v>0.31136099263280342</v>
      </c>
      <c r="AY20">
        <f t="shared" si="32"/>
        <v>-9.0332410739255486E-4</v>
      </c>
      <c r="AZ20">
        <f t="shared" si="33"/>
        <v>2.4185468912107142</v>
      </c>
      <c r="BA20" t="s">
        <v>304</v>
      </c>
      <c r="BB20">
        <v>657.12</v>
      </c>
      <c r="BC20">
        <f t="shared" si="34"/>
        <v>297.11</v>
      </c>
      <c r="BD20">
        <f t="shared" si="35"/>
        <v>0.19727658494781736</v>
      </c>
      <c r="BE20">
        <f t="shared" si="36"/>
        <v>0.88594450586573303</v>
      </c>
      <c r="BF20">
        <f t="shared" si="37"/>
        <v>0.24549566819920093</v>
      </c>
      <c r="BG20">
        <f t="shared" si="38"/>
        <v>0.90624645077726462</v>
      </c>
      <c r="BH20">
        <f t="shared" si="39"/>
        <v>1400.02225806452</v>
      </c>
      <c r="BI20">
        <f t="shared" si="40"/>
        <v>1180.204016876402</v>
      </c>
      <c r="BJ20">
        <f t="shared" si="41"/>
        <v>0.84298946683032827</v>
      </c>
      <c r="BK20">
        <f t="shared" si="42"/>
        <v>0.19597893366065686</v>
      </c>
      <c r="BL20">
        <v>6</v>
      </c>
      <c r="BM20">
        <v>0.5</v>
      </c>
      <c r="BN20" t="s">
        <v>290</v>
      </c>
      <c r="BO20">
        <v>2</v>
      </c>
      <c r="BP20">
        <v>1608057485.5999999</v>
      </c>
      <c r="BQ20">
        <v>99.299512903225803</v>
      </c>
      <c r="BR20">
        <v>97.413458064516107</v>
      </c>
      <c r="BS20">
        <v>16.672367741935499</v>
      </c>
      <c r="BT20">
        <v>15.8154516129032</v>
      </c>
      <c r="BU20">
        <v>95.499512903225806</v>
      </c>
      <c r="BV20">
        <v>16.547367741935499</v>
      </c>
      <c r="BW20">
        <v>500.00916129032299</v>
      </c>
      <c r="BX20">
        <v>102.758290322581</v>
      </c>
      <c r="BY20">
        <v>9.99472E-2</v>
      </c>
      <c r="BZ20">
        <v>27.978141935483901</v>
      </c>
      <c r="CA20">
        <v>28.246870967741899</v>
      </c>
      <c r="CB20">
        <v>999.9</v>
      </c>
      <c r="CC20">
        <v>0</v>
      </c>
      <c r="CD20">
        <v>0</v>
      </c>
      <c r="CE20">
        <v>10001.487096774201</v>
      </c>
      <c r="CF20">
        <v>0</v>
      </c>
      <c r="CG20">
        <v>366.57838709677401</v>
      </c>
      <c r="CH20">
        <v>1400.02225806452</v>
      </c>
      <c r="CI20">
        <v>0.89999470967741901</v>
      </c>
      <c r="CJ20">
        <v>0.100005290322581</v>
      </c>
      <c r="CK20">
        <v>0</v>
      </c>
      <c r="CL20">
        <v>895.64106451612895</v>
      </c>
      <c r="CM20">
        <v>4.9997499999999997</v>
      </c>
      <c r="CN20">
        <v>12361.9548387097</v>
      </c>
      <c r="CO20">
        <v>12178.2322580645</v>
      </c>
      <c r="CP20">
        <v>48.846483870967703</v>
      </c>
      <c r="CQ20">
        <v>50.25</v>
      </c>
      <c r="CR20">
        <v>49.745935483871001</v>
      </c>
      <c r="CS20">
        <v>49.811999999999998</v>
      </c>
      <c r="CT20">
        <v>49.816064516129003</v>
      </c>
      <c r="CU20">
        <v>1255.5116129032299</v>
      </c>
      <c r="CV20">
        <v>139.51064516129</v>
      </c>
      <c r="CW20">
        <v>0</v>
      </c>
      <c r="CX20">
        <v>59.700000047683702</v>
      </c>
      <c r="CY20">
        <v>0</v>
      </c>
      <c r="CZ20">
        <v>895.617153846154</v>
      </c>
      <c r="DA20">
        <v>-7.9546666682363103</v>
      </c>
      <c r="DB20">
        <v>-113.46666674565</v>
      </c>
      <c r="DC20">
        <v>12361.342307692301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-1.6442783211433001</v>
      </c>
      <c r="DS20">
        <v>0.28065157606327901</v>
      </c>
      <c r="DT20">
        <v>7.2013510946836098E-2</v>
      </c>
      <c r="DU20">
        <v>1</v>
      </c>
      <c r="DV20">
        <v>1.89308233333333</v>
      </c>
      <c r="DW20">
        <v>-0.52894051167964795</v>
      </c>
      <c r="DX20">
        <v>7.7296794098389895E-2</v>
      </c>
      <c r="DY20">
        <v>0</v>
      </c>
      <c r="DZ20">
        <v>0.85703696666666696</v>
      </c>
      <c r="EA20">
        <v>3.2137761957730202E-2</v>
      </c>
      <c r="EB20">
        <v>2.35145002758346E-3</v>
      </c>
      <c r="EC20">
        <v>1</v>
      </c>
      <c r="ED20">
        <v>2</v>
      </c>
      <c r="EE20">
        <v>3</v>
      </c>
      <c r="EF20" t="s">
        <v>305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1080.4000000000001</v>
      </c>
      <c r="EX20">
        <v>1080.4000000000001</v>
      </c>
      <c r="EY20">
        <v>2</v>
      </c>
      <c r="EZ20">
        <v>496.197</v>
      </c>
      <c r="FA20">
        <v>474.27499999999998</v>
      </c>
      <c r="FB20">
        <v>24.094200000000001</v>
      </c>
      <c r="FC20">
        <v>32.465600000000002</v>
      </c>
      <c r="FD20">
        <v>30</v>
      </c>
      <c r="FE20">
        <v>32.397199999999998</v>
      </c>
      <c r="FF20">
        <v>32.362699999999997</v>
      </c>
      <c r="FG20">
        <v>8.7470400000000001</v>
      </c>
      <c r="FH20">
        <v>0</v>
      </c>
      <c r="FI20">
        <v>100</v>
      </c>
      <c r="FJ20">
        <v>24.106100000000001</v>
      </c>
      <c r="FK20">
        <v>97.687600000000003</v>
      </c>
      <c r="FL20">
        <v>16.7819</v>
      </c>
      <c r="FM20">
        <v>101.542</v>
      </c>
      <c r="FN20">
        <v>100.908</v>
      </c>
    </row>
    <row r="21" spans="1:170" x14ac:dyDescent="0.25">
      <c r="A21">
        <v>5</v>
      </c>
      <c r="B21">
        <v>1608057605.0999999</v>
      </c>
      <c r="C21">
        <v>389</v>
      </c>
      <c r="D21" t="s">
        <v>306</v>
      </c>
      <c r="E21" t="s">
        <v>307</v>
      </c>
      <c r="F21" t="s">
        <v>285</v>
      </c>
      <c r="G21" t="s">
        <v>286</v>
      </c>
      <c r="H21">
        <v>1608057597.0999999</v>
      </c>
      <c r="I21">
        <f t="shared" si="0"/>
        <v>7.6760532733191221E-4</v>
      </c>
      <c r="J21">
        <f t="shared" si="1"/>
        <v>-1.0491971821978976</v>
      </c>
      <c r="K21">
        <f t="shared" si="2"/>
        <v>149.90312903225799</v>
      </c>
      <c r="L21">
        <f t="shared" si="3"/>
        <v>191.29853927684556</v>
      </c>
      <c r="M21">
        <f t="shared" si="4"/>
        <v>19.675848562849115</v>
      </c>
      <c r="N21">
        <f t="shared" si="5"/>
        <v>15.418158847870185</v>
      </c>
      <c r="O21">
        <f t="shared" si="6"/>
        <v>3.5693914039787458E-2</v>
      </c>
      <c r="P21">
        <f t="shared" si="7"/>
        <v>2.9771610705312144</v>
      </c>
      <c r="Q21">
        <f t="shared" si="8"/>
        <v>3.545786530760988E-2</v>
      </c>
      <c r="R21">
        <f t="shared" si="9"/>
        <v>2.2182243577925545E-2</v>
      </c>
      <c r="S21">
        <f t="shared" si="10"/>
        <v>231.29798371590488</v>
      </c>
      <c r="T21">
        <f t="shared" si="11"/>
        <v>29.142762652186043</v>
      </c>
      <c r="U21">
        <f t="shared" si="12"/>
        <v>28.2786516129032</v>
      </c>
      <c r="V21">
        <f t="shared" si="13"/>
        <v>3.8569232691546032</v>
      </c>
      <c r="W21">
        <f t="shared" si="14"/>
        <v>44.552210484624837</v>
      </c>
      <c r="X21">
        <f t="shared" si="15"/>
        <v>1.6903422535159729</v>
      </c>
      <c r="Y21">
        <f t="shared" si="16"/>
        <v>3.7940704515645018</v>
      </c>
      <c r="Z21">
        <f t="shared" si="17"/>
        <v>2.1665810156386303</v>
      </c>
      <c r="AA21">
        <f t="shared" si="18"/>
        <v>-33.851394935337325</v>
      </c>
      <c r="AB21">
        <f t="shared" si="19"/>
        <v>-45.283037837769044</v>
      </c>
      <c r="AC21">
        <f t="shared" si="20"/>
        <v>-3.320010248825203</v>
      </c>
      <c r="AD21">
        <f t="shared" si="21"/>
        <v>148.8435406939733</v>
      </c>
      <c r="AE21">
        <v>3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54146.270877107338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888.05948000000001</v>
      </c>
      <c r="AR21">
        <v>948.28</v>
      </c>
      <c r="AS21">
        <f t="shared" si="27"/>
        <v>6.3504998523642775E-2</v>
      </c>
      <c r="AT21">
        <v>0.5</v>
      </c>
      <c r="AU21">
        <f t="shared" si="28"/>
        <v>1180.2182039731777</v>
      </c>
      <c r="AV21">
        <f t="shared" si="29"/>
        <v>-1.0491971821978976</v>
      </c>
      <c r="AW21">
        <f t="shared" si="30"/>
        <v>37.474877650446487</v>
      </c>
      <c r="AX21">
        <f t="shared" si="31"/>
        <v>0.31096300670687982</v>
      </c>
      <c r="AY21">
        <f t="shared" si="32"/>
        <v>-3.9945977853463873E-4</v>
      </c>
      <c r="AZ21">
        <f t="shared" si="33"/>
        <v>2.4399966254692709</v>
      </c>
      <c r="BA21" t="s">
        <v>309</v>
      </c>
      <c r="BB21">
        <v>653.4</v>
      </c>
      <c r="BC21">
        <f t="shared" si="34"/>
        <v>294.88</v>
      </c>
      <c r="BD21">
        <f t="shared" si="35"/>
        <v>0.20422042864894183</v>
      </c>
      <c r="BE21">
        <f t="shared" si="36"/>
        <v>0.88696198843859742</v>
      </c>
      <c r="BF21">
        <f t="shared" si="37"/>
        <v>0.25867579069798152</v>
      </c>
      <c r="BG21">
        <f t="shared" si="38"/>
        <v>0.90858289655239077</v>
      </c>
      <c r="BH21">
        <f t="shared" si="39"/>
        <v>1400.0390322580599</v>
      </c>
      <c r="BI21">
        <f t="shared" si="40"/>
        <v>1180.2182039731777</v>
      </c>
      <c r="BJ21">
        <f t="shared" si="41"/>
        <v>0.84298950013533325</v>
      </c>
      <c r="BK21">
        <f t="shared" si="42"/>
        <v>0.19597900027066648</v>
      </c>
      <c r="BL21">
        <v>6</v>
      </c>
      <c r="BM21">
        <v>0.5</v>
      </c>
      <c r="BN21" t="s">
        <v>290</v>
      </c>
      <c r="BO21">
        <v>2</v>
      </c>
      <c r="BP21">
        <v>1608057597.0999999</v>
      </c>
      <c r="BQ21">
        <v>149.90312903225799</v>
      </c>
      <c r="BR21">
        <v>148.782193548387</v>
      </c>
      <c r="BS21">
        <v>16.434361290322599</v>
      </c>
      <c r="BT21">
        <v>15.5283903225806</v>
      </c>
      <c r="BU21">
        <v>146.10312903225801</v>
      </c>
      <c r="BV21">
        <v>16.309361290322599</v>
      </c>
      <c r="BW21">
        <v>500.00954838709703</v>
      </c>
      <c r="BX21">
        <v>102.754161290323</v>
      </c>
      <c r="BY21">
        <v>9.9988235483870994E-2</v>
      </c>
      <c r="BZ21">
        <v>27.996522580645198</v>
      </c>
      <c r="CA21">
        <v>28.2786516129032</v>
      </c>
      <c r="CB21">
        <v>999.9</v>
      </c>
      <c r="CC21">
        <v>0</v>
      </c>
      <c r="CD21">
        <v>0</v>
      </c>
      <c r="CE21">
        <v>9998.5870967741903</v>
      </c>
      <c r="CF21">
        <v>0</v>
      </c>
      <c r="CG21">
        <v>374.115096774194</v>
      </c>
      <c r="CH21">
        <v>1400.0390322580599</v>
      </c>
      <c r="CI21">
        <v>0.89999409677419395</v>
      </c>
      <c r="CJ21">
        <v>0.10000590322580601</v>
      </c>
      <c r="CK21">
        <v>0</v>
      </c>
      <c r="CL21">
        <v>888.10338709677399</v>
      </c>
      <c r="CM21">
        <v>4.9997499999999997</v>
      </c>
      <c r="CN21">
        <v>12259.864516129001</v>
      </c>
      <c r="CO21">
        <v>12178.3806451613</v>
      </c>
      <c r="CP21">
        <v>48.868838709677398</v>
      </c>
      <c r="CQ21">
        <v>50.298000000000002</v>
      </c>
      <c r="CR21">
        <v>49.781999999999996</v>
      </c>
      <c r="CS21">
        <v>49.836387096774203</v>
      </c>
      <c r="CT21">
        <v>49.856709677419303</v>
      </c>
      <c r="CU21">
        <v>1255.5251612903201</v>
      </c>
      <c r="CV21">
        <v>139.51387096774201</v>
      </c>
      <c r="CW21">
        <v>0</v>
      </c>
      <c r="CX21">
        <v>110.60000014305101</v>
      </c>
      <c r="CY21">
        <v>0</v>
      </c>
      <c r="CZ21">
        <v>888.05948000000001</v>
      </c>
      <c r="DA21">
        <v>-1.9287692185849701</v>
      </c>
      <c r="DB21">
        <v>-16.438461578789099</v>
      </c>
      <c r="DC21">
        <v>12259.668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-1.0552631417040801</v>
      </c>
      <c r="DS21">
        <v>-0.168358632433531</v>
      </c>
      <c r="DT21">
        <v>4.87661088112833E-2</v>
      </c>
      <c r="DU21">
        <v>1</v>
      </c>
      <c r="DV21">
        <v>1.124671</v>
      </c>
      <c r="DW21">
        <v>0.12985228031145701</v>
      </c>
      <c r="DX21">
        <v>6.2569955588391901E-2</v>
      </c>
      <c r="DY21">
        <v>1</v>
      </c>
      <c r="DZ21">
        <v>0.90587993333333305</v>
      </c>
      <c r="EA21">
        <v>1.07585672969978E-2</v>
      </c>
      <c r="EB21">
        <v>1.0325387783947299E-3</v>
      </c>
      <c r="EC21">
        <v>1</v>
      </c>
      <c r="ED21">
        <v>3</v>
      </c>
      <c r="EE21">
        <v>3</v>
      </c>
      <c r="EF21" t="s">
        <v>292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1082.3</v>
      </c>
      <c r="EX21">
        <v>1082.3</v>
      </c>
      <c r="EY21">
        <v>2</v>
      </c>
      <c r="EZ21">
        <v>496.04500000000002</v>
      </c>
      <c r="FA21">
        <v>474.2</v>
      </c>
      <c r="FB21">
        <v>24.226400000000002</v>
      </c>
      <c r="FC21">
        <v>32.457000000000001</v>
      </c>
      <c r="FD21">
        <v>30</v>
      </c>
      <c r="FE21">
        <v>32.394300000000001</v>
      </c>
      <c r="FF21">
        <v>32.359900000000003</v>
      </c>
      <c r="FG21">
        <v>11.0974</v>
      </c>
      <c r="FH21">
        <v>0</v>
      </c>
      <c r="FI21">
        <v>100</v>
      </c>
      <c r="FJ21">
        <v>24.2256</v>
      </c>
      <c r="FK21">
        <v>148.81299999999999</v>
      </c>
      <c r="FL21">
        <v>16.649699999999999</v>
      </c>
      <c r="FM21">
        <v>101.547</v>
      </c>
      <c r="FN21">
        <v>100.91</v>
      </c>
    </row>
    <row r="22" spans="1:170" x14ac:dyDescent="0.25">
      <c r="A22">
        <v>6</v>
      </c>
      <c r="B22">
        <v>1608057688.0999999</v>
      </c>
      <c r="C22">
        <v>472</v>
      </c>
      <c r="D22" t="s">
        <v>310</v>
      </c>
      <c r="E22" t="s">
        <v>311</v>
      </c>
      <c r="F22" t="s">
        <v>285</v>
      </c>
      <c r="G22" t="s">
        <v>286</v>
      </c>
      <c r="H22">
        <v>1608057680.3499999</v>
      </c>
      <c r="I22">
        <f t="shared" si="0"/>
        <v>7.7829674846820976E-4</v>
      </c>
      <c r="J22">
        <f t="shared" si="1"/>
        <v>0.14490575965441865</v>
      </c>
      <c r="K22">
        <f t="shared" si="2"/>
        <v>199.25086666666701</v>
      </c>
      <c r="L22">
        <f t="shared" si="3"/>
        <v>186.03324089833205</v>
      </c>
      <c r="M22">
        <f t="shared" si="4"/>
        <v>19.134736560921326</v>
      </c>
      <c r="N22">
        <f t="shared" si="5"/>
        <v>20.494255890997152</v>
      </c>
      <c r="O22">
        <f t="shared" si="6"/>
        <v>3.5894907777462425E-2</v>
      </c>
      <c r="P22">
        <f t="shared" si="7"/>
        <v>2.9776133594149226</v>
      </c>
      <c r="Q22">
        <f t="shared" si="8"/>
        <v>3.5656238754082602E-2</v>
      </c>
      <c r="R22">
        <f t="shared" si="9"/>
        <v>2.2306460244767318E-2</v>
      </c>
      <c r="S22">
        <f t="shared" si="10"/>
        <v>231.28564905893612</v>
      </c>
      <c r="T22">
        <f t="shared" si="11"/>
        <v>29.117286974316521</v>
      </c>
      <c r="U22">
        <f t="shared" si="12"/>
        <v>28.27833</v>
      </c>
      <c r="V22">
        <f t="shared" si="13"/>
        <v>3.85685110616744</v>
      </c>
      <c r="W22">
        <f t="shared" si="14"/>
        <v>44.128318441781339</v>
      </c>
      <c r="X22">
        <f t="shared" si="15"/>
        <v>1.6720624082089908</v>
      </c>
      <c r="Y22">
        <f t="shared" si="16"/>
        <v>3.7890916020626282</v>
      </c>
      <c r="Z22">
        <f t="shared" si="17"/>
        <v>2.1847886979584494</v>
      </c>
      <c r="AA22">
        <f t="shared" si="18"/>
        <v>-34.322886607448048</v>
      </c>
      <c r="AB22">
        <f t="shared" si="19"/>
        <v>-48.85381839573715</v>
      </c>
      <c r="AC22">
        <f t="shared" si="20"/>
        <v>-3.5808572450339127</v>
      </c>
      <c r="AD22">
        <f t="shared" si="21"/>
        <v>144.52808681071701</v>
      </c>
      <c r="AE22">
        <v>2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54163.656600076472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884.11038461538499</v>
      </c>
      <c r="AR22">
        <v>946.1</v>
      </c>
      <c r="AS22">
        <f t="shared" si="27"/>
        <v>6.5521208524061958E-2</v>
      </c>
      <c r="AT22">
        <v>0.5</v>
      </c>
      <c r="AU22">
        <f t="shared" si="28"/>
        <v>1180.1572507473338</v>
      </c>
      <c r="AV22">
        <f t="shared" si="29"/>
        <v>0.14490575965441865</v>
      </c>
      <c r="AW22">
        <f t="shared" si="30"/>
        <v>38.662664658699867</v>
      </c>
      <c r="AX22">
        <f t="shared" si="31"/>
        <v>0.30721911003065211</v>
      </c>
      <c r="AY22">
        <f t="shared" si="32"/>
        <v>6.1233639755466649E-4</v>
      </c>
      <c r="AZ22">
        <f t="shared" si="33"/>
        <v>2.4479230525314448</v>
      </c>
      <c r="BA22" t="s">
        <v>313</v>
      </c>
      <c r="BB22">
        <v>655.44</v>
      </c>
      <c r="BC22">
        <f t="shared" si="34"/>
        <v>290.65999999999997</v>
      </c>
      <c r="BD22">
        <f t="shared" si="35"/>
        <v>0.21327191696351422</v>
      </c>
      <c r="BE22">
        <f t="shared" si="36"/>
        <v>0.88849246539606552</v>
      </c>
      <c r="BF22">
        <f t="shared" si="37"/>
        <v>0.26879190153763882</v>
      </c>
      <c r="BG22">
        <f t="shared" si="38"/>
        <v>0.90943893886999994</v>
      </c>
      <c r="BH22">
        <f t="shared" si="39"/>
        <v>1399.9670000000001</v>
      </c>
      <c r="BI22">
        <f t="shared" si="40"/>
        <v>1180.1572507473338</v>
      </c>
      <c r="BJ22">
        <f t="shared" si="41"/>
        <v>0.84298933528242725</v>
      </c>
      <c r="BK22">
        <f t="shared" si="42"/>
        <v>0.19597867056485449</v>
      </c>
      <c r="BL22">
        <v>6</v>
      </c>
      <c r="BM22">
        <v>0.5</v>
      </c>
      <c r="BN22" t="s">
        <v>290</v>
      </c>
      <c r="BO22">
        <v>2</v>
      </c>
      <c r="BP22">
        <v>1608057680.3499999</v>
      </c>
      <c r="BQ22">
        <v>199.25086666666701</v>
      </c>
      <c r="BR22">
        <v>199.61083333333301</v>
      </c>
      <c r="BS22">
        <v>16.256256666666701</v>
      </c>
      <c r="BT22">
        <v>15.3375133333333</v>
      </c>
      <c r="BU22">
        <v>195.450866666667</v>
      </c>
      <c r="BV22">
        <v>16.131256666666701</v>
      </c>
      <c r="BW22">
        <v>500.01639999999998</v>
      </c>
      <c r="BX22">
        <v>102.756533333333</v>
      </c>
      <c r="BY22">
        <v>0.100012456666667</v>
      </c>
      <c r="BZ22">
        <v>27.974</v>
      </c>
      <c r="CA22">
        <v>28.27833</v>
      </c>
      <c r="CB22">
        <v>999.9</v>
      </c>
      <c r="CC22">
        <v>0</v>
      </c>
      <c r="CD22">
        <v>0</v>
      </c>
      <c r="CE22">
        <v>10000.913333333299</v>
      </c>
      <c r="CF22">
        <v>0</v>
      </c>
      <c r="CG22">
        <v>381.32546666666701</v>
      </c>
      <c r="CH22">
        <v>1399.9670000000001</v>
      </c>
      <c r="CI22">
        <v>0.89999933333333304</v>
      </c>
      <c r="CJ22">
        <v>0.10000062666666699</v>
      </c>
      <c r="CK22">
        <v>0</v>
      </c>
      <c r="CL22">
        <v>884.09379999999999</v>
      </c>
      <c r="CM22">
        <v>4.9997499999999997</v>
      </c>
      <c r="CN22">
        <v>12207.71</v>
      </c>
      <c r="CO22">
        <v>12177.753333333299</v>
      </c>
      <c r="CP22">
        <v>48.845666666666702</v>
      </c>
      <c r="CQ22">
        <v>50.299599999999998</v>
      </c>
      <c r="CR22">
        <v>49.791400000000003</v>
      </c>
      <c r="CS22">
        <v>49.820399999999999</v>
      </c>
      <c r="CT22">
        <v>49.853999999999999</v>
      </c>
      <c r="CU22">
        <v>1255.4680000000001</v>
      </c>
      <c r="CV22">
        <v>139.499</v>
      </c>
      <c r="CW22">
        <v>0</v>
      </c>
      <c r="CX22">
        <v>82.5</v>
      </c>
      <c r="CY22">
        <v>0</v>
      </c>
      <c r="CZ22">
        <v>884.11038461538499</v>
      </c>
      <c r="DA22">
        <v>-2.0735726534455501</v>
      </c>
      <c r="DB22">
        <v>-29.288888861471399</v>
      </c>
      <c r="DC22">
        <v>12207.6730769231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0.128235137605722</v>
      </c>
      <c r="DS22">
        <v>0.37983020424170499</v>
      </c>
      <c r="DT22">
        <v>0.14208595664923299</v>
      </c>
      <c r="DU22">
        <v>1</v>
      </c>
      <c r="DV22">
        <v>-0.35145009666666699</v>
      </c>
      <c r="DW22">
        <v>1.81619666295932E-3</v>
      </c>
      <c r="DX22">
        <v>0.14923073815871499</v>
      </c>
      <c r="DY22">
        <v>1</v>
      </c>
      <c r="DZ22">
        <v>0.91824313333333296</v>
      </c>
      <c r="EA22">
        <v>5.9631644048942903E-2</v>
      </c>
      <c r="EB22">
        <v>4.3508561589135197E-3</v>
      </c>
      <c r="EC22">
        <v>1</v>
      </c>
      <c r="ED22">
        <v>3</v>
      </c>
      <c r="EE22">
        <v>3</v>
      </c>
      <c r="EF22" t="s">
        <v>292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1083.7</v>
      </c>
      <c r="EX22">
        <v>1083.5999999999999</v>
      </c>
      <c r="EY22">
        <v>2</v>
      </c>
      <c r="EZ22">
        <v>496.63499999999999</v>
      </c>
      <c r="FA22">
        <v>474.233</v>
      </c>
      <c r="FB22">
        <v>24.142700000000001</v>
      </c>
      <c r="FC22">
        <v>32.436900000000001</v>
      </c>
      <c r="FD22">
        <v>30.0001</v>
      </c>
      <c r="FE22">
        <v>32.381900000000002</v>
      </c>
      <c r="FF22">
        <v>32.348500000000001</v>
      </c>
      <c r="FG22">
        <v>13.4009</v>
      </c>
      <c r="FH22">
        <v>0</v>
      </c>
      <c r="FI22">
        <v>100</v>
      </c>
      <c r="FJ22">
        <v>24.154699999999998</v>
      </c>
      <c r="FK22">
        <v>199.67</v>
      </c>
      <c r="FL22">
        <v>16.404399999999999</v>
      </c>
      <c r="FM22">
        <v>101.545</v>
      </c>
      <c r="FN22">
        <v>100.914</v>
      </c>
    </row>
    <row r="23" spans="1:170" x14ac:dyDescent="0.25">
      <c r="A23">
        <v>7</v>
      </c>
      <c r="B23">
        <v>1608057758.0999999</v>
      </c>
      <c r="C23">
        <v>542</v>
      </c>
      <c r="D23" t="s">
        <v>314</v>
      </c>
      <c r="E23" t="s">
        <v>315</v>
      </c>
      <c r="F23" t="s">
        <v>285</v>
      </c>
      <c r="G23" t="s">
        <v>286</v>
      </c>
      <c r="H23">
        <v>1608057750.3499999</v>
      </c>
      <c r="I23">
        <f t="shared" si="0"/>
        <v>8.1096264153031556E-4</v>
      </c>
      <c r="J23">
        <f t="shared" si="1"/>
        <v>0.86335771366025804</v>
      </c>
      <c r="K23">
        <f t="shared" si="2"/>
        <v>249.03313333333301</v>
      </c>
      <c r="L23">
        <f t="shared" si="3"/>
        <v>203.61359125956321</v>
      </c>
      <c r="M23">
        <f t="shared" si="4"/>
        <v>20.942309285402153</v>
      </c>
      <c r="N23">
        <f t="shared" si="5"/>
        <v>25.613854499187326</v>
      </c>
      <c r="O23">
        <f t="shared" si="6"/>
        <v>3.7097652986741732E-2</v>
      </c>
      <c r="P23">
        <f t="shared" si="7"/>
        <v>2.9776719991421188</v>
      </c>
      <c r="Q23">
        <f t="shared" si="8"/>
        <v>3.6842787903450261E-2</v>
      </c>
      <c r="R23">
        <f t="shared" si="9"/>
        <v>2.3049494944001207E-2</v>
      </c>
      <c r="S23">
        <f t="shared" si="10"/>
        <v>231.28332407596719</v>
      </c>
      <c r="T23">
        <f t="shared" si="11"/>
        <v>29.11923278223016</v>
      </c>
      <c r="U23">
        <f t="shared" si="12"/>
        <v>28.301573333333302</v>
      </c>
      <c r="V23">
        <f t="shared" si="13"/>
        <v>3.8620694423018573</v>
      </c>
      <c r="W23">
        <f t="shared" si="14"/>
        <v>43.754133390205958</v>
      </c>
      <c r="X23">
        <f t="shared" si="15"/>
        <v>1.6588849673787478</v>
      </c>
      <c r="Y23">
        <f t="shared" si="16"/>
        <v>3.7913788683335619</v>
      </c>
      <c r="Z23">
        <f t="shared" si="17"/>
        <v>2.2031844749231095</v>
      </c>
      <c r="AA23">
        <f t="shared" si="18"/>
        <v>-35.763452491486916</v>
      </c>
      <c r="AB23">
        <f t="shared" si="19"/>
        <v>-50.924576346351074</v>
      </c>
      <c r="AC23">
        <f t="shared" si="20"/>
        <v>-3.7331896040355135</v>
      </c>
      <c r="AD23">
        <f t="shared" si="21"/>
        <v>140.86210563409369</v>
      </c>
      <c r="AE23">
        <v>2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54163.444363181792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881.37519999999995</v>
      </c>
      <c r="AR23">
        <v>947</v>
      </c>
      <c r="AS23">
        <f t="shared" si="27"/>
        <v>6.9297571277719183E-2</v>
      </c>
      <c r="AT23">
        <v>0.5</v>
      </c>
      <c r="AU23">
        <f t="shared" si="28"/>
        <v>1180.1451907473406</v>
      </c>
      <c r="AV23">
        <f t="shared" si="29"/>
        <v>0.86335771366025804</v>
      </c>
      <c r="AW23">
        <f t="shared" si="30"/>
        <v>40.890597736935668</v>
      </c>
      <c r="AX23">
        <f t="shared" si="31"/>
        <v>0.30818373812038019</v>
      </c>
      <c r="AY23">
        <f t="shared" si="32"/>
        <v>1.2211253367595256E-3</v>
      </c>
      <c r="AZ23">
        <f t="shared" si="33"/>
        <v>2.4446462513199578</v>
      </c>
      <c r="BA23" t="s">
        <v>317</v>
      </c>
      <c r="BB23">
        <v>655.15</v>
      </c>
      <c r="BC23">
        <f t="shared" si="34"/>
        <v>291.85000000000002</v>
      </c>
      <c r="BD23">
        <f t="shared" si="35"/>
        <v>0.2248579749871511</v>
      </c>
      <c r="BE23">
        <f t="shared" si="36"/>
        <v>0.88804839408806535</v>
      </c>
      <c r="BF23">
        <f t="shared" si="37"/>
        <v>0.28344820253837472</v>
      </c>
      <c r="BG23">
        <f t="shared" si="38"/>
        <v>0.90908552690401445</v>
      </c>
      <c r="BH23">
        <f t="shared" si="39"/>
        <v>1399.95266666667</v>
      </c>
      <c r="BI23">
        <f t="shared" si="40"/>
        <v>1180.1451907473406</v>
      </c>
      <c r="BJ23">
        <f t="shared" si="41"/>
        <v>0.84298935160236688</v>
      </c>
      <c r="BK23">
        <f t="shared" si="42"/>
        <v>0.19597870320473393</v>
      </c>
      <c r="BL23">
        <v>6</v>
      </c>
      <c r="BM23">
        <v>0.5</v>
      </c>
      <c r="BN23" t="s">
        <v>290</v>
      </c>
      <c r="BO23">
        <v>2</v>
      </c>
      <c r="BP23">
        <v>1608057750.3499999</v>
      </c>
      <c r="BQ23">
        <v>249.03313333333301</v>
      </c>
      <c r="BR23">
        <v>250.311466666667</v>
      </c>
      <c r="BS23">
        <v>16.1286666666667</v>
      </c>
      <c r="BT23">
        <v>15.171239999999999</v>
      </c>
      <c r="BU23">
        <v>245.233133333333</v>
      </c>
      <c r="BV23">
        <v>16.0036666666667</v>
      </c>
      <c r="BW23">
        <v>500.01713333333299</v>
      </c>
      <c r="BX23">
        <v>102.75320000000001</v>
      </c>
      <c r="BY23">
        <v>9.9999316666666699E-2</v>
      </c>
      <c r="BZ23">
        <v>27.984349999999999</v>
      </c>
      <c r="CA23">
        <v>28.301573333333302</v>
      </c>
      <c r="CB23">
        <v>999.9</v>
      </c>
      <c r="CC23">
        <v>0</v>
      </c>
      <c r="CD23">
        <v>0</v>
      </c>
      <c r="CE23">
        <v>10001.5693333333</v>
      </c>
      <c r="CF23">
        <v>0</v>
      </c>
      <c r="CG23">
        <v>383.11116666666697</v>
      </c>
      <c r="CH23">
        <v>1399.95266666667</v>
      </c>
      <c r="CI23">
        <v>0.89999843333333296</v>
      </c>
      <c r="CJ23">
        <v>0.10000149666666699</v>
      </c>
      <c r="CK23">
        <v>0</v>
      </c>
      <c r="CL23">
        <v>881.36283333333301</v>
      </c>
      <c r="CM23">
        <v>4.9997499999999997</v>
      </c>
      <c r="CN23">
        <v>12174.3066666667</v>
      </c>
      <c r="CO23">
        <v>12177.643333333301</v>
      </c>
      <c r="CP23">
        <v>48.914266666666698</v>
      </c>
      <c r="CQ23">
        <v>50.328800000000001</v>
      </c>
      <c r="CR23">
        <v>49.808</v>
      </c>
      <c r="CS23">
        <v>49.851900000000001</v>
      </c>
      <c r="CT23">
        <v>49.874866666666698</v>
      </c>
      <c r="CU23">
        <v>1255.4543333333299</v>
      </c>
      <c r="CV23">
        <v>139.49833333333299</v>
      </c>
      <c r="CW23">
        <v>0</v>
      </c>
      <c r="CX23">
        <v>69.100000143051105</v>
      </c>
      <c r="CY23">
        <v>0</v>
      </c>
      <c r="CZ23">
        <v>881.37519999999995</v>
      </c>
      <c r="DA23">
        <v>-4.7113846057810402</v>
      </c>
      <c r="DB23">
        <v>-59.107692305851401</v>
      </c>
      <c r="DC23">
        <v>12174.044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0.85815740729622103</v>
      </c>
      <c r="DS23">
        <v>-0.26415367560087399</v>
      </c>
      <c r="DT23">
        <v>0.111600934761676</v>
      </c>
      <c r="DU23">
        <v>1</v>
      </c>
      <c r="DV23">
        <v>-1.2740643333333299</v>
      </c>
      <c r="DW23">
        <v>-0.157756351501664</v>
      </c>
      <c r="DX23">
        <v>0.13832107173007099</v>
      </c>
      <c r="DY23">
        <v>1</v>
      </c>
      <c r="DZ23">
        <v>0.95712059999999999</v>
      </c>
      <c r="EA23">
        <v>3.8124226918798E-2</v>
      </c>
      <c r="EB23">
        <v>2.76497189376915E-3</v>
      </c>
      <c r="EC23">
        <v>1</v>
      </c>
      <c r="ED23">
        <v>3</v>
      </c>
      <c r="EE23">
        <v>3</v>
      </c>
      <c r="EF23" t="s">
        <v>292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1084.8</v>
      </c>
      <c r="EX23">
        <v>1084.8</v>
      </c>
      <c r="EY23">
        <v>2</v>
      </c>
      <c r="EZ23">
        <v>496.62299999999999</v>
      </c>
      <c r="FA23">
        <v>474.33600000000001</v>
      </c>
      <c r="FB23">
        <v>24.214200000000002</v>
      </c>
      <c r="FC23">
        <v>32.419600000000003</v>
      </c>
      <c r="FD23">
        <v>29.9999</v>
      </c>
      <c r="FE23">
        <v>32.368600000000001</v>
      </c>
      <c r="FF23">
        <v>32.337000000000003</v>
      </c>
      <c r="FG23">
        <v>15.6584</v>
      </c>
      <c r="FH23">
        <v>0</v>
      </c>
      <c r="FI23">
        <v>100</v>
      </c>
      <c r="FJ23">
        <v>24.222999999999999</v>
      </c>
      <c r="FK23">
        <v>250.38300000000001</v>
      </c>
      <c r="FL23">
        <v>16.2349</v>
      </c>
      <c r="FM23">
        <v>101.547</v>
      </c>
      <c r="FN23">
        <v>100.916</v>
      </c>
    </row>
    <row r="24" spans="1:170" x14ac:dyDescent="0.25">
      <c r="A24">
        <v>8</v>
      </c>
      <c r="B24">
        <v>1608057858.0999999</v>
      </c>
      <c r="C24">
        <v>642</v>
      </c>
      <c r="D24" t="s">
        <v>318</v>
      </c>
      <c r="E24" t="s">
        <v>319</v>
      </c>
      <c r="F24" t="s">
        <v>285</v>
      </c>
      <c r="G24" t="s">
        <v>286</v>
      </c>
      <c r="H24">
        <v>1608057850.3499999</v>
      </c>
      <c r="I24">
        <f t="shared" si="0"/>
        <v>8.2709823087285281E-4</v>
      </c>
      <c r="J24">
        <f t="shared" si="1"/>
        <v>3.2942489507745805</v>
      </c>
      <c r="K24">
        <f t="shared" si="2"/>
        <v>399.30486666666701</v>
      </c>
      <c r="L24">
        <f t="shared" si="3"/>
        <v>246.0841882338643</v>
      </c>
      <c r="M24">
        <f t="shared" si="4"/>
        <v>25.308599223462192</v>
      </c>
      <c r="N24">
        <f t="shared" si="5"/>
        <v>41.066624032100215</v>
      </c>
      <c r="O24">
        <f t="shared" si="6"/>
        <v>3.7409348001737064E-2</v>
      </c>
      <c r="P24">
        <f t="shared" si="7"/>
        <v>2.9766627433658241</v>
      </c>
      <c r="Q24">
        <f t="shared" si="8"/>
        <v>3.7150111100818506E-2</v>
      </c>
      <c r="R24">
        <f t="shared" si="9"/>
        <v>2.3241960941341497E-2</v>
      </c>
      <c r="S24">
        <f t="shared" si="10"/>
        <v>231.28976785303323</v>
      </c>
      <c r="T24">
        <f t="shared" si="11"/>
        <v>29.119607280608282</v>
      </c>
      <c r="U24">
        <f t="shared" si="12"/>
        <v>28.295076666666699</v>
      </c>
      <c r="V24">
        <f t="shared" si="13"/>
        <v>3.8606102627797023</v>
      </c>
      <c r="W24">
        <f t="shared" si="14"/>
        <v>43.035728192758633</v>
      </c>
      <c r="X24">
        <f t="shared" si="15"/>
        <v>1.6320388489956268</v>
      </c>
      <c r="Y24">
        <f t="shared" si="16"/>
        <v>3.7922882161669578</v>
      </c>
      <c r="Z24">
        <f t="shared" si="17"/>
        <v>2.2285714137840755</v>
      </c>
      <c r="AA24">
        <f t="shared" si="18"/>
        <v>-36.475031981492812</v>
      </c>
      <c r="AB24">
        <f t="shared" si="19"/>
        <v>-49.204646006683831</v>
      </c>
      <c r="AC24">
        <f t="shared" si="20"/>
        <v>-3.6082846964988979</v>
      </c>
      <c r="AD24">
        <f t="shared" si="21"/>
        <v>142.00180516835769</v>
      </c>
      <c r="AE24">
        <v>2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54132.897929140723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877.60553846153903</v>
      </c>
      <c r="AR24">
        <v>952.29</v>
      </c>
      <c r="AS24">
        <f t="shared" si="27"/>
        <v>7.8426174315031072E-2</v>
      </c>
      <c r="AT24">
        <v>0.5</v>
      </c>
      <c r="AU24">
        <f t="shared" si="28"/>
        <v>1180.1770607473559</v>
      </c>
      <c r="AV24">
        <f t="shared" si="29"/>
        <v>3.2942489507745805</v>
      </c>
      <c r="AW24">
        <f t="shared" si="30"/>
        <v>46.278385944386571</v>
      </c>
      <c r="AX24">
        <f t="shared" si="31"/>
        <v>0.31358094698043665</v>
      </c>
      <c r="AY24">
        <f t="shared" si="32"/>
        <v>3.2808606092875866E-3</v>
      </c>
      <c r="AZ24">
        <f t="shared" si="33"/>
        <v>2.425511136313518</v>
      </c>
      <c r="BA24" t="s">
        <v>321</v>
      </c>
      <c r="BB24">
        <v>653.66999999999996</v>
      </c>
      <c r="BC24">
        <f t="shared" si="34"/>
        <v>298.62</v>
      </c>
      <c r="BD24">
        <f t="shared" si="35"/>
        <v>0.25009865895941641</v>
      </c>
      <c r="BE24">
        <f t="shared" si="36"/>
        <v>0.88551646405281381</v>
      </c>
      <c r="BF24">
        <f t="shared" si="37"/>
        <v>0.31537304657681708</v>
      </c>
      <c r="BG24">
        <f t="shared" si="38"/>
        <v>0.90700824990394446</v>
      </c>
      <c r="BH24">
        <f t="shared" si="39"/>
        <v>1399.99033333333</v>
      </c>
      <c r="BI24">
        <f t="shared" si="40"/>
        <v>1180.1770607473559</v>
      </c>
      <c r="BJ24">
        <f t="shared" si="41"/>
        <v>0.84298943546088201</v>
      </c>
      <c r="BK24">
        <f t="shared" si="42"/>
        <v>0.19597887092176428</v>
      </c>
      <c r="BL24">
        <v>6</v>
      </c>
      <c r="BM24">
        <v>0.5</v>
      </c>
      <c r="BN24" t="s">
        <v>290</v>
      </c>
      <c r="BO24">
        <v>2</v>
      </c>
      <c r="BP24">
        <v>1608057850.3499999</v>
      </c>
      <c r="BQ24">
        <v>399.30486666666701</v>
      </c>
      <c r="BR24">
        <v>403.65423333333302</v>
      </c>
      <c r="BS24">
        <v>15.868873333333299</v>
      </c>
      <c r="BT24">
        <v>14.8921166666667</v>
      </c>
      <c r="BU24">
        <v>395.504866666667</v>
      </c>
      <c r="BV24">
        <v>15.743873333333299</v>
      </c>
      <c r="BW24">
        <v>500.00566666666703</v>
      </c>
      <c r="BX24">
        <v>102.7453</v>
      </c>
      <c r="BY24">
        <v>9.9988049999999995E-2</v>
      </c>
      <c r="BZ24">
        <v>27.9884633333333</v>
      </c>
      <c r="CA24">
        <v>28.295076666666699</v>
      </c>
      <c r="CB24">
        <v>999.9</v>
      </c>
      <c r="CC24">
        <v>0</v>
      </c>
      <c r="CD24">
        <v>0</v>
      </c>
      <c r="CE24">
        <v>9996.6323333333294</v>
      </c>
      <c r="CF24">
        <v>0</v>
      </c>
      <c r="CG24">
        <v>377.68790000000001</v>
      </c>
      <c r="CH24">
        <v>1399.99033333333</v>
      </c>
      <c r="CI24">
        <v>0.89999513333333303</v>
      </c>
      <c r="CJ24">
        <v>0.100004833333333</v>
      </c>
      <c r="CK24">
        <v>0</v>
      </c>
      <c r="CL24">
        <v>877.63426666666703</v>
      </c>
      <c r="CM24">
        <v>4.9997499999999997</v>
      </c>
      <c r="CN24">
        <v>12128.9533333333</v>
      </c>
      <c r="CO24">
        <v>12177.95</v>
      </c>
      <c r="CP24">
        <v>48.868666666666698</v>
      </c>
      <c r="CQ24">
        <v>50.375</v>
      </c>
      <c r="CR24">
        <v>49.851900000000001</v>
      </c>
      <c r="CS24">
        <v>49.881166666666701</v>
      </c>
      <c r="CT24">
        <v>49.883200000000002</v>
      </c>
      <c r="CU24">
        <v>1255.4843333333299</v>
      </c>
      <c r="CV24">
        <v>139.506</v>
      </c>
      <c r="CW24">
        <v>0</v>
      </c>
      <c r="CX24">
        <v>99.300000190734906</v>
      </c>
      <c r="CY24">
        <v>0</v>
      </c>
      <c r="CZ24">
        <v>877.60553846153903</v>
      </c>
      <c r="DA24">
        <v>-0.77182906117008399</v>
      </c>
      <c r="DB24">
        <v>-5.8871795370709501</v>
      </c>
      <c r="DC24">
        <v>12128.992307692301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3.3047059872214599</v>
      </c>
      <c r="DS24">
        <v>-0.210866953624224</v>
      </c>
      <c r="DT24">
        <v>4.4994504817577503E-2</v>
      </c>
      <c r="DU24">
        <v>1</v>
      </c>
      <c r="DV24">
        <v>-4.3546519999999997</v>
      </c>
      <c r="DW24">
        <v>0.15833753058953201</v>
      </c>
      <c r="DX24">
        <v>4.6204739035442401E-2</v>
      </c>
      <c r="DY24">
        <v>1</v>
      </c>
      <c r="DZ24">
        <v>0.97661989999999999</v>
      </c>
      <c r="EA24">
        <v>1.87819087875436E-2</v>
      </c>
      <c r="EB24">
        <v>1.3936650326866E-3</v>
      </c>
      <c r="EC24">
        <v>1</v>
      </c>
      <c r="ED24">
        <v>3</v>
      </c>
      <c r="EE24">
        <v>3</v>
      </c>
      <c r="EF24" t="s">
        <v>292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1086.5</v>
      </c>
      <c r="EX24">
        <v>1086.5</v>
      </c>
      <c r="EY24">
        <v>2</v>
      </c>
      <c r="EZ24">
        <v>496.65699999999998</v>
      </c>
      <c r="FA24">
        <v>474.221</v>
      </c>
      <c r="FB24">
        <v>24.180199999999999</v>
      </c>
      <c r="FC24">
        <v>32.384900000000002</v>
      </c>
      <c r="FD24">
        <v>29.9998</v>
      </c>
      <c r="FE24">
        <v>32.341299999999997</v>
      </c>
      <c r="FF24">
        <v>32.311399999999999</v>
      </c>
      <c r="FG24">
        <v>22.2394</v>
      </c>
      <c r="FH24">
        <v>0</v>
      </c>
      <c r="FI24">
        <v>100</v>
      </c>
      <c r="FJ24">
        <v>24.186299999999999</v>
      </c>
      <c r="FK24">
        <v>403.87799999999999</v>
      </c>
      <c r="FL24">
        <v>16.1007</v>
      </c>
      <c r="FM24">
        <v>101.55200000000001</v>
      </c>
      <c r="FN24">
        <v>100.92700000000001</v>
      </c>
    </row>
    <row r="25" spans="1:170" x14ac:dyDescent="0.25">
      <c r="A25">
        <v>9</v>
      </c>
      <c r="B25">
        <v>1608057929.0999999</v>
      </c>
      <c r="C25">
        <v>713</v>
      </c>
      <c r="D25" t="s">
        <v>322</v>
      </c>
      <c r="E25" t="s">
        <v>323</v>
      </c>
      <c r="F25" t="s">
        <v>285</v>
      </c>
      <c r="G25" t="s">
        <v>286</v>
      </c>
      <c r="H25">
        <v>1608057921.3499999</v>
      </c>
      <c r="I25">
        <f t="shared" si="0"/>
        <v>8.2653915285518635E-4</v>
      </c>
      <c r="J25">
        <f t="shared" si="1"/>
        <v>5.2288057852285696</v>
      </c>
      <c r="K25">
        <f t="shared" si="2"/>
        <v>497.88133333333298</v>
      </c>
      <c r="L25">
        <f t="shared" si="3"/>
        <v>256.66044553330329</v>
      </c>
      <c r="M25">
        <f t="shared" si="4"/>
        <v>26.394923037101613</v>
      </c>
      <c r="N25">
        <f t="shared" si="5"/>
        <v>51.202044193590638</v>
      </c>
      <c r="O25">
        <f t="shared" si="6"/>
        <v>3.6967541317936531E-2</v>
      </c>
      <c r="P25">
        <f t="shared" si="7"/>
        <v>2.9778048144118392</v>
      </c>
      <c r="Q25">
        <f t="shared" si="8"/>
        <v>3.6714465486852296E-2</v>
      </c>
      <c r="R25">
        <f t="shared" si="9"/>
        <v>2.2969134211838452E-2</v>
      </c>
      <c r="S25">
        <f t="shared" si="10"/>
        <v>231.29024007001667</v>
      </c>
      <c r="T25">
        <f t="shared" si="11"/>
        <v>29.126783167823604</v>
      </c>
      <c r="U25">
        <f t="shared" si="12"/>
        <v>28.30988</v>
      </c>
      <c r="V25">
        <f t="shared" si="13"/>
        <v>3.8639358564803739</v>
      </c>
      <c r="W25">
        <f t="shared" si="14"/>
        <v>42.445676188640661</v>
      </c>
      <c r="X25">
        <f t="shared" si="15"/>
        <v>1.6103607215449369</v>
      </c>
      <c r="Y25">
        <f t="shared" si="16"/>
        <v>3.793933484268305</v>
      </c>
      <c r="Z25">
        <f t="shared" si="17"/>
        <v>2.2535751349354367</v>
      </c>
      <c r="AA25">
        <f t="shared" si="18"/>
        <v>-36.450376640913717</v>
      </c>
      <c r="AB25">
        <f t="shared" si="19"/>
        <v>-50.405629810900521</v>
      </c>
      <c r="AC25">
        <f t="shared" si="20"/>
        <v>-3.6953472620117727</v>
      </c>
      <c r="AD25">
        <f t="shared" si="21"/>
        <v>140.73888635619068</v>
      </c>
      <c r="AE25">
        <v>2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54164.977369676992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877.18480769230803</v>
      </c>
      <c r="AR25">
        <v>957.18</v>
      </c>
      <c r="AS25">
        <f t="shared" si="27"/>
        <v>8.3573823426828731E-2</v>
      </c>
      <c r="AT25">
        <v>0.5</v>
      </c>
      <c r="AU25">
        <f t="shared" si="28"/>
        <v>1180.1800807473462</v>
      </c>
      <c r="AV25">
        <f t="shared" si="29"/>
        <v>5.2288057852285696</v>
      </c>
      <c r="AW25">
        <f t="shared" si="30"/>
        <v>49.316080840119589</v>
      </c>
      <c r="AX25">
        <f t="shared" si="31"/>
        <v>0.31988758645186899</v>
      </c>
      <c r="AY25">
        <f t="shared" si="32"/>
        <v>4.9200569978844304E-3</v>
      </c>
      <c r="AZ25">
        <f t="shared" si="33"/>
        <v>2.408011032407698</v>
      </c>
      <c r="BA25" t="s">
        <v>325</v>
      </c>
      <c r="BB25">
        <v>650.99</v>
      </c>
      <c r="BC25">
        <f t="shared" si="34"/>
        <v>306.18999999999994</v>
      </c>
      <c r="BD25">
        <f t="shared" si="35"/>
        <v>0.26125997683690499</v>
      </c>
      <c r="BE25">
        <f t="shared" si="36"/>
        <v>0.88273479657920639</v>
      </c>
      <c r="BF25">
        <f t="shared" si="37"/>
        <v>0.33096472467808397</v>
      </c>
      <c r="BG25">
        <f t="shared" si="38"/>
        <v>0.90508804488875683</v>
      </c>
      <c r="BH25">
        <f t="shared" si="39"/>
        <v>1399.9939999999999</v>
      </c>
      <c r="BI25">
        <f t="shared" si="40"/>
        <v>1180.1800807473462</v>
      </c>
      <c r="BJ25">
        <f t="shared" si="41"/>
        <v>0.84298938477403929</v>
      </c>
      <c r="BK25">
        <f t="shared" si="42"/>
        <v>0.19597876954807836</v>
      </c>
      <c r="BL25">
        <v>6</v>
      </c>
      <c r="BM25">
        <v>0.5</v>
      </c>
      <c r="BN25" t="s">
        <v>290</v>
      </c>
      <c r="BO25">
        <v>2</v>
      </c>
      <c r="BP25">
        <v>1608057921.3499999</v>
      </c>
      <c r="BQ25">
        <v>497.88133333333298</v>
      </c>
      <c r="BR25">
        <v>504.64926666666702</v>
      </c>
      <c r="BS25">
        <v>15.6589166666667</v>
      </c>
      <c r="BT25">
        <v>14.6826666666667</v>
      </c>
      <c r="BU25">
        <v>494.08133333333302</v>
      </c>
      <c r="BV25">
        <v>15.5339166666667</v>
      </c>
      <c r="BW25">
        <v>500.03366666666699</v>
      </c>
      <c r="BX25">
        <v>102.739833333333</v>
      </c>
      <c r="BY25">
        <v>0.10002179999999999</v>
      </c>
      <c r="BZ25">
        <v>27.995903333333299</v>
      </c>
      <c r="CA25">
        <v>28.30988</v>
      </c>
      <c r="CB25">
        <v>999.9</v>
      </c>
      <c r="CC25">
        <v>0</v>
      </c>
      <c r="CD25">
        <v>0</v>
      </c>
      <c r="CE25">
        <v>10003.621666666701</v>
      </c>
      <c r="CF25">
        <v>0</v>
      </c>
      <c r="CG25">
        <v>377.69383333333298</v>
      </c>
      <c r="CH25">
        <v>1399.9939999999999</v>
      </c>
      <c r="CI25">
        <v>0.89999736666666696</v>
      </c>
      <c r="CJ25">
        <v>0.10000265</v>
      </c>
      <c r="CK25">
        <v>0</v>
      </c>
      <c r="CL25">
        <v>877.23059999999998</v>
      </c>
      <c r="CM25">
        <v>4.9997499999999997</v>
      </c>
      <c r="CN25">
        <v>12131.586666666701</v>
      </c>
      <c r="CO25">
        <v>12178.003333333299</v>
      </c>
      <c r="CP25">
        <v>48.908066666666599</v>
      </c>
      <c r="CQ25">
        <v>50.375</v>
      </c>
      <c r="CR25">
        <v>49.8791333333333</v>
      </c>
      <c r="CS25">
        <v>49.8915333333333</v>
      </c>
      <c r="CT25">
        <v>49.879066666666702</v>
      </c>
      <c r="CU25">
        <v>1255.49</v>
      </c>
      <c r="CV25">
        <v>139.50399999999999</v>
      </c>
      <c r="CW25">
        <v>0</v>
      </c>
      <c r="CX25">
        <v>70.5</v>
      </c>
      <c r="CY25">
        <v>0</v>
      </c>
      <c r="CZ25">
        <v>877.18480769230803</v>
      </c>
      <c r="DA25">
        <v>-6.5812307638516696</v>
      </c>
      <c r="DB25">
        <v>-91.059829096216305</v>
      </c>
      <c r="DC25">
        <v>12131.2038461538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5.2279688728309104</v>
      </c>
      <c r="DS25">
        <v>0.32476219366466202</v>
      </c>
      <c r="DT25">
        <v>5.5829316372422402E-2</v>
      </c>
      <c r="DU25">
        <v>1</v>
      </c>
      <c r="DV25">
        <v>-6.7677323333333304</v>
      </c>
      <c r="DW25">
        <v>-0.19125063403782799</v>
      </c>
      <c r="DX25">
        <v>6.5302211227662194E-2</v>
      </c>
      <c r="DY25">
        <v>1</v>
      </c>
      <c r="DZ25">
        <v>0.97629710000000003</v>
      </c>
      <c r="EA25">
        <v>-2.94794215795332E-3</v>
      </c>
      <c r="EB25">
        <v>8.1323339618258501E-4</v>
      </c>
      <c r="EC25">
        <v>1</v>
      </c>
      <c r="ED25">
        <v>3</v>
      </c>
      <c r="EE25">
        <v>3</v>
      </c>
      <c r="EF25" t="s">
        <v>292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1087.7</v>
      </c>
      <c r="EX25">
        <v>1087.7</v>
      </c>
      <c r="EY25">
        <v>2</v>
      </c>
      <c r="EZ25">
        <v>496.74900000000002</v>
      </c>
      <c r="FA25">
        <v>474.298</v>
      </c>
      <c r="FB25">
        <v>24.165199999999999</v>
      </c>
      <c r="FC25">
        <v>32.362299999999998</v>
      </c>
      <c r="FD25">
        <v>30</v>
      </c>
      <c r="FE25">
        <v>32.323099999999997</v>
      </c>
      <c r="FF25">
        <v>32.294499999999999</v>
      </c>
      <c r="FG25">
        <v>26.337800000000001</v>
      </c>
      <c r="FH25">
        <v>0</v>
      </c>
      <c r="FI25">
        <v>100</v>
      </c>
      <c r="FJ25">
        <v>24.166899999999998</v>
      </c>
      <c r="FK25">
        <v>505.459</v>
      </c>
      <c r="FL25">
        <v>15.832100000000001</v>
      </c>
      <c r="FM25">
        <v>101.556</v>
      </c>
      <c r="FN25">
        <v>100.931</v>
      </c>
    </row>
    <row r="26" spans="1:170" x14ac:dyDescent="0.25">
      <c r="A26">
        <v>10</v>
      </c>
      <c r="B26">
        <v>1608058027.0999999</v>
      </c>
      <c r="C26">
        <v>811</v>
      </c>
      <c r="D26" t="s">
        <v>326</v>
      </c>
      <c r="E26" t="s">
        <v>327</v>
      </c>
      <c r="F26" t="s">
        <v>285</v>
      </c>
      <c r="G26" t="s">
        <v>286</v>
      </c>
      <c r="H26">
        <v>1608058019.3499999</v>
      </c>
      <c r="I26">
        <f t="shared" si="0"/>
        <v>8.111784984630553E-4</v>
      </c>
      <c r="J26">
        <f t="shared" si="1"/>
        <v>5.8806486240025988</v>
      </c>
      <c r="K26">
        <f t="shared" si="2"/>
        <v>599.50630000000001</v>
      </c>
      <c r="L26">
        <f t="shared" si="3"/>
        <v>317.96085174521426</v>
      </c>
      <c r="M26">
        <f t="shared" si="4"/>
        <v>32.69828784719278</v>
      </c>
      <c r="N26">
        <f t="shared" si="5"/>
        <v>61.651707925708678</v>
      </c>
      <c r="O26">
        <f t="shared" si="6"/>
        <v>3.5736722342291694E-2</v>
      </c>
      <c r="P26">
        <f t="shared" si="7"/>
        <v>2.9776740213317545</v>
      </c>
      <c r="Q26">
        <f t="shared" si="8"/>
        <v>3.5500149570730832E-2</v>
      </c>
      <c r="R26">
        <f t="shared" si="9"/>
        <v>2.2208717903388242E-2</v>
      </c>
      <c r="S26">
        <f t="shared" si="10"/>
        <v>231.29034784748413</v>
      </c>
      <c r="T26">
        <f t="shared" si="11"/>
        <v>29.111353650226977</v>
      </c>
      <c r="U26">
        <f t="shared" si="12"/>
        <v>28.298693333333301</v>
      </c>
      <c r="V26">
        <f t="shared" si="13"/>
        <v>3.861422522452822</v>
      </c>
      <c r="W26">
        <f t="shared" si="14"/>
        <v>41.525909749178972</v>
      </c>
      <c r="X26">
        <f t="shared" si="15"/>
        <v>1.5736823003067975</v>
      </c>
      <c r="Y26">
        <f t="shared" si="16"/>
        <v>3.7896395522988189</v>
      </c>
      <c r="Z26">
        <f t="shared" si="17"/>
        <v>2.2877402221460246</v>
      </c>
      <c r="AA26">
        <f t="shared" si="18"/>
        <v>-35.772971782220736</v>
      </c>
      <c r="AB26">
        <f t="shared" si="19"/>
        <v>-51.725667415701835</v>
      </c>
      <c r="AC26">
        <f t="shared" si="20"/>
        <v>-3.7917105774996247</v>
      </c>
      <c r="AD26">
        <f t="shared" si="21"/>
        <v>139.99999807206194</v>
      </c>
      <c r="AE26">
        <v>2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54164.579836133104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875.90376923076894</v>
      </c>
      <c r="AR26">
        <v>962.62</v>
      </c>
      <c r="AS26">
        <f t="shared" si="27"/>
        <v>9.008355401844037E-2</v>
      </c>
      <c r="AT26">
        <v>0.5</v>
      </c>
      <c r="AU26">
        <f t="shared" si="28"/>
        <v>1180.1803897508798</v>
      </c>
      <c r="AV26">
        <f t="shared" si="29"/>
        <v>5.8806486240025988</v>
      </c>
      <c r="AW26">
        <f t="shared" si="30"/>
        <v>53.157421945813695</v>
      </c>
      <c r="AX26">
        <f t="shared" si="31"/>
        <v>0.32248446946874149</v>
      </c>
      <c r="AY26">
        <f t="shared" si="32"/>
        <v>5.4723804597211637E-3</v>
      </c>
      <c r="AZ26">
        <f t="shared" si="33"/>
        <v>2.3887515322764954</v>
      </c>
      <c r="BA26" t="s">
        <v>329</v>
      </c>
      <c r="BB26">
        <v>652.19000000000005</v>
      </c>
      <c r="BC26">
        <f t="shared" si="34"/>
        <v>310.42999999999995</v>
      </c>
      <c r="BD26">
        <f t="shared" si="35"/>
        <v>0.27934230186912051</v>
      </c>
      <c r="BE26">
        <f t="shared" si="36"/>
        <v>0.88105628972868599</v>
      </c>
      <c r="BF26">
        <f t="shared" si="37"/>
        <v>0.35087461016041882</v>
      </c>
      <c r="BG26">
        <f t="shared" si="38"/>
        <v>0.90295186589435583</v>
      </c>
      <c r="BH26">
        <f t="shared" si="39"/>
        <v>1399.9943333333299</v>
      </c>
      <c r="BI26">
        <f t="shared" si="40"/>
        <v>1180.1803897508798</v>
      </c>
      <c r="BJ26">
        <f t="shared" si="41"/>
        <v>0.84298940477917372</v>
      </c>
      <c r="BK26">
        <f t="shared" si="42"/>
        <v>0.19597880955834759</v>
      </c>
      <c r="BL26">
        <v>6</v>
      </c>
      <c r="BM26">
        <v>0.5</v>
      </c>
      <c r="BN26" t="s">
        <v>290</v>
      </c>
      <c r="BO26">
        <v>2</v>
      </c>
      <c r="BP26">
        <v>1608058019.3499999</v>
      </c>
      <c r="BQ26">
        <v>599.50630000000001</v>
      </c>
      <c r="BR26">
        <v>607.14636666666695</v>
      </c>
      <c r="BS26">
        <v>15.302616666666699</v>
      </c>
      <c r="BT26">
        <v>14.3441333333333</v>
      </c>
      <c r="BU26">
        <v>595.70630000000006</v>
      </c>
      <c r="BV26">
        <v>15.177616666666699</v>
      </c>
      <c r="BW26">
        <v>500.01830000000001</v>
      </c>
      <c r="BX26">
        <v>102.737433333333</v>
      </c>
      <c r="BY26">
        <v>0.100031303333333</v>
      </c>
      <c r="BZ26">
        <v>27.976479999999999</v>
      </c>
      <c r="CA26">
        <v>28.298693333333301</v>
      </c>
      <c r="CB26">
        <v>999.9</v>
      </c>
      <c r="CC26">
        <v>0</v>
      </c>
      <c r="CD26">
        <v>0</v>
      </c>
      <c r="CE26">
        <v>10003.115666666699</v>
      </c>
      <c r="CF26">
        <v>0</v>
      </c>
      <c r="CG26">
        <v>373.701433333333</v>
      </c>
      <c r="CH26">
        <v>1399.9943333333299</v>
      </c>
      <c r="CI26">
        <v>0.89999640000000003</v>
      </c>
      <c r="CJ26">
        <v>0.10000363</v>
      </c>
      <c r="CK26">
        <v>0</v>
      </c>
      <c r="CL26">
        <v>875.91616666666698</v>
      </c>
      <c r="CM26">
        <v>4.9997499999999997</v>
      </c>
      <c r="CN26">
        <v>12116.42</v>
      </c>
      <c r="CO26">
        <v>12177.98</v>
      </c>
      <c r="CP26">
        <v>48.8874</v>
      </c>
      <c r="CQ26">
        <v>50.375</v>
      </c>
      <c r="CR26">
        <v>49.839300000000001</v>
      </c>
      <c r="CS26">
        <v>49.8812</v>
      </c>
      <c r="CT26">
        <v>49.8791333333333</v>
      </c>
      <c r="CU26">
        <v>1255.48966666667</v>
      </c>
      <c r="CV26">
        <v>139.505</v>
      </c>
      <c r="CW26">
        <v>0</v>
      </c>
      <c r="CX26">
        <v>97.300000190734906</v>
      </c>
      <c r="CY26">
        <v>0</v>
      </c>
      <c r="CZ26">
        <v>875.90376923076894</v>
      </c>
      <c r="DA26">
        <v>-1.18099145909098</v>
      </c>
      <c r="DB26">
        <v>-25.894016983568299</v>
      </c>
      <c r="DC26">
        <v>12116.438461538501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5.8878339630238701</v>
      </c>
      <c r="DS26">
        <v>-7.5074136854189594E-2</v>
      </c>
      <c r="DT26">
        <v>5.03783969911605E-2</v>
      </c>
      <c r="DU26">
        <v>1</v>
      </c>
      <c r="DV26">
        <v>-7.64395966666667</v>
      </c>
      <c r="DW26">
        <v>-4.6042892102327898E-2</v>
      </c>
      <c r="DX26">
        <v>5.3006471836517799E-2</v>
      </c>
      <c r="DY26">
        <v>1</v>
      </c>
      <c r="DZ26">
        <v>0.95853923333333302</v>
      </c>
      <c r="EA26">
        <v>-9.1843114571724602E-3</v>
      </c>
      <c r="EB26">
        <v>8.6203212172685103E-4</v>
      </c>
      <c r="EC26">
        <v>1</v>
      </c>
      <c r="ED26">
        <v>3</v>
      </c>
      <c r="EE26">
        <v>3</v>
      </c>
      <c r="EF26" t="s">
        <v>292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1089.3</v>
      </c>
      <c r="EX26">
        <v>1089.3</v>
      </c>
      <c r="EY26">
        <v>2</v>
      </c>
      <c r="EZ26">
        <v>496.78500000000003</v>
      </c>
      <c r="FA26">
        <v>474.25900000000001</v>
      </c>
      <c r="FB26">
        <v>24.246700000000001</v>
      </c>
      <c r="FC26">
        <v>32.314100000000003</v>
      </c>
      <c r="FD26">
        <v>29.999600000000001</v>
      </c>
      <c r="FE26">
        <v>32.2804</v>
      </c>
      <c r="FF26">
        <v>32.249699999999997</v>
      </c>
      <c r="FG26">
        <v>30.3292</v>
      </c>
      <c r="FH26">
        <v>0</v>
      </c>
      <c r="FI26">
        <v>100</v>
      </c>
      <c r="FJ26">
        <v>24.263500000000001</v>
      </c>
      <c r="FK26">
        <v>607.25599999999997</v>
      </c>
      <c r="FL26">
        <v>15.625500000000001</v>
      </c>
      <c r="FM26">
        <v>101.566</v>
      </c>
      <c r="FN26">
        <v>100.94199999999999</v>
      </c>
    </row>
    <row r="27" spans="1:170" x14ac:dyDescent="0.25">
      <c r="A27">
        <v>11</v>
      </c>
      <c r="B27">
        <v>1608058093.0999999</v>
      </c>
      <c r="C27">
        <v>877</v>
      </c>
      <c r="D27" t="s">
        <v>330</v>
      </c>
      <c r="E27" t="s">
        <v>331</v>
      </c>
      <c r="F27" t="s">
        <v>285</v>
      </c>
      <c r="G27" t="s">
        <v>286</v>
      </c>
      <c r="H27">
        <v>1608058085.3499999</v>
      </c>
      <c r="I27">
        <f t="shared" si="0"/>
        <v>7.8487871757108906E-4</v>
      </c>
      <c r="J27">
        <f t="shared" si="1"/>
        <v>7.3503277424828655</v>
      </c>
      <c r="K27">
        <f t="shared" si="2"/>
        <v>697.31629999999996</v>
      </c>
      <c r="L27">
        <f t="shared" si="3"/>
        <v>331.56026201786938</v>
      </c>
      <c r="M27">
        <f t="shared" si="4"/>
        <v>34.096987986534721</v>
      </c>
      <c r="N27">
        <f t="shared" si="5"/>
        <v>71.710600538231603</v>
      </c>
      <c r="O27">
        <f t="shared" si="6"/>
        <v>3.4105053422853977E-2</v>
      </c>
      <c r="P27">
        <f t="shared" si="7"/>
        <v>2.9775193823950192</v>
      </c>
      <c r="Q27">
        <f t="shared" si="8"/>
        <v>3.3889508953582344E-2</v>
      </c>
      <c r="R27">
        <f t="shared" si="9"/>
        <v>2.1200195199865622E-2</v>
      </c>
      <c r="S27">
        <f t="shared" si="10"/>
        <v>231.28466941350854</v>
      </c>
      <c r="T27">
        <f t="shared" si="11"/>
        <v>29.128506660914834</v>
      </c>
      <c r="U27">
        <f t="shared" si="12"/>
        <v>28.3035933333333</v>
      </c>
      <c r="V27">
        <f t="shared" si="13"/>
        <v>3.8625232411039394</v>
      </c>
      <c r="W27">
        <f t="shared" si="14"/>
        <v>40.702205119062398</v>
      </c>
      <c r="X27">
        <f t="shared" si="15"/>
        <v>1.5434030481908521</v>
      </c>
      <c r="Y27">
        <f t="shared" si="16"/>
        <v>3.7919396349069485</v>
      </c>
      <c r="Z27">
        <f t="shared" si="17"/>
        <v>2.3191201929130871</v>
      </c>
      <c r="AA27">
        <f t="shared" si="18"/>
        <v>-34.613151444885027</v>
      </c>
      <c r="AB27">
        <f t="shared" si="19"/>
        <v>-50.839028859819294</v>
      </c>
      <c r="AC27">
        <f t="shared" si="20"/>
        <v>-3.727193889948325</v>
      </c>
      <c r="AD27">
        <f t="shared" si="21"/>
        <v>142.10529521885587</v>
      </c>
      <c r="AE27">
        <v>2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54158.17810257386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878.94608000000005</v>
      </c>
      <c r="AR27">
        <v>967.3</v>
      </c>
      <c r="AS27">
        <f t="shared" si="27"/>
        <v>9.1340762948412979E-2</v>
      </c>
      <c r="AT27">
        <v>0.5</v>
      </c>
      <c r="AU27">
        <f t="shared" si="28"/>
        <v>1180.1514437720784</v>
      </c>
      <c r="AV27">
        <f t="shared" si="29"/>
        <v>7.3503277424828655</v>
      </c>
      <c r="AW27">
        <f t="shared" si="30"/>
        <v>53.897966634406373</v>
      </c>
      <c r="AX27">
        <f t="shared" si="31"/>
        <v>0.32833660705055301</v>
      </c>
      <c r="AY27">
        <f t="shared" si="32"/>
        <v>6.7178456325561464E-3</v>
      </c>
      <c r="AZ27">
        <f t="shared" si="33"/>
        <v>2.3723560425927839</v>
      </c>
      <c r="BA27" t="s">
        <v>333</v>
      </c>
      <c r="BB27">
        <v>649.70000000000005</v>
      </c>
      <c r="BC27">
        <f t="shared" si="34"/>
        <v>317.59999999999991</v>
      </c>
      <c r="BD27">
        <f t="shared" si="35"/>
        <v>0.27819244332493681</v>
      </c>
      <c r="BE27">
        <f t="shared" si="36"/>
        <v>0.87842503770508107</v>
      </c>
      <c r="BF27">
        <f t="shared" si="37"/>
        <v>0.35085712191098706</v>
      </c>
      <c r="BG27">
        <f t="shared" si="38"/>
        <v>0.90111412367123134</v>
      </c>
      <c r="BH27">
        <f t="shared" si="39"/>
        <v>1399.96</v>
      </c>
      <c r="BI27">
        <f t="shared" si="40"/>
        <v>1180.1514437720784</v>
      </c>
      <c r="BJ27">
        <f t="shared" si="41"/>
        <v>0.84298940239155296</v>
      </c>
      <c r="BK27">
        <f t="shared" si="42"/>
        <v>0.19597880478310573</v>
      </c>
      <c r="BL27">
        <v>6</v>
      </c>
      <c r="BM27">
        <v>0.5</v>
      </c>
      <c r="BN27" t="s">
        <v>290</v>
      </c>
      <c r="BO27">
        <v>2</v>
      </c>
      <c r="BP27">
        <v>1608058085.3499999</v>
      </c>
      <c r="BQ27">
        <v>697.31629999999996</v>
      </c>
      <c r="BR27">
        <v>706.793133333333</v>
      </c>
      <c r="BS27">
        <v>15.008103333333301</v>
      </c>
      <c r="BT27">
        <v>14.0804166666667</v>
      </c>
      <c r="BU27">
        <v>693.5163</v>
      </c>
      <c r="BV27">
        <v>14.883103333333301</v>
      </c>
      <c r="BW27">
        <v>500.01743333333297</v>
      </c>
      <c r="BX27">
        <v>102.738</v>
      </c>
      <c r="BY27">
        <v>9.9981183333333307E-2</v>
      </c>
      <c r="BZ27">
        <v>27.986886666666699</v>
      </c>
      <c r="CA27">
        <v>28.3035933333333</v>
      </c>
      <c r="CB27">
        <v>999.9</v>
      </c>
      <c r="CC27">
        <v>0</v>
      </c>
      <c r="CD27">
        <v>0</v>
      </c>
      <c r="CE27">
        <v>10002.186</v>
      </c>
      <c r="CF27">
        <v>0</v>
      </c>
      <c r="CG27">
        <v>369.50643333333301</v>
      </c>
      <c r="CH27">
        <v>1399.96</v>
      </c>
      <c r="CI27">
        <v>0.89999626666666699</v>
      </c>
      <c r="CJ27">
        <v>0.10000371666666701</v>
      </c>
      <c r="CK27">
        <v>0</v>
      </c>
      <c r="CL27">
        <v>879.00973333333297</v>
      </c>
      <c r="CM27">
        <v>4.9997499999999997</v>
      </c>
      <c r="CN27">
        <v>12163.68</v>
      </c>
      <c r="CO27">
        <v>12177.676666666701</v>
      </c>
      <c r="CP27">
        <v>48.8791333333333</v>
      </c>
      <c r="CQ27">
        <v>50.339300000000001</v>
      </c>
      <c r="CR27">
        <v>49.816200000000002</v>
      </c>
      <c r="CS27">
        <v>49.820399999999999</v>
      </c>
      <c r="CT27">
        <v>49.8791333333333</v>
      </c>
      <c r="CU27">
        <v>1255.46066666667</v>
      </c>
      <c r="CV27">
        <v>139.50166666666701</v>
      </c>
      <c r="CW27">
        <v>0</v>
      </c>
      <c r="CX27">
        <v>65.100000143051105</v>
      </c>
      <c r="CY27">
        <v>0</v>
      </c>
      <c r="CZ27">
        <v>878.94608000000005</v>
      </c>
      <c r="DA27">
        <v>-12.934692298937099</v>
      </c>
      <c r="DB27">
        <v>-191.70769237247299</v>
      </c>
      <c r="DC27">
        <v>12162.868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7.3659272611150799</v>
      </c>
      <c r="DS27">
        <v>-7.9335840170553798E-2</v>
      </c>
      <c r="DT27">
        <v>4.8952117452757002E-2</v>
      </c>
      <c r="DU27">
        <v>1</v>
      </c>
      <c r="DV27">
        <v>-9.4853190000000005</v>
      </c>
      <c r="DW27">
        <v>4.4499310344810299E-2</v>
      </c>
      <c r="DX27">
        <v>5.1637566903047098E-2</v>
      </c>
      <c r="DY27">
        <v>1</v>
      </c>
      <c r="DZ27">
        <v>0.92789880000000002</v>
      </c>
      <c r="EA27">
        <v>-2.0197321468296399E-2</v>
      </c>
      <c r="EB27">
        <v>1.5302743414172401E-3</v>
      </c>
      <c r="EC27">
        <v>1</v>
      </c>
      <c r="ED27">
        <v>3</v>
      </c>
      <c r="EE27">
        <v>3</v>
      </c>
      <c r="EF27" t="s">
        <v>292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1090.4000000000001</v>
      </c>
      <c r="EX27">
        <v>1090.4000000000001</v>
      </c>
      <c r="EY27">
        <v>2</v>
      </c>
      <c r="EZ27">
        <v>496.46899999999999</v>
      </c>
      <c r="FA27">
        <v>474.31400000000002</v>
      </c>
      <c r="FB27">
        <v>24.243200000000002</v>
      </c>
      <c r="FC27">
        <v>32.262799999999999</v>
      </c>
      <c r="FD27">
        <v>29.9999</v>
      </c>
      <c r="FE27">
        <v>32.2378</v>
      </c>
      <c r="FF27">
        <v>32.21</v>
      </c>
      <c r="FG27">
        <v>34.157899999999998</v>
      </c>
      <c r="FH27">
        <v>0</v>
      </c>
      <c r="FI27">
        <v>100</v>
      </c>
      <c r="FJ27">
        <v>24.247900000000001</v>
      </c>
      <c r="FK27">
        <v>707.90300000000002</v>
      </c>
      <c r="FL27">
        <v>15.262700000000001</v>
      </c>
      <c r="FM27">
        <v>101.57299999999999</v>
      </c>
      <c r="FN27">
        <v>100.955</v>
      </c>
    </row>
    <row r="28" spans="1:170" x14ac:dyDescent="0.25">
      <c r="A28">
        <v>12</v>
      </c>
      <c r="B28">
        <v>1608058160.0999999</v>
      </c>
      <c r="C28">
        <v>944</v>
      </c>
      <c r="D28" t="s">
        <v>334</v>
      </c>
      <c r="E28" t="s">
        <v>335</v>
      </c>
      <c r="F28" t="s">
        <v>285</v>
      </c>
      <c r="G28" t="s">
        <v>286</v>
      </c>
      <c r="H28">
        <v>1608058152.3499999</v>
      </c>
      <c r="I28">
        <f t="shared" si="0"/>
        <v>7.1590758311196659E-4</v>
      </c>
      <c r="J28">
        <f t="shared" si="1"/>
        <v>8.1541939578129572</v>
      </c>
      <c r="K28">
        <f t="shared" si="2"/>
        <v>797.33810000000005</v>
      </c>
      <c r="L28">
        <f t="shared" si="3"/>
        <v>348.99210114977706</v>
      </c>
      <c r="M28">
        <f t="shared" si="4"/>
        <v>35.88915690374423</v>
      </c>
      <c r="N28">
        <f t="shared" si="5"/>
        <v>81.99552964653563</v>
      </c>
      <c r="O28">
        <f t="shared" si="6"/>
        <v>3.0713905595871571E-2</v>
      </c>
      <c r="P28">
        <f t="shared" si="7"/>
        <v>2.9775723049106042</v>
      </c>
      <c r="Q28">
        <f t="shared" si="8"/>
        <v>3.05389787380284E-2</v>
      </c>
      <c r="R28">
        <f t="shared" si="9"/>
        <v>1.9102494996393993E-2</v>
      </c>
      <c r="S28">
        <f t="shared" si="10"/>
        <v>231.29871175009526</v>
      </c>
      <c r="T28">
        <f t="shared" si="11"/>
        <v>29.131886026372793</v>
      </c>
      <c r="U28">
        <f t="shared" si="12"/>
        <v>28.305376666666699</v>
      </c>
      <c r="V28">
        <f t="shared" si="13"/>
        <v>3.8629239107168658</v>
      </c>
      <c r="W28">
        <f t="shared" si="14"/>
        <v>39.992515797856292</v>
      </c>
      <c r="X28">
        <f t="shared" si="15"/>
        <v>1.5152237666771775</v>
      </c>
      <c r="Y28">
        <f t="shared" si="16"/>
        <v>3.7887683143914583</v>
      </c>
      <c r="Z28">
        <f t="shared" si="17"/>
        <v>2.3477001440396883</v>
      </c>
      <c r="AA28">
        <f t="shared" si="18"/>
        <v>-31.571524415237725</v>
      </c>
      <c r="AB28">
        <f t="shared" si="19"/>
        <v>-53.429766107583163</v>
      </c>
      <c r="AC28">
        <f t="shared" si="20"/>
        <v>-3.9168155593991099</v>
      </c>
      <c r="AD28">
        <f t="shared" si="21"/>
        <v>142.38060566787527</v>
      </c>
      <c r="AE28">
        <v>3</v>
      </c>
      <c r="AF28">
        <v>1</v>
      </c>
      <c r="AG28">
        <f t="shared" si="22"/>
        <v>1</v>
      </c>
      <c r="AH28">
        <f t="shared" si="23"/>
        <v>0</v>
      </c>
      <c r="AI28">
        <f t="shared" si="24"/>
        <v>54162.285013864566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336</v>
      </c>
      <c r="AQ28">
        <v>879.66416000000004</v>
      </c>
      <c r="AR28">
        <v>972.22</v>
      </c>
      <c r="AS28">
        <f t="shared" si="27"/>
        <v>9.5200510172594677E-2</v>
      </c>
      <c r="AT28">
        <v>0.5</v>
      </c>
      <c r="AU28">
        <f t="shared" si="28"/>
        <v>1180.2220907473745</v>
      </c>
      <c r="AV28">
        <f t="shared" si="29"/>
        <v>8.1541939578129572</v>
      </c>
      <c r="AW28">
        <f t="shared" si="30"/>
        <v>56.17887257805819</v>
      </c>
      <c r="AX28">
        <f t="shared" si="31"/>
        <v>0.32691160436938144</v>
      </c>
      <c r="AY28">
        <f t="shared" si="32"/>
        <v>7.3985578698155755E-3</v>
      </c>
      <c r="AZ28">
        <f t="shared" si="33"/>
        <v>2.3552899549484683</v>
      </c>
      <c r="BA28" t="s">
        <v>337</v>
      </c>
      <c r="BB28">
        <v>654.39</v>
      </c>
      <c r="BC28">
        <f t="shared" si="34"/>
        <v>317.83000000000004</v>
      </c>
      <c r="BD28">
        <f t="shared" si="35"/>
        <v>0.29121177988232694</v>
      </c>
      <c r="BE28">
        <f t="shared" si="36"/>
        <v>0.87811818122552898</v>
      </c>
      <c r="BF28">
        <f t="shared" si="37"/>
        <v>0.36049984719833633</v>
      </c>
      <c r="BG28">
        <f t="shared" si="38"/>
        <v>0.89918213825717741</v>
      </c>
      <c r="BH28">
        <f t="shared" si="39"/>
        <v>1400.0436666666701</v>
      </c>
      <c r="BI28">
        <f t="shared" si="40"/>
        <v>1180.2220907473745</v>
      </c>
      <c r="BJ28">
        <f t="shared" si="41"/>
        <v>0.8429894858617778</v>
      </c>
      <c r="BK28">
        <f t="shared" si="42"/>
        <v>0.1959789717235555</v>
      </c>
      <c r="BL28">
        <v>6</v>
      </c>
      <c r="BM28">
        <v>0.5</v>
      </c>
      <c r="BN28" t="s">
        <v>290</v>
      </c>
      <c r="BO28">
        <v>2</v>
      </c>
      <c r="BP28">
        <v>1608058152.3499999</v>
      </c>
      <c r="BQ28">
        <v>797.33810000000005</v>
      </c>
      <c r="BR28">
        <v>807.80773333333298</v>
      </c>
      <c r="BS28">
        <v>14.7342866666667</v>
      </c>
      <c r="BT28">
        <v>13.8878866666667</v>
      </c>
      <c r="BU28">
        <v>793.53813333333301</v>
      </c>
      <c r="BV28">
        <v>14.6092866666667</v>
      </c>
      <c r="BW28">
        <v>500.01833333333298</v>
      </c>
      <c r="BX28">
        <v>102.736633333333</v>
      </c>
      <c r="BY28">
        <v>9.9954616666666704E-2</v>
      </c>
      <c r="BZ28">
        <v>27.972536666666699</v>
      </c>
      <c r="CA28">
        <v>28.305376666666699</v>
      </c>
      <c r="CB28">
        <v>999.9</v>
      </c>
      <c r="CC28">
        <v>0</v>
      </c>
      <c r="CD28">
        <v>0</v>
      </c>
      <c r="CE28">
        <v>10002.618333333299</v>
      </c>
      <c r="CF28">
        <v>0</v>
      </c>
      <c r="CG28">
        <v>361.84506666666698</v>
      </c>
      <c r="CH28">
        <v>1400.0436666666701</v>
      </c>
      <c r="CI28">
        <v>0.89999433333333301</v>
      </c>
      <c r="CJ28">
        <v>0.10000566666666701</v>
      </c>
      <c r="CK28">
        <v>0</v>
      </c>
      <c r="CL28">
        <v>879.77326666666704</v>
      </c>
      <c r="CM28">
        <v>4.9997499999999997</v>
      </c>
      <c r="CN28">
        <v>12178</v>
      </c>
      <c r="CO28">
        <v>12178.403333333301</v>
      </c>
      <c r="CP28">
        <v>48.8832666666667</v>
      </c>
      <c r="CQ28">
        <v>50.311999999999998</v>
      </c>
      <c r="CR28">
        <v>49.812066666666603</v>
      </c>
      <c r="CS28">
        <v>49.816200000000002</v>
      </c>
      <c r="CT28">
        <v>49.8791333333333</v>
      </c>
      <c r="CU28">
        <v>1255.53</v>
      </c>
      <c r="CV28">
        <v>139.51366666666701</v>
      </c>
      <c r="CW28">
        <v>0</v>
      </c>
      <c r="CX28">
        <v>66.300000190734906</v>
      </c>
      <c r="CY28">
        <v>0</v>
      </c>
      <c r="CZ28">
        <v>879.66416000000004</v>
      </c>
      <c r="DA28">
        <v>-13.4328461307423</v>
      </c>
      <c r="DB28">
        <v>-194.315384350898</v>
      </c>
      <c r="DC28">
        <v>12176.216</v>
      </c>
      <c r="DD28">
        <v>15</v>
      </c>
      <c r="DE28">
        <v>0</v>
      </c>
      <c r="DF28" t="s">
        <v>291</v>
      </c>
      <c r="DG28">
        <v>1607992667.0999999</v>
      </c>
      <c r="DH28">
        <v>1607992669.5999999</v>
      </c>
      <c r="DI28">
        <v>0</v>
      </c>
      <c r="DJ28">
        <v>2.2829999999999999</v>
      </c>
      <c r="DK28">
        <v>-1.6E-2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8.1612100286498404</v>
      </c>
      <c r="DS28">
        <v>-0.15111693660661599</v>
      </c>
      <c r="DT28">
        <v>5.4122029692562003E-2</v>
      </c>
      <c r="DU28">
        <v>1</v>
      </c>
      <c r="DV28">
        <v>-10.4759766666667</v>
      </c>
      <c r="DW28">
        <v>0.123382424916564</v>
      </c>
      <c r="DX28">
        <v>6.2751189541624605E-2</v>
      </c>
      <c r="DY28">
        <v>1</v>
      </c>
      <c r="DZ28">
        <v>0.84680886666666599</v>
      </c>
      <c r="EA28">
        <v>-4.3753308120134803E-2</v>
      </c>
      <c r="EB28">
        <v>3.17356748505877E-3</v>
      </c>
      <c r="EC28">
        <v>1</v>
      </c>
      <c r="ED28">
        <v>3</v>
      </c>
      <c r="EE28">
        <v>3</v>
      </c>
      <c r="EF28" t="s">
        <v>292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1091.5</v>
      </c>
      <c r="EX28">
        <v>1091.5</v>
      </c>
      <c r="EY28">
        <v>2</v>
      </c>
      <c r="EZ28">
        <v>496.286</v>
      </c>
      <c r="FA28">
        <v>474.36200000000002</v>
      </c>
      <c r="FB28">
        <v>24.218499999999999</v>
      </c>
      <c r="FC28">
        <v>32.2179</v>
      </c>
      <c r="FD28">
        <v>29.999700000000001</v>
      </c>
      <c r="FE28">
        <v>32.197800000000001</v>
      </c>
      <c r="FF28">
        <v>32.171900000000001</v>
      </c>
      <c r="FG28">
        <v>37.886800000000001</v>
      </c>
      <c r="FH28">
        <v>0</v>
      </c>
      <c r="FI28">
        <v>100</v>
      </c>
      <c r="FJ28">
        <v>24.226400000000002</v>
      </c>
      <c r="FK28">
        <v>808.54899999999998</v>
      </c>
      <c r="FL28">
        <v>14.964700000000001</v>
      </c>
      <c r="FM28">
        <v>101.58199999999999</v>
      </c>
      <c r="FN28">
        <v>100.964</v>
      </c>
    </row>
    <row r="29" spans="1:170" x14ac:dyDescent="0.25">
      <c r="A29">
        <v>13</v>
      </c>
      <c r="B29">
        <v>1608058261.0999999</v>
      </c>
      <c r="C29">
        <v>1045</v>
      </c>
      <c r="D29" t="s">
        <v>338</v>
      </c>
      <c r="E29" t="s">
        <v>339</v>
      </c>
      <c r="F29" t="s">
        <v>285</v>
      </c>
      <c r="G29" t="s">
        <v>286</v>
      </c>
      <c r="H29">
        <v>1608058253.3499999</v>
      </c>
      <c r="I29">
        <f t="shared" si="0"/>
        <v>6.5229623262313887E-4</v>
      </c>
      <c r="J29">
        <f t="shared" si="1"/>
        <v>7.6253611774773375</v>
      </c>
      <c r="K29">
        <f t="shared" si="2"/>
        <v>899.63796666666701</v>
      </c>
      <c r="L29">
        <f t="shared" si="3"/>
        <v>428.49651895321472</v>
      </c>
      <c r="M29">
        <f t="shared" si="4"/>
        <v>44.063858351012037</v>
      </c>
      <c r="N29">
        <f t="shared" si="5"/>
        <v>92.513050111197643</v>
      </c>
      <c r="O29">
        <f t="shared" si="6"/>
        <v>2.748695446432186E-2</v>
      </c>
      <c r="P29">
        <f t="shared" si="7"/>
        <v>2.9777839256481617</v>
      </c>
      <c r="Q29">
        <f t="shared" si="8"/>
        <v>2.7346773336716191E-2</v>
      </c>
      <c r="R29">
        <f t="shared" si="9"/>
        <v>1.7104268319589423E-2</v>
      </c>
      <c r="S29">
        <f t="shared" si="10"/>
        <v>231.2884723764484</v>
      </c>
      <c r="T29">
        <f t="shared" si="11"/>
        <v>29.183204213210466</v>
      </c>
      <c r="U29">
        <f t="shared" si="12"/>
        <v>28.348763333333299</v>
      </c>
      <c r="V29">
        <f t="shared" si="13"/>
        <v>3.8726829676931058</v>
      </c>
      <c r="W29">
        <f t="shared" si="14"/>
        <v>39.080154209157705</v>
      </c>
      <c r="X29">
        <f t="shared" si="15"/>
        <v>1.4836982078213476</v>
      </c>
      <c r="Y29">
        <f t="shared" si="16"/>
        <v>3.7965515690664047</v>
      </c>
      <c r="Z29">
        <f t="shared" si="17"/>
        <v>2.3889847598717582</v>
      </c>
      <c r="AA29">
        <f t="shared" si="18"/>
        <v>-28.766263858680425</v>
      </c>
      <c r="AB29">
        <f t="shared" si="19"/>
        <v>-54.747836887820426</v>
      </c>
      <c r="AC29">
        <f t="shared" si="20"/>
        <v>-4.0147263361370964</v>
      </c>
      <c r="AD29">
        <f t="shared" si="21"/>
        <v>143.75964529381045</v>
      </c>
      <c r="AE29">
        <v>3</v>
      </c>
      <c r="AF29">
        <v>1</v>
      </c>
      <c r="AG29">
        <f t="shared" si="22"/>
        <v>1</v>
      </c>
      <c r="AH29">
        <f t="shared" si="23"/>
        <v>0</v>
      </c>
      <c r="AI29">
        <f t="shared" si="24"/>
        <v>54162.101417690996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340</v>
      </c>
      <c r="AQ29">
        <v>875.47719230769201</v>
      </c>
      <c r="AR29">
        <v>968.91</v>
      </c>
      <c r="AS29">
        <f t="shared" si="27"/>
        <v>9.643084258838075E-2</v>
      </c>
      <c r="AT29">
        <v>0.5</v>
      </c>
      <c r="AU29">
        <f t="shared" si="28"/>
        <v>1180.1703307473585</v>
      </c>
      <c r="AV29">
        <f t="shared" si="29"/>
        <v>7.6253611774773375</v>
      </c>
      <c r="AW29">
        <f t="shared" si="30"/>
        <v>56.90240969588789</v>
      </c>
      <c r="AX29">
        <f t="shared" si="31"/>
        <v>0.32656283865374491</v>
      </c>
      <c r="AY29">
        <f t="shared" si="32"/>
        <v>6.9507836653534853E-3</v>
      </c>
      <c r="AZ29">
        <f t="shared" si="33"/>
        <v>2.3667523299377651</v>
      </c>
      <c r="BA29" t="s">
        <v>341</v>
      </c>
      <c r="BB29">
        <v>652.5</v>
      </c>
      <c r="BC29">
        <f t="shared" si="34"/>
        <v>316.40999999999997</v>
      </c>
      <c r="BD29">
        <f t="shared" si="35"/>
        <v>0.29529031222877899</v>
      </c>
      <c r="BE29">
        <f t="shared" si="36"/>
        <v>0.87875060354539813</v>
      </c>
      <c r="BF29">
        <f t="shared" si="37"/>
        <v>0.36866856065779863</v>
      </c>
      <c r="BG29">
        <f t="shared" si="38"/>
        <v>0.90048190893207969</v>
      </c>
      <c r="BH29">
        <f t="shared" si="39"/>
        <v>1399.98233333333</v>
      </c>
      <c r="BI29">
        <f t="shared" si="40"/>
        <v>1180.1703307473585</v>
      </c>
      <c r="BJ29">
        <f t="shared" si="41"/>
        <v>0.84298944540064058</v>
      </c>
      <c r="BK29">
        <f t="shared" si="42"/>
        <v>0.19597889080128111</v>
      </c>
      <c r="BL29">
        <v>6</v>
      </c>
      <c r="BM29">
        <v>0.5</v>
      </c>
      <c r="BN29" t="s">
        <v>290</v>
      </c>
      <c r="BO29">
        <v>2</v>
      </c>
      <c r="BP29">
        <v>1608058253.3499999</v>
      </c>
      <c r="BQ29">
        <v>899.63796666666701</v>
      </c>
      <c r="BR29">
        <v>909.49223333333305</v>
      </c>
      <c r="BS29">
        <v>14.428140000000001</v>
      </c>
      <c r="BT29">
        <v>13.6567066666667</v>
      </c>
      <c r="BU29">
        <v>895.83796666666694</v>
      </c>
      <c r="BV29">
        <v>14.303140000000001</v>
      </c>
      <c r="BW29">
        <v>500.01843333333301</v>
      </c>
      <c r="BX29">
        <v>102.73366666666701</v>
      </c>
      <c r="BY29">
        <v>9.997702E-2</v>
      </c>
      <c r="BZ29">
        <v>28.007736666666698</v>
      </c>
      <c r="CA29">
        <v>28.348763333333299</v>
      </c>
      <c r="CB29">
        <v>999.9</v>
      </c>
      <c r="CC29">
        <v>0</v>
      </c>
      <c r="CD29">
        <v>0</v>
      </c>
      <c r="CE29">
        <v>10004.103999999999</v>
      </c>
      <c r="CF29">
        <v>0</v>
      </c>
      <c r="CG29">
        <v>360.198466666667</v>
      </c>
      <c r="CH29">
        <v>1399.98233333333</v>
      </c>
      <c r="CI29">
        <v>0.89999640000000003</v>
      </c>
      <c r="CJ29">
        <v>0.100003653333333</v>
      </c>
      <c r="CK29">
        <v>0</v>
      </c>
      <c r="CL29">
        <v>875.47649999999999</v>
      </c>
      <c r="CM29">
        <v>4.9997499999999997</v>
      </c>
      <c r="CN29">
        <v>12116.66</v>
      </c>
      <c r="CO29">
        <v>12177.88</v>
      </c>
      <c r="CP29">
        <v>48.839399999999998</v>
      </c>
      <c r="CQ29">
        <v>50.299599999999998</v>
      </c>
      <c r="CR29">
        <v>49.780999999999999</v>
      </c>
      <c r="CS29">
        <v>49.803733333333298</v>
      </c>
      <c r="CT29">
        <v>49.837200000000003</v>
      </c>
      <c r="CU29">
        <v>1255.4766666666701</v>
      </c>
      <c r="CV29">
        <v>139.505666666667</v>
      </c>
      <c r="CW29">
        <v>0</v>
      </c>
      <c r="CX29">
        <v>100.5</v>
      </c>
      <c r="CY29">
        <v>0</v>
      </c>
      <c r="CZ29">
        <v>875.47719230769201</v>
      </c>
      <c r="DA29">
        <v>-4.1992820593023303</v>
      </c>
      <c r="DB29">
        <v>-60.646153894373398</v>
      </c>
      <c r="DC29">
        <v>12116.1653846154</v>
      </c>
      <c r="DD29">
        <v>15</v>
      </c>
      <c r="DE29">
        <v>0</v>
      </c>
      <c r="DF29" t="s">
        <v>291</v>
      </c>
      <c r="DG29">
        <v>1607992667.0999999</v>
      </c>
      <c r="DH29">
        <v>1607992669.5999999</v>
      </c>
      <c r="DI29">
        <v>0</v>
      </c>
      <c r="DJ29">
        <v>2.2829999999999999</v>
      </c>
      <c r="DK29">
        <v>-1.6E-2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7.62576225685339</v>
      </c>
      <c r="DS29">
        <v>3.5490120858530198E-2</v>
      </c>
      <c r="DT29">
        <v>5.9721815848780002E-2</v>
      </c>
      <c r="DU29">
        <v>1</v>
      </c>
      <c r="DV29">
        <v>-9.8550293333333308</v>
      </c>
      <c r="DW29">
        <v>-0.176776685205807</v>
      </c>
      <c r="DX29">
        <v>7.0080430027853594E-2</v>
      </c>
      <c r="DY29">
        <v>1</v>
      </c>
      <c r="DZ29">
        <v>0.77205136666666696</v>
      </c>
      <c r="EA29">
        <v>-7.4648783092325297E-2</v>
      </c>
      <c r="EB29">
        <v>5.3938292859114102E-3</v>
      </c>
      <c r="EC29">
        <v>1</v>
      </c>
      <c r="ED29">
        <v>3</v>
      </c>
      <c r="EE29">
        <v>3</v>
      </c>
      <c r="EF29" t="s">
        <v>292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1093.2</v>
      </c>
      <c r="EX29">
        <v>1093.2</v>
      </c>
      <c r="EY29">
        <v>2</v>
      </c>
      <c r="EZ29">
        <v>496.21699999999998</v>
      </c>
      <c r="FA29">
        <v>474.322</v>
      </c>
      <c r="FB29">
        <v>24.217099999999999</v>
      </c>
      <c r="FC29">
        <v>32.165599999999998</v>
      </c>
      <c r="FD29">
        <v>29.9999</v>
      </c>
      <c r="FE29">
        <v>32.148299999999999</v>
      </c>
      <c r="FF29">
        <v>32.1248</v>
      </c>
      <c r="FG29">
        <v>41.5458</v>
      </c>
      <c r="FH29">
        <v>0</v>
      </c>
      <c r="FI29">
        <v>100</v>
      </c>
      <c r="FJ29">
        <v>24.210599999999999</v>
      </c>
      <c r="FK29">
        <v>909.31100000000004</v>
      </c>
      <c r="FL29">
        <v>14.706</v>
      </c>
      <c r="FM29">
        <v>101.584</v>
      </c>
      <c r="FN29">
        <v>100.971</v>
      </c>
    </row>
    <row r="30" spans="1:170" x14ac:dyDescent="0.25">
      <c r="A30">
        <v>14</v>
      </c>
      <c r="B30">
        <v>1608058372.0999999</v>
      </c>
      <c r="C30">
        <v>1156</v>
      </c>
      <c r="D30" t="s">
        <v>342</v>
      </c>
      <c r="E30" t="s">
        <v>343</v>
      </c>
      <c r="F30" t="s">
        <v>285</v>
      </c>
      <c r="G30" t="s">
        <v>286</v>
      </c>
      <c r="H30">
        <v>1608058364.3499999</v>
      </c>
      <c r="I30">
        <f t="shared" si="0"/>
        <v>5.8970887424617555E-4</v>
      </c>
      <c r="J30">
        <f t="shared" si="1"/>
        <v>9.1341291069144059</v>
      </c>
      <c r="K30">
        <f t="shared" si="2"/>
        <v>1199.2733333333299</v>
      </c>
      <c r="L30">
        <f t="shared" si="3"/>
        <v>564.28444718280923</v>
      </c>
      <c r="M30">
        <f t="shared" si="4"/>
        <v>58.027958625804359</v>
      </c>
      <c r="N30">
        <f t="shared" si="5"/>
        <v>123.32677910073902</v>
      </c>
      <c r="O30">
        <f t="shared" si="6"/>
        <v>2.4420663069584837E-2</v>
      </c>
      <c r="P30">
        <f t="shared" si="7"/>
        <v>2.9770998966972071</v>
      </c>
      <c r="Q30">
        <f t="shared" si="8"/>
        <v>2.4309919815462974E-2</v>
      </c>
      <c r="R30">
        <f t="shared" si="9"/>
        <v>1.5203607738945654E-2</v>
      </c>
      <c r="S30">
        <f t="shared" si="10"/>
        <v>231.28358428537743</v>
      </c>
      <c r="T30">
        <f t="shared" si="11"/>
        <v>29.173135617628493</v>
      </c>
      <c r="U30">
        <f t="shared" si="12"/>
        <v>28.363340000000001</v>
      </c>
      <c r="V30">
        <f t="shared" si="13"/>
        <v>3.8759665518187472</v>
      </c>
      <c r="W30">
        <f t="shared" si="14"/>
        <v>38.144651667638726</v>
      </c>
      <c r="X30">
        <f t="shared" si="15"/>
        <v>1.4459595409667558</v>
      </c>
      <c r="Y30">
        <f t="shared" si="16"/>
        <v>3.790726819491403</v>
      </c>
      <c r="Z30">
        <f t="shared" si="17"/>
        <v>2.4300070108519911</v>
      </c>
      <c r="AA30">
        <f t="shared" si="18"/>
        <v>-26.006161354256342</v>
      </c>
      <c r="AB30">
        <f t="shared" si="19"/>
        <v>-61.301908394364808</v>
      </c>
      <c r="AC30">
        <f t="shared" si="20"/>
        <v>-4.4961143605079421</v>
      </c>
      <c r="AD30">
        <f t="shared" si="21"/>
        <v>139.47940017624836</v>
      </c>
      <c r="AE30">
        <v>3</v>
      </c>
      <c r="AF30">
        <v>1</v>
      </c>
      <c r="AG30">
        <f t="shared" si="22"/>
        <v>1</v>
      </c>
      <c r="AH30">
        <f t="shared" si="23"/>
        <v>0</v>
      </c>
      <c r="AI30">
        <f t="shared" si="24"/>
        <v>54146.773878841777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344</v>
      </c>
      <c r="AQ30">
        <v>879.90111999999999</v>
      </c>
      <c r="AR30">
        <v>979.64</v>
      </c>
      <c r="AS30">
        <f t="shared" si="27"/>
        <v>0.10181176758809363</v>
      </c>
      <c r="AT30">
        <v>0.5</v>
      </c>
      <c r="AU30">
        <f t="shared" si="28"/>
        <v>1180.1455807473571</v>
      </c>
      <c r="AV30">
        <f t="shared" si="29"/>
        <v>9.1341291069144059</v>
      </c>
      <c r="AW30">
        <f t="shared" si="30"/>
        <v>60.076353793582854</v>
      </c>
      <c r="AX30">
        <f t="shared" si="31"/>
        <v>0.33484749499816258</v>
      </c>
      <c r="AY30">
        <f t="shared" si="32"/>
        <v>8.2293885984645529E-3</v>
      </c>
      <c r="AZ30">
        <f t="shared" si="33"/>
        <v>2.3298762810828468</v>
      </c>
      <c r="BA30" t="s">
        <v>345</v>
      </c>
      <c r="BB30">
        <v>651.61</v>
      </c>
      <c r="BC30">
        <f t="shared" si="34"/>
        <v>328.03</v>
      </c>
      <c r="BD30">
        <f t="shared" si="35"/>
        <v>0.30405414138950709</v>
      </c>
      <c r="BE30">
        <f t="shared" si="36"/>
        <v>0.87434063597742939</v>
      </c>
      <c r="BF30">
        <f t="shared" si="37"/>
        <v>0.37756555973582734</v>
      </c>
      <c r="BG30">
        <f t="shared" si="38"/>
        <v>0.8962684529376086</v>
      </c>
      <c r="BH30">
        <f t="shared" si="39"/>
        <v>1399.953</v>
      </c>
      <c r="BI30">
        <f t="shared" si="40"/>
        <v>1180.1455807473571</v>
      </c>
      <c r="BJ30">
        <f t="shared" si="41"/>
        <v>0.84298942946467292</v>
      </c>
      <c r="BK30">
        <f t="shared" si="42"/>
        <v>0.19597885892934602</v>
      </c>
      <c r="BL30">
        <v>6</v>
      </c>
      <c r="BM30">
        <v>0.5</v>
      </c>
      <c r="BN30" t="s">
        <v>290</v>
      </c>
      <c r="BO30">
        <v>2</v>
      </c>
      <c r="BP30">
        <v>1608058364.3499999</v>
      </c>
      <c r="BQ30">
        <v>1199.2733333333299</v>
      </c>
      <c r="BR30">
        <v>1211.0826666666701</v>
      </c>
      <c r="BS30">
        <v>14.061023333333299</v>
      </c>
      <c r="BT30">
        <v>13.363340000000001</v>
      </c>
      <c r="BU30">
        <v>1195.4733333333299</v>
      </c>
      <c r="BV30">
        <v>13.936023333333299</v>
      </c>
      <c r="BW30">
        <v>500.01220000000001</v>
      </c>
      <c r="BX30">
        <v>102.7346</v>
      </c>
      <c r="BY30">
        <v>9.9987973333333299E-2</v>
      </c>
      <c r="BZ30">
        <v>27.981400000000001</v>
      </c>
      <c r="CA30">
        <v>28.363340000000001</v>
      </c>
      <c r="CB30">
        <v>999.9</v>
      </c>
      <c r="CC30">
        <v>0</v>
      </c>
      <c r="CD30">
        <v>0</v>
      </c>
      <c r="CE30">
        <v>10000.145</v>
      </c>
      <c r="CF30">
        <v>0</v>
      </c>
      <c r="CG30">
        <v>344.89653333333302</v>
      </c>
      <c r="CH30">
        <v>1399.953</v>
      </c>
      <c r="CI30">
        <v>0.89999700000000005</v>
      </c>
      <c r="CJ30">
        <v>0.100002986666667</v>
      </c>
      <c r="CK30">
        <v>0</v>
      </c>
      <c r="CL30">
        <v>879.95960000000002</v>
      </c>
      <c r="CM30">
        <v>4.9997499999999997</v>
      </c>
      <c r="CN30">
        <v>12181.52</v>
      </c>
      <c r="CO30">
        <v>12177.6233333333</v>
      </c>
      <c r="CP30">
        <v>48.822566666666702</v>
      </c>
      <c r="CQ30">
        <v>50.291333333333299</v>
      </c>
      <c r="CR30">
        <v>49.785133333333299</v>
      </c>
      <c r="CS30">
        <v>49.805866666666702</v>
      </c>
      <c r="CT30">
        <v>49.845633333333303</v>
      </c>
      <c r="CU30">
        <v>1255.451</v>
      </c>
      <c r="CV30">
        <v>139.50200000000001</v>
      </c>
      <c r="CW30">
        <v>0</v>
      </c>
      <c r="CX30">
        <v>110.60000014305101</v>
      </c>
      <c r="CY30">
        <v>0</v>
      </c>
      <c r="CZ30">
        <v>879.90111999999999</v>
      </c>
      <c r="DA30">
        <v>-5.2770000004467201</v>
      </c>
      <c r="DB30">
        <v>-71.615384615374793</v>
      </c>
      <c r="DC30">
        <v>12180.755999999999</v>
      </c>
      <c r="DD30">
        <v>15</v>
      </c>
      <c r="DE30">
        <v>0</v>
      </c>
      <c r="DF30" t="s">
        <v>291</v>
      </c>
      <c r="DG30">
        <v>1607992667.0999999</v>
      </c>
      <c r="DH30">
        <v>1607992669.5999999</v>
      </c>
      <c r="DI30">
        <v>0</v>
      </c>
      <c r="DJ30">
        <v>2.2829999999999999</v>
      </c>
      <c r="DK30">
        <v>-1.6E-2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9.1524880769057493</v>
      </c>
      <c r="DS30">
        <v>0.27440289944353902</v>
      </c>
      <c r="DT30">
        <v>0.13166362782264601</v>
      </c>
      <c r="DU30">
        <v>1</v>
      </c>
      <c r="DV30">
        <v>-11.821443333333301</v>
      </c>
      <c r="DW30">
        <v>9.8047608453842902E-2</v>
      </c>
      <c r="DX30">
        <v>0.17239547689993401</v>
      </c>
      <c r="DY30">
        <v>1</v>
      </c>
      <c r="DZ30">
        <v>0.697952033333333</v>
      </c>
      <c r="EA30">
        <v>-3.0103181312570001E-2</v>
      </c>
      <c r="EB30">
        <v>2.2337349362794899E-3</v>
      </c>
      <c r="EC30">
        <v>1</v>
      </c>
      <c r="ED30">
        <v>3</v>
      </c>
      <c r="EE30">
        <v>3</v>
      </c>
      <c r="EF30" t="s">
        <v>292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1095.0999999999999</v>
      </c>
      <c r="EX30">
        <v>1095</v>
      </c>
      <c r="EY30">
        <v>2</v>
      </c>
      <c r="EZ30">
        <v>495.899</v>
      </c>
      <c r="FA30">
        <v>474.63099999999997</v>
      </c>
      <c r="FB30">
        <v>24.1967</v>
      </c>
      <c r="FC30">
        <v>32.168500000000002</v>
      </c>
      <c r="FD30">
        <v>29.9999</v>
      </c>
      <c r="FE30">
        <v>32.133000000000003</v>
      </c>
      <c r="FF30">
        <v>32.108400000000003</v>
      </c>
      <c r="FG30">
        <v>52.143500000000003</v>
      </c>
      <c r="FH30">
        <v>0</v>
      </c>
      <c r="FI30">
        <v>100</v>
      </c>
      <c r="FJ30">
        <v>24.206499999999998</v>
      </c>
      <c r="FK30">
        <v>1211.1500000000001</v>
      </c>
      <c r="FL30">
        <v>14.391</v>
      </c>
      <c r="FM30">
        <v>101.584</v>
      </c>
      <c r="FN30">
        <v>100.971</v>
      </c>
    </row>
    <row r="31" spans="1:170" x14ac:dyDescent="0.25">
      <c r="A31">
        <v>15</v>
      </c>
      <c r="B31">
        <v>1608058492.5999999</v>
      </c>
      <c r="C31">
        <v>1276.5</v>
      </c>
      <c r="D31" t="s">
        <v>346</v>
      </c>
      <c r="E31" t="s">
        <v>347</v>
      </c>
      <c r="F31" t="s">
        <v>285</v>
      </c>
      <c r="G31" t="s">
        <v>286</v>
      </c>
      <c r="H31">
        <v>1608058484.5999999</v>
      </c>
      <c r="I31">
        <f t="shared" si="0"/>
        <v>5.1488831690045804E-4</v>
      </c>
      <c r="J31">
        <f t="shared" si="1"/>
        <v>8.6889243874538238</v>
      </c>
      <c r="K31">
        <f t="shared" si="2"/>
        <v>1399.8690322580601</v>
      </c>
      <c r="L31">
        <f t="shared" si="3"/>
        <v>693.71866000359046</v>
      </c>
      <c r="M31">
        <f t="shared" si="4"/>
        <v>71.336379068633917</v>
      </c>
      <c r="N31">
        <f t="shared" si="5"/>
        <v>143.95113421208225</v>
      </c>
      <c r="O31">
        <f t="shared" si="6"/>
        <v>2.0978729249387394E-2</v>
      </c>
      <c r="P31">
        <f t="shared" si="7"/>
        <v>2.9765954735701712</v>
      </c>
      <c r="Q31">
        <f t="shared" si="8"/>
        <v>2.0896932928494878E-2</v>
      </c>
      <c r="R31">
        <f t="shared" si="9"/>
        <v>1.3067905465472863E-2</v>
      </c>
      <c r="S31">
        <f t="shared" si="10"/>
        <v>231.29354321750355</v>
      </c>
      <c r="T31">
        <f t="shared" si="11"/>
        <v>29.198854506090075</v>
      </c>
      <c r="U31">
        <f t="shared" si="12"/>
        <v>28.396393548387099</v>
      </c>
      <c r="V31">
        <f t="shared" si="13"/>
        <v>3.8834212926325264</v>
      </c>
      <c r="W31">
        <f t="shared" si="14"/>
        <v>37.313620216281734</v>
      </c>
      <c r="X31">
        <f t="shared" si="15"/>
        <v>1.4149786461291665</v>
      </c>
      <c r="Y31">
        <f t="shared" si="16"/>
        <v>3.7921237283530664</v>
      </c>
      <c r="Z31">
        <f t="shared" si="17"/>
        <v>2.4684426465033598</v>
      </c>
      <c r="AA31">
        <f t="shared" si="18"/>
        <v>-22.706574775310198</v>
      </c>
      <c r="AB31">
        <f t="shared" si="19"/>
        <v>-65.581670470367868</v>
      </c>
      <c r="AC31">
        <f t="shared" si="20"/>
        <v>-4.8117671903814783</v>
      </c>
      <c r="AD31">
        <f t="shared" si="21"/>
        <v>138.193530781444</v>
      </c>
      <c r="AE31">
        <v>3</v>
      </c>
      <c r="AF31">
        <v>1</v>
      </c>
      <c r="AG31">
        <f t="shared" si="22"/>
        <v>1</v>
      </c>
      <c r="AH31">
        <f t="shared" si="23"/>
        <v>0</v>
      </c>
      <c r="AI31">
        <f t="shared" si="24"/>
        <v>54130.76730857823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348</v>
      </c>
      <c r="AQ31">
        <v>876.41857692307701</v>
      </c>
      <c r="AR31">
        <v>974.77</v>
      </c>
      <c r="AS31">
        <f t="shared" si="27"/>
        <v>0.10089705579462127</v>
      </c>
      <c r="AT31">
        <v>0.5</v>
      </c>
      <c r="AU31">
        <f t="shared" si="28"/>
        <v>1180.1973297795942</v>
      </c>
      <c r="AV31">
        <f t="shared" si="29"/>
        <v>8.6889243874538238</v>
      </c>
      <c r="AW31">
        <f t="shared" si="30"/>
        <v>59.539217915717373</v>
      </c>
      <c r="AX31">
        <f t="shared" si="31"/>
        <v>0.32809791027627022</v>
      </c>
      <c r="AY31">
        <f t="shared" si="32"/>
        <v>7.8517987064083833E-3</v>
      </c>
      <c r="AZ31">
        <f t="shared" si="33"/>
        <v>2.3465125106435365</v>
      </c>
      <c r="BA31" t="s">
        <v>349</v>
      </c>
      <c r="BB31">
        <v>654.95000000000005</v>
      </c>
      <c r="BC31">
        <f t="shared" si="34"/>
        <v>319.81999999999994</v>
      </c>
      <c r="BD31">
        <f t="shared" si="35"/>
        <v>0.3075211777778844</v>
      </c>
      <c r="BE31">
        <f t="shared" si="36"/>
        <v>0.87732871011418678</v>
      </c>
      <c r="BF31">
        <f t="shared" si="37"/>
        <v>0.37930601250144569</v>
      </c>
      <c r="BG31">
        <f t="shared" si="38"/>
        <v>0.89818080435355208</v>
      </c>
      <c r="BH31">
        <f t="shared" si="39"/>
        <v>1400.01451612903</v>
      </c>
      <c r="BI31">
        <f t="shared" si="40"/>
        <v>1180.1973297795942</v>
      </c>
      <c r="BJ31">
        <f t="shared" si="41"/>
        <v>0.84298935202670655</v>
      </c>
      <c r="BK31">
        <f t="shared" si="42"/>
        <v>0.19597870405341317</v>
      </c>
      <c r="BL31">
        <v>6</v>
      </c>
      <c r="BM31">
        <v>0.5</v>
      </c>
      <c r="BN31" t="s">
        <v>290</v>
      </c>
      <c r="BO31">
        <v>2</v>
      </c>
      <c r="BP31">
        <v>1608058484.5999999</v>
      </c>
      <c r="BQ31">
        <v>1399.8690322580601</v>
      </c>
      <c r="BR31">
        <v>1411.16032258065</v>
      </c>
      <c r="BS31">
        <v>13.7601193548387</v>
      </c>
      <c r="BT31">
        <v>13.150774193548401</v>
      </c>
      <c r="BU31">
        <v>1396.0690322580599</v>
      </c>
      <c r="BV31">
        <v>13.6351193548387</v>
      </c>
      <c r="BW31">
        <v>500.01551612903199</v>
      </c>
      <c r="BX31">
        <v>102.73183870967701</v>
      </c>
      <c r="BY31">
        <v>0.100019767741935</v>
      </c>
      <c r="BZ31">
        <v>27.987719354838699</v>
      </c>
      <c r="CA31">
        <v>28.396393548387099</v>
      </c>
      <c r="CB31">
        <v>999.9</v>
      </c>
      <c r="CC31">
        <v>0</v>
      </c>
      <c r="CD31">
        <v>0</v>
      </c>
      <c r="CE31">
        <v>9997.5619354838691</v>
      </c>
      <c r="CF31">
        <v>0</v>
      </c>
      <c r="CG31">
        <v>347.67709677419299</v>
      </c>
      <c r="CH31">
        <v>1400.01451612903</v>
      </c>
      <c r="CI31">
        <v>0.89999712903225804</v>
      </c>
      <c r="CJ31">
        <v>0.100002858064516</v>
      </c>
      <c r="CK31">
        <v>0</v>
      </c>
      <c r="CL31">
        <v>876.44367741935503</v>
      </c>
      <c r="CM31">
        <v>4.9997499999999997</v>
      </c>
      <c r="CN31">
        <v>12131.293548387101</v>
      </c>
      <c r="CO31">
        <v>12178.180645161299</v>
      </c>
      <c r="CP31">
        <v>48.8283225806451</v>
      </c>
      <c r="CQ31">
        <v>50.316064516129003</v>
      </c>
      <c r="CR31">
        <v>49.8</v>
      </c>
      <c r="CS31">
        <v>49.856645161290302</v>
      </c>
      <c r="CT31">
        <v>49.840451612903202</v>
      </c>
      <c r="CU31">
        <v>1255.51</v>
      </c>
      <c r="CV31">
        <v>139.504516129032</v>
      </c>
      <c r="CW31">
        <v>0</v>
      </c>
      <c r="CX31">
        <v>119.700000047684</v>
      </c>
      <c r="CY31">
        <v>0</v>
      </c>
      <c r="CZ31">
        <v>876.41857692307701</v>
      </c>
      <c r="DA31">
        <v>-4.9912820689849102</v>
      </c>
      <c r="DB31">
        <v>-68.064957318167501</v>
      </c>
      <c r="DC31">
        <v>12130.7269230769</v>
      </c>
      <c r="DD31">
        <v>15</v>
      </c>
      <c r="DE31">
        <v>0</v>
      </c>
      <c r="DF31" t="s">
        <v>291</v>
      </c>
      <c r="DG31">
        <v>1607992667.0999999</v>
      </c>
      <c r="DH31">
        <v>1607992669.5999999</v>
      </c>
      <c r="DI31">
        <v>0</v>
      </c>
      <c r="DJ31">
        <v>2.2829999999999999</v>
      </c>
      <c r="DK31">
        <v>-1.6E-2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8.6958399666952406</v>
      </c>
      <c r="DS31">
        <v>-1.2688814211517001</v>
      </c>
      <c r="DT31">
        <v>0.14867929411420699</v>
      </c>
      <c r="DU31">
        <v>0</v>
      </c>
      <c r="DV31">
        <v>-11.284979999999999</v>
      </c>
      <c r="DW31">
        <v>1.6154375973303501</v>
      </c>
      <c r="DX31">
        <v>0.18193299755679301</v>
      </c>
      <c r="DY31">
        <v>0</v>
      </c>
      <c r="DZ31">
        <v>0.609342733333333</v>
      </c>
      <c r="EA31">
        <v>-8.4925828698561596E-3</v>
      </c>
      <c r="EB31">
        <v>7.4301807664567496E-4</v>
      </c>
      <c r="EC31">
        <v>1</v>
      </c>
      <c r="ED31">
        <v>1</v>
      </c>
      <c r="EE31">
        <v>3</v>
      </c>
      <c r="EF31" t="s">
        <v>350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1097.0999999999999</v>
      </c>
      <c r="EX31">
        <v>1097</v>
      </c>
      <c r="EY31">
        <v>2</v>
      </c>
      <c r="EZ31">
        <v>496</v>
      </c>
      <c r="FA31">
        <v>474.57799999999997</v>
      </c>
      <c r="FB31">
        <v>24.163699999999999</v>
      </c>
      <c r="FC31">
        <v>32.189100000000003</v>
      </c>
      <c r="FD31">
        <v>30.0001</v>
      </c>
      <c r="FE31">
        <v>32.141500000000001</v>
      </c>
      <c r="FF31">
        <v>32.110700000000001</v>
      </c>
      <c r="FG31">
        <v>58.893999999999998</v>
      </c>
      <c r="FH31">
        <v>0</v>
      </c>
      <c r="FI31">
        <v>100</v>
      </c>
      <c r="FJ31">
        <v>24.172999999999998</v>
      </c>
      <c r="FK31">
        <v>1411.03</v>
      </c>
      <c r="FL31">
        <v>14.0349</v>
      </c>
      <c r="FM31">
        <v>101.581</v>
      </c>
      <c r="FN31">
        <v>100.964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2020-12-15T11:01:35Z</dcterms:created>
  <dcterms:modified xsi:type="dcterms:W3CDTF">2021-05-04T23:21:28Z</dcterms:modified>
</cp:coreProperties>
</file>