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83B281A8-C76C-430C-A957-7EFA27F159F5}" xr6:coauthVersionLast="46" xr6:coauthVersionMax="46" xr10:uidLastSave="{00000000-0000-0000-0000-000000000000}"/>
  <bookViews>
    <workbookView xWindow="5430" yWindow="268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I31" i="1"/>
  <c r="BH31" i="1"/>
  <c r="BG31" i="1"/>
  <c r="BF31" i="1"/>
  <c r="BJ31" i="1" s="1"/>
  <c r="BK31" i="1" s="1"/>
  <c r="BE31" i="1"/>
  <c r="BA31" i="1"/>
  <c r="AU31" i="1"/>
  <c r="AO31" i="1"/>
  <c r="AJ31" i="1"/>
  <c r="AH31" i="1"/>
  <c r="L31" i="1" s="1"/>
  <c r="Z31" i="1"/>
  <c r="Y31" i="1"/>
  <c r="X31" i="1"/>
  <c r="Q31" i="1"/>
  <c r="BO30" i="1"/>
  <c r="BN30" i="1"/>
  <c r="BL30" i="1"/>
  <c r="BM30" i="1" s="1"/>
  <c r="BI30" i="1"/>
  <c r="BH30" i="1"/>
  <c r="BG30" i="1"/>
  <c r="BF30" i="1"/>
  <c r="BJ30" i="1" s="1"/>
  <c r="BK30" i="1" s="1"/>
  <c r="BE30" i="1"/>
  <c r="BA30" i="1"/>
  <c r="AU30" i="1"/>
  <c r="AO30" i="1"/>
  <c r="AJ30" i="1"/>
  <c r="AI30" i="1"/>
  <c r="AH30" i="1"/>
  <c r="O30" i="1" s="1"/>
  <c r="Z30" i="1"/>
  <c r="Y30" i="1"/>
  <c r="X30" i="1" s="1"/>
  <c r="Q30" i="1"/>
  <c r="L30" i="1"/>
  <c r="BO29" i="1"/>
  <c r="BN29" i="1"/>
  <c r="BL29" i="1"/>
  <c r="BM29" i="1" s="1"/>
  <c r="BI29" i="1"/>
  <c r="BH29" i="1"/>
  <c r="BG29" i="1"/>
  <c r="BF29" i="1"/>
  <c r="BJ29" i="1" s="1"/>
  <c r="BK29" i="1" s="1"/>
  <c r="BE29" i="1"/>
  <c r="BA29" i="1"/>
  <c r="AU29" i="1"/>
  <c r="AO29" i="1"/>
  <c r="AJ29" i="1"/>
  <c r="AH29" i="1"/>
  <c r="L29" i="1" s="1"/>
  <c r="Z29" i="1"/>
  <c r="Y29" i="1"/>
  <c r="X29" i="1"/>
  <c r="Q29" i="1"/>
  <c r="BO28" i="1"/>
  <c r="BN28" i="1"/>
  <c r="BL28" i="1"/>
  <c r="BM28" i="1" s="1"/>
  <c r="BI28" i="1"/>
  <c r="BH28" i="1"/>
  <c r="BG28" i="1"/>
  <c r="BF28" i="1"/>
  <c r="BJ28" i="1" s="1"/>
  <c r="BK28" i="1" s="1"/>
  <c r="BE28" i="1"/>
  <c r="BA28" i="1"/>
  <c r="AU28" i="1"/>
  <c r="AO28" i="1"/>
  <c r="AJ28" i="1"/>
  <c r="AI28" i="1"/>
  <c r="AH28" i="1"/>
  <c r="O28" i="1" s="1"/>
  <c r="Z28" i="1"/>
  <c r="Y28" i="1"/>
  <c r="X28" i="1" s="1"/>
  <c r="Q28" i="1"/>
  <c r="L28" i="1"/>
  <c r="BO27" i="1"/>
  <c r="BN27" i="1"/>
  <c r="BL27" i="1"/>
  <c r="BM27" i="1" s="1"/>
  <c r="BI27" i="1"/>
  <c r="BH27" i="1"/>
  <c r="BG27" i="1"/>
  <c r="BF27" i="1"/>
  <c r="BJ27" i="1" s="1"/>
  <c r="BK27" i="1" s="1"/>
  <c r="BE27" i="1"/>
  <c r="BA27" i="1"/>
  <c r="AU27" i="1"/>
  <c r="AO27" i="1"/>
  <c r="AJ27" i="1"/>
  <c r="AH27" i="1"/>
  <c r="L27" i="1" s="1"/>
  <c r="Z27" i="1"/>
  <c r="Y27" i="1"/>
  <c r="X27" i="1"/>
  <c r="Q27" i="1"/>
  <c r="BO26" i="1"/>
  <c r="BN26" i="1"/>
  <c r="BL26" i="1"/>
  <c r="BM26" i="1" s="1"/>
  <c r="BI26" i="1"/>
  <c r="BH26" i="1"/>
  <c r="BG26" i="1"/>
  <c r="BF26" i="1"/>
  <c r="BJ26" i="1" s="1"/>
  <c r="BK26" i="1" s="1"/>
  <c r="BE26" i="1"/>
  <c r="BA26" i="1"/>
  <c r="AU26" i="1"/>
  <c r="AO26" i="1"/>
  <c r="AJ26" i="1"/>
  <c r="AI26" i="1"/>
  <c r="AH26" i="1"/>
  <c r="O26" i="1" s="1"/>
  <c r="Z26" i="1"/>
  <c r="Y26" i="1"/>
  <c r="X26" i="1" s="1"/>
  <c r="Q26" i="1"/>
  <c r="L26" i="1"/>
  <c r="BO25" i="1"/>
  <c r="BN25" i="1"/>
  <c r="BL25" i="1"/>
  <c r="BM25" i="1" s="1"/>
  <c r="BI25" i="1"/>
  <c r="BH25" i="1"/>
  <c r="BG25" i="1"/>
  <c r="BF25" i="1"/>
  <c r="BJ25" i="1" s="1"/>
  <c r="BK25" i="1" s="1"/>
  <c r="BE25" i="1"/>
  <c r="BA25" i="1"/>
  <c r="AU25" i="1"/>
  <c r="AO25" i="1"/>
  <c r="AJ25" i="1"/>
  <c r="AH25" i="1"/>
  <c r="L25" i="1" s="1"/>
  <c r="Z25" i="1"/>
  <c r="Y25" i="1"/>
  <c r="X25" i="1"/>
  <c r="Q25" i="1"/>
  <c r="BO24" i="1"/>
  <c r="BN24" i="1"/>
  <c r="BL24" i="1"/>
  <c r="BM24" i="1" s="1"/>
  <c r="BI24" i="1"/>
  <c r="BH24" i="1"/>
  <c r="BG24" i="1"/>
  <c r="BF24" i="1"/>
  <c r="BJ24" i="1" s="1"/>
  <c r="BK24" i="1" s="1"/>
  <c r="BE24" i="1"/>
  <c r="BA24" i="1"/>
  <c r="AU24" i="1"/>
  <c r="AO24" i="1"/>
  <c r="AJ24" i="1"/>
  <c r="AI24" i="1"/>
  <c r="AH24" i="1"/>
  <c r="O24" i="1" s="1"/>
  <c r="Z24" i="1"/>
  <c r="Y24" i="1"/>
  <c r="X24" i="1" s="1"/>
  <c r="Q24" i="1"/>
  <c r="L24" i="1"/>
  <c r="K24" i="1"/>
  <c r="AX24" i="1" s="1"/>
  <c r="BO23" i="1"/>
  <c r="BN23" i="1"/>
  <c r="BL23" i="1"/>
  <c r="BM23" i="1" s="1"/>
  <c r="BK23" i="1"/>
  <c r="BJ23" i="1"/>
  <c r="BI23" i="1"/>
  <c r="BH23" i="1"/>
  <c r="BG23" i="1"/>
  <c r="BF23" i="1"/>
  <c r="BE23" i="1"/>
  <c r="BA23" i="1"/>
  <c r="AU23" i="1"/>
  <c r="AO23" i="1"/>
  <c r="AJ23" i="1"/>
  <c r="AH23" i="1"/>
  <c r="L23" i="1" s="1"/>
  <c r="Z23" i="1"/>
  <c r="Y23" i="1"/>
  <c r="X23" i="1"/>
  <c r="Q23" i="1"/>
  <c r="BO22" i="1"/>
  <c r="BN22" i="1"/>
  <c r="BL22" i="1"/>
  <c r="BM22" i="1" s="1"/>
  <c r="BI22" i="1"/>
  <c r="BH22" i="1"/>
  <c r="BG22" i="1"/>
  <c r="BF22" i="1"/>
  <c r="BJ22" i="1" s="1"/>
  <c r="BK22" i="1" s="1"/>
  <c r="BE22" i="1"/>
  <c r="BA22" i="1"/>
  <c r="AU22" i="1"/>
  <c r="AO22" i="1"/>
  <c r="AJ22" i="1"/>
  <c r="AI22" i="1"/>
  <c r="AH22" i="1"/>
  <c r="O22" i="1" s="1"/>
  <c r="Z22" i="1"/>
  <c r="Y22" i="1"/>
  <c r="X22" i="1" s="1"/>
  <c r="Q22" i="1"/>
  <c r="L22" i="1"/>
  <c r="K22" i="1"/>
  <c r="AX22" i="1" s="1"/>
  <c r="BO21" i="1"/>
  <c r="BN21" i="1"/>
  <c r="BL21" i="1"/>
  <c r="BM21" i="1" s="1"/>
  <c r="BK21" i="1"/>
  <c r="BJ21" i="1"/>
  <c r="BI21" i="1"/>
  <c r="BH21" i="1"/>
  <c r="BG21" i="1"/>
  <c r="BF21" i="1"/>
  <c r="BE21" i="1"/>
  <c r="BA21" i="1"/>
  <c r="AU21" i="1"/>
  <c r="AO21" i="1"/>
  <c r="AJ21" i="1"/>
  <c r="AH21" i="1"/>
  <c r="L21" i="1" s="1"/>
  <c r="Z21" i="1"/>
  <c r="Y21" i="1"/>
  <c r="X21" i="1"/>
  <c r="Q21" i="1"/>
  <c r="BO20" i="1"/>
  <c r="BN20" i="1"/>
  <c r="BL20" i="1"/>
  <c r="BM20" i="1" s="1"/>
  <c r="BI20" i="1"/>
  <c r="BH20" i="1"/>
  <c r="BG20" i="1"/>
  <c r="BF20" i="1"/>
  <c r="BJ20" i="1" s="1"/>
  <c r="BK20" i="1" s="1"/>
  <c r="BE20" i="1"/>
  <c r="BA20" i="1"/>
  <c r="AU20" i="1"/>
  <c r="AO20" i="1"/>
  <c r="AJ20" i="1"/>
  <c r="AI20" i="1"/>
  <c r="AH20" i="1"/>
  <c r="O20" i="1" s="1"/>
  <c r="Z20" i="1"/>
  <c r="Y20" i="1"/>
  <c r="X20" i="1" s="1"/>
  <c r="Q20" i="1"/>
  <c r="L20" i="1"/>
  <c r="K20" i="1"/>
  <c r="AX20" i="1" s="1"/>
  <c r="BO19" i="1"/>
  <c r="BN19" i="1"/>
  <c r="BL19" i="1"/>
  <c r="BM19" i="1" s="1"/>
  <c r="BK19" i="1"/>
  <c r="BJ19" i="1"/>
  <c r="BI19" i="1"/>
  <c r="BH19" i="1"/>
  <c r="BG19" i="1"/>
  <c r="BF19" i="1"/>
  <c r="BE19" i="1"/>
  <c r="BA19" i="1"/>
  <c r="AU19" i="1"/>
  <c r="AO19" i="1"/>
  <c r="AJ19" i="1"/>
  <c r="AH19" i="1"/>
  <c r="L19" i="1" s="1"/>
  <c r="Z19" i="1"/>
  <c r="Y19" i="1"/>
  <c r="X19" i="1"/>
  <c r="Q19" i="1"/>
  <c r="BO18" i="1"/>
  <c r="BN18" i="1"/>
  <c r="BL18" i="1"/>
  <c r="BM18" i="1" s="1"/>
  <c r="BI18" i="1"/>
  <c r="BH18" i="1"/>
  <c r="BG18" i="1"/>
  <c r="BF18" i="1"/>
  <c r="BJ18" i="1" s="1"/>
  <c r="BK18" i="1" s="1"/>
  <c r="BE18" i="1"/>
  <c r="BA18" i="1"/>
  <c r="AU18" i="1"/>
  <c r="AO18" i="1"/>
  <c r="AJ18" i="1"/>
  <c r="AI18" i="1"/>
  <c r="AH18" i="1"/>
  <c r="O18" i="1" s="1"/>
  <c r="Z18" i="1"/>
  <c r="Y18" i="1"/>
  <c r="X18" i="1" s="1"/>
  <c r="Q18" i="1"/>
  <c r="L18" i="1"/>
  <c r="K18" i="1"/>
  <c r="AX18" i="1" s="1"/>
  <c r="BO17" i="1"/>
  <c r="BN17" i="1"/>
  <c r="BL17" i="1"/>
  <c r="BM17" i="1" s="1"/>
  <c r="BK17" i="1"/>
  <c r="BJ17" i="1"/>
  <c r="BI17" i="1"/>
  <c r="BH17" i="1"/>
  <c r="BG17" i="1"/>
  <c r="BF17" i="1"/>
  <c r="BE17" i="1"/>
  <c r="BA17" i="1"/>
  <c r="AU17" i="1"/>
  <c r="AO17" i="1"/>
  <c r="AJ17" i="1"/>
  <c r="AH17" i="1"/>
  <c r="L17" i="1" s="1"/>
  <c r="Z17" i="1"/>
  <c r="Y17" i="1"/>
  <c r="X17" i="1"/>
  <c r="Q17" i="1"/>
  <c r="T23" i="1" l="1"/>
  <c r="AW23" i="1"/>
  <c r="AW18" i="1"/>
  <c r="AY18" i="1" s="1"/>
  <c r="T18" i="1"/>
  <c r="T28" i="1"/>
  <c r="AW28" i="1"/>
  <c r="T21" i="1"/>
  <c r="AW21" i="1"/>
  <c r="AY21" i="1" s="1"/>
  <c r="AY28" i="1"/>
  <c r="T29" i="1"/>
  <c r="AW29" i="1"/>
  <c r="AY29" i="1" s="1"/>
  <c r="AW24" i="1"/>
  <c r="AZ24" i="1" s="1"/>
  <c r="T24" i="1"/>
  <c r="T19" i="1"/>
  <c r="AW19" i="1"/>
  <c r="AY19" i="1" s="1"/>
  <c r="AY24" i="1"/>
  <c r="T25" i="1"/>
  <c r="AW25" i="1"/>
  <c r="T30" i="1"/>
  <c r="AW30" i="1"/>
  <c r="AY30" i="1" s="1"/>
  <c r="AW22" i="1"/>
  <c r="AY22" i="1" s="1"/>
  <c r="T22" i="1"/>
  <c r="AY25" i="1"/>
  <c r="T31" i="1"/>
  <c r="AW31" i="1"/>
  <c r="AZ18" i="1"/>
  <c r="T17" i="1"/>
  <c r="AW17" i="1"/>
  <c r="AY17" i="1" s="1"/>
  <c r="T26" i="1"/>
  <c r="AW26" i="1"/>
  <c r="AY31" i="1"/>
  <c r="T20" i="1"/>
  <c r="AW20" i="1"/>
  <c r="AY20" i="1" s="1"/>
  <c r="AY23" i="1"/>
  <c r="AY26" i="1"/>
  <c r="T27" i="1"/>
  <c r="AW27" i="1"/>
  <c r="AY27" i="1" s="1"/>
  <c r="J18" i="1"/>
  <c r="I18" i="1" s="1"/>
  <c r="J20" i="1"/>
  <c r="I20" i="1" s="1"/>
  <c r="J22" i="1"/>
  <c r="I22" i="1" s="1"/>
  <c r="J24" i="1"/>
  <c r="I24" i="1" s="1"/>
  <c r="J26" i="1"/>
  <c r="I26" i="1" s="1"/>
  <c r="J28" i="1"/>
  <c r="I28" i="1" s="1"/>
  <c r="J30" i="1"/>
  <c r="I30" i="1" s="1"/>
  <c r="O17" i="1"/>
  <c r="O19" i="1"/>
  <c r="O21" i="1"/>
  <c r="O23" i="1"/>
  <c r="O25" i="1"/>
  <c r="K26" i="1"/>
  <c r="AX26" i="1" s="1"/>
  <c r="AZ26" i="1" s="1"/>
  <c r="O27" i="1"/>
  <c r="K28" i="1"/>
  <c r="AX28" i="1" s="1"/>
  <c r="AZ28" i="1" s="1"/>
  <c r="O29" i="1"/>
  <c r="K30" i="1"/>
  <c r="AX30" i="1" s="1"/>
  <c r="AZ30" i="1" s="1"/>
  <c r="O31" i="1"/>
  <c r="AI19" i="1"/>
  <c r="AI21" i="1"/>
  <c r="AI23" i="1"/>
  <c r="AI25" i="1"/>
  <c r="AI27" i="1"/>
  <c r="AI29" i="1"/>
  <c r="AI31" i="1"/>
  <c r="AI17" i="1"/>
  <c r="J17" i="1"/>
  <c r="I17" i="1" s="1"/>
  <c r="J19" i="1"/>
  <c r="I19" i="1" s="1"/>
  <c r="J21" i="1"/>
  <c r="I21" i="1" s="1"/>
  <c r="J23" i="1"/>
  <c r="I23" i="1" s="1"/>
  <c r="J25" i="1"/>
  <c r="I25" i="1" s="1"/>
  <c r="J27" i="1"/>
  <c r="I27" i="1" s="1"/>
  <c r="J29" i="1"/>
  <c r="I29" i="1" s="1"/>
  <c r="J31" i="1"/>
  <c r="I31" i="1" s="1"/>
  <c r="K17" i="1"/>
  <c r="AX17" i="1" s="1"/>
  <c r="AZ17" i="1" s="1"/>
  <c r="K19" i="1"/>
  <c r="AX19" i="1" s="1"/>
  <c r="K21" i="1"/>
  <c r="AX21" i="1" s="1"/>
  <c r="AZ21" i="1" s="1"/>
  <c r="K23" i="1"/>
  <c r="AX23" i="1" s="1"/>
  <c r="AZ23" i="1" s="1"/>
  <c r="K25" i="1"/>
  <c r="AX25" i="1" s="1"/>
  <c r="AZ25" i="1" s="1"/>
  <c r="K27" i="1"/>
  <c r="AX27" i="1" s="1"/>
  <c r="AZ27" i="1" s="1"/>
  <c r="K29" i="1"/>
  <c r="AX29" i="1" s="1"/>
  <c r="K31" i="1"/>
  <c r="AX31" i="1" s="1"/>
  <c r="AZ31" i="1" s="1"/>
  <c r="AB22" i="1" l="1"/>
  <c r="AB31" i="1"/>
  <c r="AB20" i="1"/>
  <c r="U20" i="1"/>
  <c r="V20" i="1" s="1"/>
  <c r="U17" i="1"/>
  <c r="V17" i="1" s="1"/>
  <c r="U19" i="1"/>
  <c r="V19" i="1" s="1"/>
  <c r="U29" i="1"/>
  <c r="V29" i="1" s="1"/>
  <c r="U18" i="1"/>
  <c r="V18" i="1" s="1"/>
  <c r="R18" i="1" s="1"/>
  <c r="P18" i="1" s="1"/>
  <c r="S18" i="1" s="1"/>
  <c r="M18" i="1" s="1"/>
  <c r="N18" i="1" s="1"/>
  <c r="AZ29" i="1"/>
  <c r="AB18" i="1"/>
  <c r="AZ20" i="1"/>
  <c r="AZ22" i="1"/>
  <c r="AB17" i="1"/>
  <c r="R17" i="1"/>
  <c r="P17" i="1" s="1"/>
  <c r="S17" i="1" s="1"/>
  <c r="M17" i="1" s="1"/>
  <c r="N17" i="1" s="1"/>
  <c r="AB27" i="1"/>
  <c r="AB25" i="1"/>
  <c r="AB30" i="1"/>
  <c r="R30" i="1"/>
  <c r="P30" i="1" s="1"/>
  <c r="S30" i="1" s="1"/>
  <c r="M30" i="1" s="1"/>
  <c r="N30" i="1" s="1"/>
  <c r="U27" i="1"/>
  <c r="V27" i="1" s="1"/>
  <c r="U31" i="1"/>
  <c r="V31" i="1" s="1"/>
  <c r="R31" i="1" s="1"/>
  <c r="P31" i="1" s="1"/>
  <c r="S31" i="1" s="1"/>
  <c r="M31" i="1" s="1"/>
  <c r="N31" i="1" s="1"/>
  <c r="U30" i="1"/>
  <c r="V30" i="1" s="1"/>
  <c r="U24" i="1"/>
  <c r="V24" i="1" s="1"/>
  <c r="U21" i="1"/>
  <c r="V21" i="1" s="1"/>
  <c r="AB23" i="1"/>
  <c r="AB28" i="1"/>
  <c r="U22" i="1"/>
  <c r="V22" i="1" s="1"/>
  <c r="AB29" i="1"/>
  <c r="R29" i="1"/>
  <c r="P29" i="1" s="1"/>
  <c r="S29" i="1" s="1"/>
  <c r="M29" i="1" s="1"/>
  <c r="N29" i="1" s="1"/>
  <c r="AB21" i="1"/>
  <c r="AB26" i="1"/>
  <c r="U26" i="1"/>
  <c r="V26" i="1" s="1"/>
  <c r="U25" i="1"/>
  <c r="V25" i="1" s="1"/>
  <c r="U23" i="1"/>
  <c r="V23" i="1" s="1"/>
  <c r="AZ19" i="1"/>
  <c r="AB19" i="1"/>
  <c r="AB24" i="1"/>
  <c r="R24" i="1"/>
  <c r="P24" i="1" s="1"/>
  <c r="S24" i="1" s="1"/>
  <c r="M24" i="1" s="1"/>
  <c r="N24" i="1" s="1"/>
  <c r="U28" i="1"/>
  <c r="V28" i="1" s="1"/>
  <c r="W20" i="1" l="1"/>
  <c r="AA20" i="1" s="1"/>
  <c r="AD20" i="1"/>
  <c r="AC20" i="1"/>
  <c r="W27" i="1"/>
  <c r="AA27" i="1" s="1"/>
  <c r="AD27" i="1"/>
  <c r="AE27" i="1" s="1"/>
  <c r="AC27" i="1"/>
  <c r="W29" i="1"/>
  <c r="AA29" i="1" s="1"/>
  <c r="AD29" i="1"/>
  <c r="AE29" i="1" s="1"/>
  <c r="AC29" i="1"/>
  <c r="R20" i="1"/>
  <c r="P20" i="1" s="1"/>
  <c r="S20" i="1" s="1"/>
  <c r="M20" i="1" s="1"/>
  <c r="N20" i="1" s="1"/>
  <c r="W28" i="1"/>
  <c r="AA28" i="1" s="1"/>
  <c r="AD28" i="1"/>
  <c r="AE28" i="1" s="1"/>
  <c r="AC28" i="1"/>
  <c r="W25" i="1"/>
  <c r="AA25" i="1" s="1"/>
  <c r="AC25" i="1"/>
  <c r="AD25" i="1"/>
  <c r="AE25" i="1" s="1"/>
  <c r="W26" i="1"/>
  <c r="AA26" i="1" s="1"/>
  <c r="AD26" i="1"/>
  <c r="AE26" i="1" s="1"/>
  <c r="AC26" i="1"/>
  <c r="W19" i="1"/>
  <c r="AA19" i="1" s="1"/>
  <c r="AD19" i="1"/>
  <c r="AE19" i="1" s="1"/>
  <c r="AC19" i="1"/>
  <c r="W22" i="1"/>
  <c r="AA22" i="1" s="1"/>
  <c r="AD22" i="1"/>
  <c r="AE22" i="1" s="1"/>
  <c r="AC22" i="1"/>
  <c r="R19" i="1"/>
  <c r="P19" i="1" s="1"/>
  <c r="S19" i="1" s="1"/>
  <c r="M19" i="1" s="1"/>
  <c r="N19" i="1" s="1"/>
  <c r="R26" i="1"/>
  <c r="P26" i="1" s="1"/>
  <c r="S26" i="1" s="1"/>
  <c r="M26" i="1" s="1"/>
  <c r="N26" i="1" s="1"/>
  <c r="R28" i="1"/>
  <c r="P28" i="1" s="1"/>
  <c r="S28" i="1" s="1"/>
  <c r="M28" i="1" s="1"/>
  <c r="N28" i="1" s="1"/>
  <c r="W30" i="1"/>
  <c r="AA30" i="1" s="1"/>
  <c r="AD30" i="1"/>
  <c r="AC30" i="1"/>
  <c r="R25" i="1"/>
  <c r="P25" i="1" s="1"/>
  <c r="S25" i="1" s="1"/>
  <c r="M25" i="1" s="1"/>
  <c r="N25" i="1" s="1"/>
  <c r="W24" i="1"/>
  <c r="AA24" i="1" s="1"/>
  <c r="AD24" i="1"/>
  <c r="AE24" i="1" s="1"/>
  <c r="AC24" i="1"/>
  <c r="W17" i="1"/>
  <c r="AA17" i="1" s="1"/>
  <c r="AC17" i="1"/>
  <c r="AD17" i="1"/>
  <c r="R22" i="1"/>
  <c r="P22" i="1" s="1"/>
  <c r="S22" i="1" s="1"/>
  <c r="M22" i="1" s="1"/>
  <c r="N22" i="1" s="1"/>
  <c r="W18" i="1"/>
  <c r="AA18" i="1" s="1"/>
  <c r="AD18" i="1"/>
  <c r="AC18" i="1"/>
  <c r="W21" i="1"/>
  <c r="AA21" i="1" s="1"/>
  <c r="AD21" i="1"/>
  <c r="AE21" i="1" s="1"/>
  <c r="AC21" i="1"/>
  <c r="W23" i="1"/>
  <c r="AA23" i="1" s="1"/>
  <c r="AD23" i="1"/>
  <c r="AC23" i="1"/>
  <c r="R21" i="1"/>
  <c r="P21" i="1" s="1"/>
  <c r="S21" i="1" s="1"/>
  <c r="M21" i="1" s="1"/>
  <c r="N21" i="1" s="1"/>
  <c r="R23" i="1"/>
  <c r="P23" i="1" s="1"/>
  <c r="S23" i="1" s="1"/>
  <c r="M23" i="1" s="1"/>
  <c r="N23" i="1" s="1"/>
  <c r="W31" i="1"/>
  <c r="AA31" i="1" s="1"/>
  <c r="AD31" i="1"/>
  <c r="AE31" i="1" s="1"/>
  <c r="AC31" i="1"/>
  <c r="R27" i="1"/>
  <c r="P27" i="1" s="1"/>
  <c r="S27" i="1" s="1"/>
  <c r="M27" i="1" s="1"/>
  <c r="N27" i="1" s="1"/>
  <c r="AE23" i="1" l="1"/>
  <c r="AE17" i="1"/>
  <c r="AE30" i="1"/>
  <c r="AE20" i="1"/>
  <c r="AE18" i="1"/>
</calcChain>
</file>

<file path=xl/sharedStrings.xml><?xml version="1.0" encoding="utf-8"?>
<sst xmlns="http://schemas.openxmlformats.org/spreadsheetml/2006/main" count="702" uniqueCount="359">
  <si>
    <t>File opened</t>
  </si>
  <si>
    <t>2020-12-15 10:53:42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</si>
  <si>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</si>
  <si>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</si>
  <si>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</si>
  <si>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</si>
  <si>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</si>
  <si>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</si>
  <si>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</si>
  <si>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</si>
  <si>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</si>
  <si>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</si>
  <si>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</si>
  <si>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{"co2bspanconc2": "0", "h2oaspan2b": "0.0671222", "co2bspan1": "0.999577", "h2obspan2a": "0.0678114", "co2bspan2a": "0.0873229", "h2oaspan2a": "0.0668561", "h2oaspan2": "0", "co2aspanconc1": "400", "co2aspan2a": "0.0865215", "ssb_ref": "34919.1", "h2oaspan1": "1.00398", "co2azero": "0.892502", "ssa_ref": "37127.4", "oxygen": "21", "co2bspan2": "0", "chamberpressurezero": "2.57375", "h2obspan2b": "0.0677395", "co2aspanconc2": "0", "tbzero": "0.0513058", "co2bzero": "0.898612", "h2oazero": "1.16161", "flowazero": "0.317", "h2oaspanconc1": "12.17", "co2aspan2b": "0.086568", "h2obspan2": "0", "tazero": "0.00104713", "co2bspanconc1": "400", "h2obzero": "1.16501", "co2bspan2b": "0.087286", "flowbzero": "0.26", "h2obspanconc1": "12.17", "h2oaspanconc2": "0", "h2obspan1": "0.998939", "flowmeterzero": "0.990581", "h2obspanconc2": "0", "co2aspan2": "0", "co2aspan1": "1.00054"}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</si>
  <si>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</si>
  <si>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</si>
  <si>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</si>
  <si>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</si>
  <si>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</si>
  <si>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</si>
  <si>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</si>
  <si>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</si>
  <si>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</si>
  <si>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</si>
  <si>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10:53:42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</si>
  <si>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</si>
  <si>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</si>
  <si>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</si>
  <si>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</si>
  <si>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</si>
  <si>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</si>
  <si>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</si>
  <si>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</si>
  <si>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</si>
  <si>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</si>
  <si>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</si>
  <si>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</si>
  <si>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</si>
  <si>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</si>
  <si>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</si>
  <si>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</si>
  <si>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</si>
  <si>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</si>
  <si>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</si>
  <si>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</si>
  <si>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</si>
  <si>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</si>
  <si>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</si>
  <si>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</si>
  <si>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</si>
  <si>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</si>
  <si>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</si>
  <si>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</si>
  <si>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</si>
  <si>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</si>
  <si>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</si>
  <si>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</si>
  <si>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</si>
  <si>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</si>
  <si>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</si>
  <si>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</si>
  <si>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</si>
  <si>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</si>
  <si>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</si>
  <si>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</si>
  <si>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</si>
  <si>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</si>
  <si>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</si>
  <si>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</si>
  <si>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</si>
  <si>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</si>
  <si>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</si>
  <si>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</si>
  <si>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</si>
  <si>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</si>
  <si>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</si>
  <si>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</si>
  <si>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</si>
  <si>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2.82878 89.3447 377.288 602.376 836.375 1035.86 1222.57 1374.09</t>
  </si>
  <si>
    <t>Fs_true</t>
  </si>
  <si>
    <t>1.16794 104.209 403.995 601.324 802.49 1000.62 1203.02 1401.65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</si>
  <si>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</si>
  <si>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</si>
  <si>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</si>
  <si>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</si>
  <si>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</si>
  <si>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</si>
  <si>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</si>
  <si>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</si>
  <si>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</si>
  <si>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</si>
  <si>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</si>
  <si>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</si>
  <si>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</si>
  <si>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</si>
  <si>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</si>
  <si>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</si>
  <si>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</si>
  <si>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</si>
  <si>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</si>
  <si>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</si>
  <si>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</si>
  <si>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</si>
  <si>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</si>
  <si>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</si>
  <si>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</si>
  <si>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</si>
  <si>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</si>
  <si>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</si>
  <si>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</si>
  <si>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</si>
  <si>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</si>
  <si>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</si>
  <si>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</si>
  <si>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</si>
  <si>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</si>
  <si>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</si>
  <si>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</si>
  <si>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</si>
  <si>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</si>
  <si>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</si>
  <si>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</si>
  <si>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</si>
  <si>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</si>
  <si>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</si>
  <si>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</si>
  <si>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</si>
  <si>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</si>
  <si>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</si>
  <si>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</si>
  <si>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</si>
  <si>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</si>
  <si>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</si>
  <si>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</si>
  <si>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</si>
  <si>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</si>
  <si>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</si>
  <si>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</si>
  <si>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</si>
  <si>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</si>
  <si>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</si>
  <si>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</si>
  <si>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</si>
  <si>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</si>
  <si>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</si>
  <si>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</si>
  <si>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</si>
  <si>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</si>
  <si>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</si>
  <si>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</si>
  <si>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</si>
  <si>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</si>
  <si>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</si>
  <si>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</si>
  <si>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</si>
  <si>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</si>
  <si>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</si>
  <si>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</si>
  <si>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</si>
  <si>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</si>
  <si>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</si>
  <si>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</si>
  <si>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</si>
  <si>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</si>
  <si>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</si>
  <si>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</si>
  <si>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</si>
  <si>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</si>
  <si>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</si>
  <si>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</si>
  <si>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</si>
  <si>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</si>
  <si>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</si>
  <si>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</si>
  <si>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</si>
  <si>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</si>
  <si>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</si>
  <si>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</si>
  <si>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</si>
  <si>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</si>
  <si>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</si>
  <si>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</si>
  <si>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</si>
  <si>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</si>
  <si>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</si>
  <si>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</si>
  <si>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</si>
  <si>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</si>
  <si>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</si>
  <si>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</si>
  <si>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</si>
  <si>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</si>
  <si>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</si>
  <si>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</si>
  <si>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</si>
  <si>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</si>
  <si>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</si>
  <si>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</si>
  <si>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</si>
  <si>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</si>
  <si>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</si>
  <si>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</si>
  <si>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</si>
  <si>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</si>
  <si>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</si>
  <si>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</si>
  <si>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</si>
  <si>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</si>
  <si>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</si>
  <si>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</si>
  <si>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</si>
  <si>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</si>
  <si>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</si>
  <si>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</si>
  <si>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</si>
  <si>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</si>
  <si>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</si>
  <si>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</si>
  <si>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</si>
  <si>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</si>
  <si>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</si>
  <si>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</si>
  <si>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</si>
  <si>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</si>
  <si>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</si>
  <si>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</si>
  <si>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</si>
  <si>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</si>
  <si>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</si>
  <si>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</si>
  <si>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</si>
  <si>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</si>
  <si>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</si>
  <si>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</si>
  <si>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</si>
  <si>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</si>
  <si>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</si>
  <si>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</si>
  <si>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</si>
  <si>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</si>
  <si>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</si>
  <si>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</si>
  <si>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</si>
  <si>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</si>
  <si>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</si>
  <si>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</si>
  <si>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</si>
  <si>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</si>
  <si>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</si>
  <si>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</si>
  <si>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</si>
  <si>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</si>
  <si>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</si>
  <si>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</si>
  <si>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</si>
  <si>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</si>
  <si>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</si>
  <si>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</si>
  <si>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</si>
  <si>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</si>
  <si>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</si>
  <si>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</si>
  <si>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</si>
  <si>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</si>
  <si>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</si>
  <si>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</si>
  <si>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</si>
  <si>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</si>
  <si>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</si>
  <si>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</si>
  <si>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</si>
  <si>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</si>
  <si>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</si>
  <si>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</si>
  <si>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</si>
  <si>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</si>
  <si>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</si>
  <si>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</si>
  <si>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</si>
  <si>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</si>
  <si>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</si>
  <si>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</si>
  <si>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</si>
  <si>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</si>
  <si>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</si>
  <si>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</si>
  <si>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</si>
  <si>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</si>
  <si>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</si>
  <si>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10:58:59</t>
  </si>
  <si>
    <t>10:58:59</t>
  </si>
  <si>
    <t>1149</t>
  </si>
  <si>
    <t>_1</t>
  </si>
  <si>
    <t>RECT-4143-20200907-06_33_50</t>
  </si>
  <si>
    <t>RECT-2536-20201215-10_58_55</t>
  </si>
  <si>
    <t>DARK-2537-20201215-10_59_02</t>
  </si>
  <si>
    <t>0: Broadleaf</t>
  </si>
  <si>
    <t>10:59:16</t>
  </si>
  <si>
    <t>0/3</t>
  </si>
  <si>
    <t>20201215 11:00:33</t>
  </si>
  <si>
    <t>11:00:33</t>
  </si>
  <si>
    <t>RECT-2538-20201215-11_00_29</t>
  </si>
  <si>
    <t>DARK-2539-20201215-11_00_37</t>
  </si>
  <si>
    <t>3/3</t>
  </si>
  <si>
    <t>20201215 11:01:43</t>
  </si>
  <si>
    <t>11:01:43</t>
  </si>
  <si>
    <t>RECT-2540-20201215-11_01_39</t>
  </si>
  <si>
    <t>DARK-2541-20201215-11_01_47</t>
  </si>
  <si>
    <t>20201215 11:02:57</t>
  </si>
  <si>
    <t>11:02:57</t>
  </si>
  <si>
    <t>RECT-2542-20201215-11_02_53</t>
  </si>
  <si>
    <t>DARK-2543-20201215-11_03_01</t>
  </si>
  <si>
    <t>20201215 11:04:34</t>
  </si>
  <si>
    <t>11:04:34</t>
  </si>
  <si>
    <t>RECT-2544-20201215-11_04_30</t>
  </si>
  <si>
    <t>DARK-2545-20201215-11_04_38</t>
  </si>
  <si>
    <t>20201215 11:05:43</t>
  </si>
  <si>
    <t>11:05:43</t>
  </si>
  <si>
    <t>RECT-2546-20201215-11_05_39</t>
  </si>
  <si>
    <t>DARK-2547-20201215-11_05_47</t>
  </si>
  <si>
    <t>20201215 11:07:08</t>
  </si>
  <si>
    <t>11:07:08</t>
  </si>
  <si>
    <t>RECT-2548-20201215-11_07_04</t>
  </si>
  <si>
    <t>DARK-2549-20201215-11_07_12</t>
  </si>
  <si>
    <t>20201215 11:08:48</t>
  </si>
  <si>
    <t>11:08:48</t>
  </si>
  <si>
    <t>RECT-2550-20201215-11_08_44</t>
  </si>
  <si>
    <t>DARK-2551-20201215-11_08_52</t>
  </si>
  <si>
    <t>20201215 11:10:28</t>
  </si>
  <si>
    <t>11:10:28</t>
  </si>
  <si>
    <t>RECT-2552-20201215-11_10_24</t>
  </si>
  <si>
    <t>DARK-2553-20201215-11_10_32</t>
  </si>
  <si>
    <t>11:10:47</t>
  </si>
  <si>
    <t>20201215 11:12:38</t>
  </si>
  <si>
    <t>11:12:38</t>
  </si>
  <si>
    <t>RECT-2554-20201215-11_12_34</t>
  </si>
  <si>
    <t>DARK-2555-20201215-11_12_42</t>
  </si>
  <si>
    <t>20201215 11:14:39</t>
  </si>
  <si>
    <t>11:14:39</t>
  </si>
  <si>
    <t>RECT-2556-20201215-11_14_35</t>
  </si>
  <si>
    <t>DARK-2557-20201215-11_14_42</t>
  </si>
  <si>
    <t>1/3</t>
  </si>
  <si>
    <t>20201215 11:16:39</t>
  </si>
  <si>
    <t>11:16:39</t>
  </si>
  <si>
    <t>RECT-2558-20201215-11_16_35</t>
  </si>
  <si>
    <t>DARK-2559-20201215-11_16_43</t>
  </si>
  <si>
    <t>20201215 11:18:40</t>
  </si>
  <si>
    <t>11:18:40</t>
  </si>
  <si>
    <t>RECT-2560-20201215-11_18_36</t>
  </si>
  <si>
    <t>DARK-2561-20201215-11_18_43</t>
  </si>
  <si>
    <t>20201215 11:20:40</t>
  </si>
  <si>
    <t>11:20:40</t>
  </si>
  <si>
    <t>RECT-2562-20201215-11_20_36</t>
  </si>
  <si>
    <t>DARK-2563-20201215-11_20_44</t>
  </si>
  <si>
    <t>20201215 11:22:41</t>
  </si>
  <si>
    <t>11:22:41</t>
  </si>
  <si>
    <t>RECT-2564-20201215-11_22_37</t>
  </si>
  <si>
    <t>DARK-2565-20201215-11_22_44</t>
  </si>
  <si>
    <t>11:23:05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</si>
</sst>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26</v>
      </c>
      <c r="B2" t="s">
        <v>27</v>
      </c>
      <c r="C2" t="s">
        <v>29</v>
      </c>
    </row>
    <row r="3" spans="1:174" x14ac:dyDescent="0.25">
      <c r="B3" t="s">
        <v>28</v>
      </c>
      <c r="C3">
        <v>21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 x14ac:dyDescent="0.25">
      <c r="A17">
        <v>1</v>
      </c>
      <c r="B17">
        <v>1608051539.0999999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1608051531.0999999</v>
      </c>
      <c r="I17">
        <f t="shared" ref="I17:I31" si="0">(J17)/1000</f>
        <v>6.4617650185586531E-5</v>
      </c>
      <c r="J17">
        <f t="shared" ref="J17:J31" si="1">1000*CA17*AH17*(BW17-BX17)/(100*BP17*(1000-AH17*BW17))</f>
        <v>6.4617650185586531E-2</v>
      </c>
      <c r="K17">
        <f t="shared" ref="K17:K31" si="2">CA17*AH17*(BV17-BU17*(1000-AH17*BX17)/(1000-AH17*BW17))/(100*BP17)</f>
        <v>0.88810802750071238</v>
      </c>
      <c r="L17">
        <f t="shared" ref="L17:L31" si="3">BU17 - IF(AH17&gt;1, K17*BP17*100/(AJ17*CI17), 0)</f>
        <v>401.73725806451603</v>
      </c>
      <c r="M17">
        <f t="shared" ref="M17:M31" si="4">((S17-I17/2)*L17-K17)/(S17+I17/2)</f>
        <v>-9.0065837706542204</v>
      </c>
      <c r="N17">
        <f t="shared" ref="N17:N31" si="5">M17*(CB17+CC17)/1000</f>
        <v>-0.92578549389945308</v>
      </c>
      <c r="O17">
        <f t="shared" ref="O17:O31" si="6">(BU17 - IF(AH17&gt;1, K17*BP17*100/(AJ17*CI17), 0))*(CB17+CC17)/1000</f>
        <v>41.294516916268492</v>
      </c>
      <c r="P17">
        <f t="shared" ref="P17:P31" si="7">2/((1/R17-1/Q17)+SIGN(R17)*SQRT((1/R17-1/Q17)*(1/R17-1/Q17) + 4*BQ17/((BQ17+1)*(BQ17+1))*(2*1/R17*1/Q17-1/Q17*1/Q17)))</f>
        <v>3.5109078123166933E-3</v>
      </c>
      <c r="Q17">
        <f t="shared" ref="Q17:Q31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2.9750760659184374</v>
      </c>
      <c r="R17">
        <f t="shared" ref="R17:R31" si="9">I17*(1000-(1000*0.61365*EXP(17.502*V17/(240.97+V17))/(CB17+CC17)+BW17)/2)/(1000*0.61365*EXP(17.502*V17/(240.97+V17))/(CB17+CC17)-BW17)</f>
        <v>3.5086076372885201E-3</v>
      </c>
      <c r="S17">
        <f t="shared" ref="S17:S31" si="10">1/((BQ17+1)/(P17/1.6)+1/(Q17/1.37)) + BQ17/((BQ17+1)/(P17/1.6) + BQ17/(Q17/1.37))</f>
        <v>2.1930863044479516E-3</v>
      </c>
      <c r="T17">
        <f t="shared" ref="T17:T31" si="11">(BM17*BO17)</f>
        <v>231.2872279826891</v>
      </c>
      <c r="U17">
        <f t="shared" ref="U17:U31" si="12">(CD17+(T17+2*0.95*0.0000000567*(((CD17+$B$7)+273)^4-(CD17+273)^4)-44100*I17)/(1.84*29.3*Q17+8*0.95*0.0000000567*(CD17+273)^3))</f>
        <v>29.303481903624302</v>
      </c>
      <c r="V17">
        <f t="shared" ref="V17:V31" si="13">($C$7*CE17+$D$7*CF17+$E$7*U17)</f>
        <v>28.994416129032299</v>
      </c>
      <c r="W17">
        <f t="shared" ref="W17:W31" si="14">0.61365*EXP(17.502*V17/(240.97+V17))</f>
        <v>4.0204734655742378</v>
      </c>
      <c r="X17">
        <f t="shared" ref="X17:X31" si="15">(Y17/Z17*100)</f>
        <v>57.645234896881504</v>
      </c>
      <c r="Y17">
        <f t="shared" ref="Y17:Y31" si="16">BW17*(CB17+CC17)/1000</f>
        <v>2.1845421841314412</v>
      </c>
      <c r="Z17">
        <f t="shared" ref="Z17:Z31" si="17">0.61365*EXP(17.502*CD17/(240.97+CD17))</f>
        <v>3.7896318542881344</v>
      </c>
      <c r="AA17">
        <f t="shared" ref="AA17:AA31" si="18">(W17-BW17*(CB17+CC17)/1000)</f>
        <v>1.8359312814427966</v>
      </c>
      <c r="AB17">
        <f t="shared" ref="AB17:AB31" si="19">(-I17*44100)</f>
        <v>-2.8496383731843662</v>
      </c>
      <c r="AC17">
        <f t="shared" ref="AC17:AC31" si="20">2*29.3*Q17*0.92*(CD17-V17)</f>
        <v>-163.27470573071892</v>
      </c>
      <c r="AD17">
        <f t="shared" ref="AD17:AD31" si="21">2*0.95*0.0000000567*(((CD17+$B$7)+273)^4-(V17+273)^4)</f>
        <v>-12.020769512397079</v>
      </c>
      <c r="AE17">
        <f t="shared" ref="AE17:AE31" si="22">T17+AD17+AB17+AC17</f>
        <v>53.142114366388739</v>
      </c>
      <c r="AF17">
        <v>0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MAX(0,($B$13+$C$13*CI17)/(1+$D$13*CI17)*CB17/(CD17+273)*$E$13)</f>
        <v>54087.293876726784</v>
      </c>
      <c r="AK17" t="s">
        <v>293</v>
      </c>
      <c r="AL17">
        <v>10143.9</v>
      </c>
      <c r="AM17">
        <v>715.47692307692296</v>
      </c>
      <c r="AN17">
        <v>3262.08</v>
      </c>
      <c r="AO17">
        <f t="shared" ref="AO17:AO31" si="26">1-AM17/AN17</f>
        <v>0.78066849277855754</v>
      </c>
      <c r="AP17">
        <v>-0.57774747981622299</v>
      </c>
      <c r="AQ17" t="s">
        <v>294</v>
      </c>
      <c r="AR17">
        <v>15363.9</v>
      </c>
      <c r="AS17">
        <v>906.74919999999997</v>
      </c>
      <c r="AT17">
        <v>995.11</v>
      </c>
      <c r="AU17">
        <f t="shared" ref="AU17:AU31" si="27">1-AS17/AT17</f>
        <v>8.8795007587101016E-2</v>
      </c>
      <c r="AV17">
        <v>0.5</v>
      </c>
      <c r="AW17">
        <f t="shared" ref="AW17:AW31" si="28">BM17</f>
        <v>1180.1642531674011</v>
      </c>
      <c r="AX17">
        <f t="shared" ref="AX17:AX31" si="29">K17</f>
        <v>0.88810802750071238</v>
      </c>
      <c r="AY17">
        <f t="shared" ref="AY17:AY31" si="30">AU17*AV17*AW17</f>
        <v>52.396346907012394</v>
      </c>
      <c r="AZ17">
        <f t="shared" ref="AZ17:AZ31" si="31">(AX17-AP17)/AW17</f>
        <v>1.2420775357182509E-3</v>
      </c>
      <c r="BA17">
        <f t="shared" ref="BA17:BA31" si="32">(AN17-AT17)/AT17</f>
        <v>2.2781099576931192</v>
      </c>
      <c r="BB17" t="s">
        <v>295</v>
      </c>
      <c r="BC17">
        <v>906.74919999999997</v>
      </c>
      <c r="BD17">
        <v>629</v>
      </c>
      <c r="BE17">
        <f t="shared" ref="BE17:BE31" si="33">1-BD17/AT17</f>
        <v>0.3679090753786014</v>
      </c>
      <c r="BF17">
        <f t="shared" ref="BF17:BF31" si="34">(AT17-BC17)/(AT17-BD17)</f>
        <v>0.24135041381005717</v>
      </c>
      <c r="BG17">
        <f t="shared" ref="BG17:BG31" si="35">(AN17-AT17)/(AN17-BD17)</f>
        <v>0.8609575098363893</v>
      </c>
      <c r="BH17">
        <f t="shared" ref="BH17:BH31" si="36">(AT17-BC17)/(AT17-AM17)</f>
        <v>0.31598836937415237</v>
      </c>
      <c r="BI17">
        <f t="shared" ref="BI17:BI31" si="37">(AN17-AT17)/(AN17-AM17)</f>
        <v>0.89019369392228065</v>
      </c>
      <c r="BJ17">
        <f t="shared" ref="BJ17:BJ31" si="38">(BF17*BD17/BC17)</f>
        <v>0.16742160929011679</v>
      </c>
      <c r="BK17">
        <f t="shared" ref="BK17:BK31" si="39">(1-BJ17)</f>
        <v>0.83257839070988315</v>
      </c>
      <c r="BL17">
        <f t="shared" ref="BL17:BL31" si="40">$B$11*CJ17+$C$11*CK17+$F$11*CL17*(1-CO17)</f>
        <v>1399.9751612903201</v>
      </c>
      <c r="BM17">
        <f t="shared" ref="BM17:BM31" si="41">BL17*BN17</f>
        <v>1180.1642531674011</v>
      </c>
      <c r="BN17">
        <f t="shared" ref="BN17:BN31" si="42">($B$11*$D$9+$C$11*$D$9+$F$11*((CY17+CQ17)/MAX(CY17+CQ17+CZ17, 0.1)*$I$9+CZ17/MAX(CY17+CQ17+CZ17, 0.1)*$J$9))/($B$11+$C$11+$F$11)</f>
        <v>0.84298942281209821</v>
      </c>
      <c r="BO17">
        <f t="shared" ref="BO17:BO31" si="43">($B$11*$K$9+$C$11*$K$9+$F$11*((CY17+CQ17)/MAX(CY17+CQ17+CZ17, 0.1)*$P$9+CZ17/MAX(CY17+CQ17+CZ17, 0.1)*$Q$9))/($B$11+$C$11+$F$11)</f>
        <v>0.19597884562419637</v>
      </c>
      <c r="BP17">
        <v>6</v>
      </c>
      <c r="BQ17">
        <v>0.5</v>
      </c>
      <c r="BR17" t="s">
        <v>296</v>
      </c>
      <c r="BS17">
        <v>2</v>
      </c>
      <c r="BT17">
        <v>1608051531.0999999</v>
      </c>
      <c r="BU17">
        <v>401.73725806451603</v>
      </c>
      <c r="BV17">
        <v>402.83409677419297</v>
      </c>
      <c r="BW17">
        <v>21.252506451612899</v>
      </c>
      <c r="BX17">
        <v>21.176616129032301</v>
      </c>
      <c r="BY17">
        <v>401.62125806451598</v>
      </c>
      <c r="BZ17">
        <v>20.962506451612899</v>
      </c>
      <c r="CA17">
        <v>500.01919354838702</v>
      </c>
      <c r="CB17">
        <v>102.68983870967701</v>
      </c>
      <c r="CC17">
        <v>0.100022293548387</v>
      </c>
      <c r="CD17">
        <v>27.9764451612903</v>
      </c>
      <c r="CE17">
        <v>28.994416129032299</v>
      </c>
      <c r="CF17">
        <v>999.9</v>
      </c>
      <c r="CG17">
        <v>0</v>
      </c>
      <c r="CH17">
        <v>0</v>
      </c>
      <c r="CI17">
        <v>9993.0606451612894</v>
      </c>
      <c r="CJ17">
        <v>0</v>
      </c>
      <c r="CK17">
        <v>1012.48896774194</v>
      </c>
      <c r="CL17">
        <v>1399.9751612903201</v>
      </c>
      <c r="CM17">
        <v>0.89999435483871004</v>
      </c>
      <c r="CN17">
        <v>0.10000549032258101</v>
      </c>
      <c r="CO17">
        <v>0</v>
      </c>
      <c r="CP17">
        <v>907.02580645161299</v>
      </c>
      <c r="CQ17">
        <v>4.9994800000000001</v>
      </c>
      <c r="CR17">
        <v>13233.5516129032</v>
      </c>
      <c r="CS17">
        <v>11417.3580645161</v>
      </c>
      <c r="CT17">
        <v>49.8343548387097</v>
      </c>
      <c r="CU17">
        <v>51.781999999999996</v>
      </c>
      <c r="CV17">
        <v>50.896999999999998</v>
      </c>
      <c r="CW17">
        <v>51.342419354838697</v>
      </c>
      <c r="CX17">
        <v>51.618741935483897</v>
      </c>
      <c r="CY17">
        <v>1255.47129032258</v>
      </c>
      <c r="CZ17">
        <v>139.50387096774199</v>
      </c>
      <c r="DA17">
        <v>0</v>
      </c>
      <c r="DB17">
        <v>591.89999985694897</v>
      </c>
      <c r="DC17">
        <v>0</v>
      </c>
      <c r="DD17">
        <v>906.74919999999997</v>
      </c>
      <c r="DE17">
        <v>-20.7954615638963</v>
      </c>
      <c r="DF17">
        <v>-769.93077068795697</v>
      </c>
      <c r="DG17">
        <v>13225.028</v>
      </c>
      <c r="DH17">
        <v>15</v>
      </c>
      <c r="DI17">
        <v>1608051556.0999999</v>
      </c>
      <c r="DJ17" t="s">
        <v>297</v>
      </c>
      <c r="DK17">
        <v>1608051556.0999999</v>
      </c>
      <c r="DL17">
        <v>1608051556.0999999</v>
      </c>
      <c r="DM17">
        <v>12</v>
      </c>
      <c r="DN17">
        <v>-0.214</v>
      </c>
      <c r="DO17">
        <v>-7.0000000000000007E-2</v>
      </c>
      <c r="DP17">
        <v>0.11600000000000001</v>
      </c>
      <c r="DQ17">
        <v>0.28999999999999998</v>
      </c>
      <c r="DR17">
        <v>402</v>
      </c>
      <c r="DS17">
        <v>21</v>
      </c>
      <c r="DT17">
        <v>0.24</v>
      </c>
      <c r="DU17">
        <v>0.12</v>
      </c>
      <c r="DV17">
        <v>0.67753023458077499</v>
      </c>
      <c r="DW17">
        <v>2.1550315546290699</v>
      </c>
      <c r="DX17">
        <v>0.15595819628589</v>
      </c>
      <c r="DY17">
        <v>0</v>
      </c>
      <c r="DZ17">
        <v>-0.88231606451612898</v>
      </c>
      <c r="EA17">
        <v>-2.2944125806451598</v>
      </c>
      <c r="EB17">
        <v>0.171763342464686</v>
      </c>
      <c r="EC17">
        <v>0</v>
      </c>
      <c r="ED17">
        <v>0.14286189999999999</v>
      </c>
      <c r="EE17">
        <v>-0.70454975322580604</v>
      </c>
      <c r="EF17">
        <v>5.5586686883473201E-2</v>
      </c>
      <c r="EG17">
        <v>0</v>
      </c>
      <c r="EH17">
        <v>0</v>
      </c>
      <c r="EI17">
        <v>3</v>
      </c>
      <c r="EJ17" t="s">
        <v>298</v>
      </c>
      <c r="EK17">
        <v>100</v>
      </c>
      <c r="EL17">
        <v>100</v>
      </c>
      <c r="EM17">
        <v>0.11600000000000001</v>
      </c>
      <c r="EN17">
        <v>0.28999999999999998</v>
      </c>
      <c r="EO17">
        <v>0.49924071785484397</v>
      </c>
      <c r="EP17">
        <v>-1.6043650578588901E-5</v>
      </c>
      <c r="EQ17">
        <v>-1.15305589960158E-6</v>
      </c>
      <c r="ER17">
        <v>3.6581349982770798E-10</v>
      </c>
      <c r="ES17">
        <v>-3.8891370613890697E-2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13.5</v>
      </c>
      <c r="FB17">
        <v>13.4</v>
      </c>
      <c r="FC17">
        <v>2</v>
      </c>
      <c r="FD17">
        <v>507.61700000000002</v>
      </c>
      <c r="FE17">
        <v>480.00900000000001</v>
      </c>
      <c r="FF17">
        <v>23.291699999999999</v>
      </c>
      <c r="FG17">
        <v>34.331099999999999</v>
      </c>
      <c r="FH17">
        <v>30.001100000000001</v>
      </c>
      <c r="FI17">
        <v>34.209600000000002</v>
      </c>
      <c r="FJ17">
        <v>34.2301</v>
      </c>
      <c r="FK17">
        <v>19.1999</v>
      </c>
      <c r="FL17">
        <v>17.723600000000001</v>
      </c>
      <c r="FM17">
        <v>48.384300000000003</v>
      </c>
      <c r="FN17">
        <v>23.293399999999998</v>
      </c>
      <c r="FO17">
        <v>402.37099999999998</v>
      </c>
      <c r="FP17">
        <v>21.389399999999998</v>
      </c>
      <c r="FQ17">
        <v>97.721500000000006</v>
      </c>
      <c r="FR17">
        <v>101.889</v>
      </c>
    </row>
    <row r="18" spans="1:174" x14ac:dyDescent="0.25">
      <c r="A18">
        <v>2</v>
      </c>
      <c r="B18">
        <v>1608051633.5999999</v>
      </c>
      <c r="C18">
        <v>94.5</v>
      </c>
      <c r="D18" t="s">
        <v>299</v>
      </c>
      <c r="E18" t="s">
        <v>300</v>
      </c>
      <c r="F18" t="s">
        <v>291</v>
      </c>
      <c r="G18" t="s">
        <v>292</v>
      </c>
      <c r="H18">
        <v>1608051625.8499999</v>
      </c>
      <c r="I18">
        <f t="shared" si="0"/>
        <v>1.9237206196357208E-4</v>
      </c>
      <c r="J18">
        <f t="shared" si="1"/>
        <v>0.19237206196357209</v>
      </c>
      <c r="K18">
        <f t="shared" si="2"/>
        <v>0.61630067548291667</v>
      </c>
      <c r="L18">
        <f t="shared" si="3"/>
        <v>46.157866666666699</v>
      </c>
      <c r="M18">
        <f t="shared" si="4"/>
        <v>-46.339260293885822</v>
      </c>
      <c r="N18">
        <f t="shared" si="5"/>
        <v>-4.7632722338936331</v>
      </c>
      <c r="O18">
        <f t="shared" si="6"/>
        <v>4.7446265493820894</v>
      </c>
      <c r="P18">
        <f t="shared" si="7"/>
        <v>1.0678562370414554E-2</v>
      </c>
      <c r="Q18">
        <f t="shared" si="8"/>
        <v>2.9754509090819448</v>
      </c>
      <c r="R18">
        <f t="shared" si="9"/>
        <v>1.0657316907101644E-2</v>
      </c>
      <c r="S18">
        <f t="shared" si="10"/>
        <v>6.6627283268235662E-3</v>
      </c>
      <c r="T18">
        <f t="shared" si="11"/>
        <v>231.29088740595884</v>
      </c>
      <c r="U18">
        <f t="shared" si="12"/>
        <v>29.279559411502976</v>
      </c>
      <c r="V18">
        <f t="shared" si="13"/>
        <v>29.021806666666699</v>
      </c>
      <c r="W18">
        <f t="shared" si="14"/>
        <v>4.0268504521301214</v>
      </c>
      <c r="X18">
        <f t="shared" si="15"/>
        <v>58.757282847033856</v>
      </c>
      <c r="Y18">
        <f t="shared" si="16"/>
        <v>2.2278462873902787</v>
      </c>
      <c r="Z18">
        <f t="shared" si="17"/>
        <v>3.7916087665084115</v>
      </c>
      <c r="AA18">
        <f t="shared" si="18"/>
        <v>1.7990041647398427</v>
      </c>
      <c r="AB18">
        <f t="shared" si="19"/>
        <v>-8.4836079325935287</v>
      </c>
      <c r="AC18">
        <f t="shared" si="20"/>
        <v>-166.25419829479409</v>
      </c>
      <c r="AD18">
        <f t="shared" si="21"/>
        <v>-12.240800541332867</v>
      </c>
      <c r="AE18">
        <f t="shared" si="22"/>
        <v>44.312280637238359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54096.716731412394</v>
      </c>
      <c r="AK18" t="s">
        <v>293</v>
      </c>
      <c r="AL18">
        <v>10143.9</v>
      </c>
      <c r="AM18">
        <v>715.47692307692296</v>
      </c>
      <c r="AN18">
        <v>3262.08</v>
      </c>
      <c r="AO18">
        <f t="shared" si="26"/>
        <v>0.78066849277855754</v>
      </c>
      <c r="AP18">
        <v>-0.57774747981622299</v>
      </c>
      <c r="AQ18" t="s">
        <v>301</v>
      </c>
      <c r="AR18">
        <v>15362.4</v>
      </c>
      <c r="AS18">
        <v>854.36884615384599</v>
      </c>
      <c r="AT18">
        <v>927.27</v>
      </c>
      <c r="AU18">
        <f t="shared" si="27"/>
        <v>7.8619122635428695E-2</v>
      </c>
      <c r="AV18">
        <v>0.5</v>
      </c>
      <c r="AW18">
        <f t="shared" si="28"/>
        <v>1180.1872215543144</v>
      </c>
      <c r="AX18">
        <f t="shared" si="29"/>
        <v>0.61630067548291667</v>
      </c>
      <c r="AY18">
        <f t="shared" si="30"/>
        <v>46.392641952072253</v>
      </c>
      <c r="AZ18">
        <f t="shared" si="31"/>
        <v>1.0117446905810168E-3</v>
      </c>
      <c r="BA18">
        <f t="shared" si="32"/>
        <v>2.517939758646349</v>
      </c>
      <c r="BB18" t="s">
        <v>302</v>
      </c>
      <c r="BC18">
        <v>854.36884615384599</v>
      </c>
      <c r="BD18">
        <v>621.57000000000005</v>
      </c>
      <c r="BE18">
        <f t="shared" si="33"/>
        <v>0.32967744022776535</v>
      </c>
      <c r="BF18">
        <f t="shared" si="34"/>
        <v>0.23847286178002619</v>
      </c>
      <c r="BG18">
        <f t="shared" si="35"/>
        <v>0.88422691071043102</v>
      </c>
      <c r="BH18">
        <f t="shared" si="36"/>
        <v>0.34420933349314148</v>
      </c>
      <c r="BI18">
        <f t="shared" si="37"/>
        <v>0.91683310255834016</v>
      </c>
      <c r="BJ18">
        <f t="shared" si="38"/>
        <v>0.17349365834661953</v>
      </c>
      <c r="BK18">
        <f t="shared" si="39"/>
        <v>0.82650634165338044</v>
      </c>
      <c r="BL18">
        <f t="shared" si="40"/>
        <v>1400.0029999999999</v>
      </c>
      <c r="BM18">
        <f t="shared" si="41"/>
        <v>1180.1872215543144</v>
      </c>
      <c r="BN18">
        <f t="shared" si="42"/>
        <v>0.84298906613365432</v>
      </c>
      <c r="BO18">
        <f t="shared" si="43"/>
        <v>0.19597813226730856</v>
      </c>
      <c r="BP18">
        <v>6</v>
      </c>
      <c r="BQ18">
        <v>0.5</v>
      </c>
      <c r="BR18" t="s">
        <v>296</v>
      </c>
      <c r="BS18">
        <v>2</v>
      </c>
      <c r="BT18">
        <v>1608051625.8499999</v>
      </c>
      <c r="BU18">
        <v>46.157866666666699</v>
      </c>
      <c r="BV18">
        <v>46.908050000000003</v>
      </c>
      <c r="BW18">
        <v>21.673493333333301</v>
      </c>
      <c r="BX18">
        <v>21.447659999999999</v>
      </c>
      <c r="BY18">
        <v>45.876269999999998</v>
      </c>
      <c r="BZ18">
        <v>21.369050000000001</v>
      </c>
      <c r="CA18">
        <v>500.02190000000002</v>
      </c>
      <c r="CB18">
        <v>102.691233333333</v>
      </c>
      <c r="CC18">
        <v>0.100054306666667</v>
      </c>
      <c r="CD18">
        <v>27.985389999999999</v>
      </c>
      <c r="CE18">
        <v>29.021806666666699</v>
      </c>
      <c r="CF18">
        <v>999.9</v>
      </c>
      <c r="CG18">
        <v>0</v>
      </c>
      <c r="CH18">
        <v>0</v>
      </c>
      <c r="CI18">
        <v>9995.0436666666701</v>
      </c>
      <c r="CJ18">
        <v>0</v>
      </c>
      <c r="CK18">
        <v>866.64993333333302</v>
      </c>
      <c r="CL18">
        <v>1400.0029999999999</v>
      </c>
      <c r="CM18">
        <v>0.90000500000000005</v>
      </c>
      <c r="CN18">
        <v>9.9994700000000006E-2</v>
      </c>
      <c r="CO18">
        <v>0</v>
      </c>
      <c r="CP18">
        <v>854.35736666666696</v>
      </c>
      <c r="CQ18">
        <v>4.9994800000000001</v>
      </c>
      <c r="CR18">
        <v>12461.9533333333</v>
      </c>
      <c r="CS18">
        <v>11417.606666666699</v>
      </c>
      <c r="CT18">
        <v>49.985233333333298</v>
      </c>
      <c r="CU18">
        <v>51.947499999999998</v>
      </c>
      <c r="CV18">
        <v>51.043466666666703</v>
      </c>
      <c r="CW18">
        <v>51.476900000000001</v>
      </c>
      <c r="CX18">
        <v>51.7498</v>
      </c>
      <c r="CY18">
        <v>1255.5129999999999</v>
      </c>
      <c r="CZ18">
        <v>139.49</v>
      </c>
      <c r="DA18">
        <v>0</v>
      </c>
      <c r="DB18">
        <v>93.5</v>
      </c>
      <c r="DC18">
        <v>0</v>
      </c>
      <c r="DD18">
        <v>854.36884615384599</v>
      </c>
      <c r="DE18">
        <v>-22.356581202707101</v>
      </c>
      <c r="DF18">
        <v>-7.5247863265468897</v>
      </c>
      <c r="DG18">
        <v>12461.9115384615</v>
      </c>
      <c r="DH18">
        <v>15</v>
      </c>
      <c r="DI18">
        <v>1608051556.0999999</v>
      </c>
      <c r="DJ18" t="s">
        <v>297</v>
      </c>
      <c r="DK18">
        <v>1608051556.0999999</v>
      </c>
      <c r="DL18">
        <v>1608051556.0999999</v>
      </c>
      <c r="DM18">
        <v>12</v>
      </c>
      <c r="DN18">
        <v>-0.214</v>
      </c>
      <c r="DO18">
        <v>-7.0000000000000007E-2</v>
      </c>
      <c r="DP18">
        <v>0.11600000000000001</v>
      </c>
      <c r="DQ18">
        <v>0.28999999999999998</v>
      </c>
      <c r="DR18">
        <v>402</v>
      </c>
      <c r="DS18">
        <v>21</v>
      </c>
      <c r="DT18">
        <v>0.24</v>
      </c>
      <c r="DU18">
        <v>0.12</v>
      </c>
      <c r="DV18">
        <v>0.61293551840569704</v>
      </c>
      <c r="DW18">
        <v>0.25942775300341903</v>
      </c>
      <c r="DX18">
        <v>0.128184928228466</v>
      </c>
      <c r="DY18">
        <v>1</v>
      </c>
      <c r="DZ18">
        <v>-0.73837600000000003</v>
      </c>
      <c r="EA18">
        <v>-0.112792403225806</v>
      </c>
      <c r="EB18">
        <v>0.15728796000227599</v>
      </c>
      <c r="EC18">
        <v>1</v>
      </c>
      <c r="ED18">
        <v>0.22540199999999999</v>
      </c>
      <c r="EE18">
        <v>3.46956774193539E-2</v>
      </c>
      <c r="EF18">
        <v>5.8945543321097301E-3</v>
      </c>
      <c r="EG18">
        <v>1</v>
      </c>
      <c r="EH18">
        <v>3</v>
      </c>
      <c r="EI18">
        <v>3</v>
      </c>
      <c r="EJ18" t="s">
        <v>303</v>
      </c>
      <c r="EK18">
        <v>100</v>
      </c>
      <c r="EL18">
        <v>100</v>
      </c>
      <c r="EM18">
        <v>0.28100000000000003</v>
      </c>
      <c r="EN18">
        <v>0.30380000000000001</v>
      </c>
      <c r="EO18">
        <v>0.28473723713550803</v>
      </c>
      <c r="EP18">
        <v>-1.6043650578588901E-5</v>
      </c>
      <c r="EQ18">
        <v>-1.15305589960158E-6</v>
      </c>
      <c r="ER18">
        <v>3.6581349982770798E-10</v>
      </c>
      <c r="ES18">
        <v>-0.10907938070517199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1.3</v>
      </c>
      <c r="FB18">
        <v>1.3</v>
      </c>
      <c r="FC18">
        <v>2</v>
      </c>
      <c r="FD18">
        <v>507.99200000000002</v>
      </c>
      <c r="FE18">
        <v>478.399</v>
      </c>
      <c r="FF18">
        <v>22.950800000000001</v>
      </c>
      <c r="FG18">
        <v>34.529000000000003</v>
      </c>
      <c r="FH18">
        <v>30.000900000000001</v>
      </c>
      <c r="FI18">
        <v>34.3874</v>
      </c>
      <c r="FJ18">
        <v>34.403100000000002</v>
      </c>
      <c r="FK18">
        <v>5.0142199999999999</v>
      </c>
      <c r="FL18">
        <v>17.668800000000001</v>
      </c>
      <c r="FM18">
        <v>48.384300000000003</v>
      </c>
      <c r="FN18">
        <v>22.957599999999999</v>
      </c>
      <c r="FO18">
        <v>48.3065</v>
      </c>
      <c r="FP18">
        <v>21.3462</v>
      </c>
      <c r="FQ18">
        <v>97.683700000000002</v>
      </c>
      <c r="FR18">
        <v>101.845</v>
      </c>
    </row>
    <row r="19" spans="1:174" x14ac:dyDescent="0.25">
      <c r="A19">
        <v>3</v>
      </c>
      <c r="B19">
        <v>1608051703.5999999</v>
      </c>
      <c r="C19">
        <v>164.5</v>
      </c>
      <c r="D19" t="s">
        <v>304</v>
      </c>
      <c r="E19" t="s">
        <v>305</v>
      </c>
      <c r="F19" t="s">
        <v>291</v>
      </c>
      <c r="G19" t="s">
        <v>292</v>
      </c>
      <c r="H19">
        <v>1608051695.8499999</v>
      </c>
      <c r="I19">
        <f t="shared" si="0"/>
        <v>2.1766195541490915E-4</v>
      </c>
      <c r="J19">
        <f t="shared" si="1"/>
        <v>0.21766195541490915</v>
      </c>
      <c r="K19">
        <f t="shared" si="2"/>
        <v>6.5260838857201506E-2</v>
      </c>
      <c r="L19">
        <f t="shared" si="3"/>
        <v>79.2468966666667</v>
      </c>
      <c r="M19">
        <f t="shared" si="4"/>
        <v>68.419033852694952</v>
      </c>
      <c r="N19">
        <f t="shared" si="5"/>
        <v>7.0327021407878902</v>
      </c>
      <c r="O19">
        <f t="shared" si="6"/>
        <v>8.1456838609905535</v>
      </c>
      <c r="P19">
        <f t="shared" si="7"/>
        <v>1.2041225558755551E-2</v>
      </c>
      <c r="Q19">
        <f t="shared" si="8"/>
        <v>2.9763903999534271</v>
      </c>
      <c r="R19">
        <f t="shared" si="9"/>
        <v>1.2014227893842461E-2</v>
      </c>
      <c r="S19">
        <f t="shared" si="10"/>
        <v>7.5113129753323618E-3</v>
      </c>
      <c r="T19">
        <f t="shared" si="11"/>
        <v>231.28892883032609</v>
      </c>
      <c r="U19">
        <f t="shared" si="12"/>
        <v>29.247473312676391</v>
      </c>
      <c r="V19">
        <f t="shared" si="13"/>
        <v>28.988593333333299</v>
      </c>
      <c r="W19">
        <f t="shared" si="14"/>
        <v>4.0191189544950641</v>
      </c>
      <c r="X19">
        <f t="shared" si="15"/>
        <v>58.460976606027259</v>
      </c>
      <c r="Y19">
        <f t="shared" si="16"/>
        <v>2.2133517188314551</v>
      </c>
      <c r="Z19">
        <f t="shared" si="17"/>
        <v>3.7860327475324134</v>
      </c>
      <c r="AA19">
        <f t="shared" si="18"/>
        <v>1.805767235663609</v>
      </c>
      <c r="AB19">
        <f t="shared" si="19"/>
        <v>-9.5988922337974927</v>
      </c>
      <c r="AC19">
        <f t="shared" si="20"/>
        <v>-165.02726636833199</v>
      </c>
      <c r="AD19">
        <f t="shared" si="21"/>
        <v>-12.143097386346732</v>
      </c>
      <c r="AE19">
        <f t="shared" si="22"/>
        <v>44.519672841849854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54128.775661093881</v>
      </c>
      <c r="AK19" t="s">
        <v>293</v>
      </c>
      <c r="AL19">
        <v>10143.9</v>
      </c>
      <c r="AM19">
        <v>715.47692307692296</v>
      </c>
      <c r="AN19">
        <v>3262.08</v>
      </c>
      <c r="AO19">
        <f t="shared" si="26"/>
        <v>0.78066849277855754</v>
      </c>
      <c r="AP19">
        <v>-0.57774747981622299</v>
      </c>
      <c r="AQ19" t="s">
        <v>306</v>
      </c>
      <c r="AR19">
        <v>15361.4</v>
      </c>
      <c r="AS19">
        <v>838.774615384615</v>
      </c>
      <c r="AT19">
        <v>911.3</v>
      </c>
      <c r="AU19">
        <f t="shared" si="27"/>
        <v>7.9584532662553498E-2</v>
      </c>
      <c r="AV19">
        <v>0.5</v>
      </c>
      <c r="AW19">
        <f t="shared" si="28"/>
        <v>1180.1703215546127</v>
      </c>
      <c r="AX19">
        <f t="shared" si="29"/>
        <v>6.5260838857201506E-2</v>
      </c>
      <c r="AY19">
        <f t="shared" si="30"/>
        <v>46.961651751569669</v>
      </c>
      <c r="AZ19">
        <f t="shared" si="31"/>
        <v>5.4484366106275547E-4</v>
      </c>
      <c r="BA19">
        <f t="shared" si="32"/>
        <v>2.5795895972786127</v>
      </c>
      <c r="BB19" t="s">
        <v>307</v>
      </c>
      <c r="BC19">
        <v>838.774615384615</v>
      </c>
      <c r="BD19">
        <v>611.85</v>
      </c>
      <c r="BE19">
        <f t="shared" si="33"/>
        <v>0.32859651047953464</v>
      </c>
      <c r="BF19">
        <f t="shared" si="34"/>
        <v>0.24219530678038059</v>
      </c>
      <c r="BG19">
        <f t="shared" si="35"/>
        <v>0.88700980669602247</v>
      </c>
      <c r="BH19">
        <f t="shared" si="36"/>
        <v>0.37036178654201357</v>
      </c>
      <c r="BI19">
        <f t="shared" si="37"/>
        <v>0.92310420155477091</v>
      </c>
      <c r="BJ19">
        <f t="shared" si="38"/>
        <v>0.17667105767814101</v>
      </c>
      <c r="BK19">
        <f t="shared" si="39"/>
        <v>0.82332894232185905</v>
      </c>
      <c r="BL19">
        <f t="shared" si="40"/>
        <v>1399.982</v>
      </c>
      <c r="BM19">
        <f t="shared" si="41"/>
        <v>1180.1703215546127</v>
      </c>
      <c r="BN19">
        <f t="shared" si="42"/>
        <v>0.84298963954866035</v>
      </c>
      <c r="BO19">
        <f t="shared" si="43"/>
        <v>0.19597927909732066</v>
      </c>
      <c r="BP19">
        <v>6</v>
      </c>
      <c r="BQ19">
        <v>0.5</v>
      </c>
      <c r="BR19" t="s">
        <v>296</v>
      </c>
      <c r="BS19">
        <v>2</v>
      </c>
      <c r="BT19">
        <v>1608051695.8499999</v>
      </c>
      <c r="BU19">
        <v>79.2468966666667</v>
      </c>
      <c r="BV19">
        <v>79.345903333333297</v>
      </c>
      <c r="BW19">
        <v>21.53303</v>
      </c>
      <c r="BX19">
        <v>21.277473333333301</v>
      </c>
      <c r="BY19">
        <v>78.970439999999996</v>
      </c>
      <c r="BZ19">
        <v>21.234459999999999</v>
      </c>
      <c r="CA19">
        <v>500.026166666667</v>
      </c>
      <c r="CB19">
        <v>102.688666666667</v>
      </c>
      <c r="CC19">
        <v>0.10001280999999999</v>
      </c>
      <c r="CD19">
        <v>27.960149999999999</v>
      </c>
      <c r="CE19">
        <v>28.988593333333299</v>
      </c>
      <c r="CF19">
        <v>999.9</v>
      </c>
      <c r="CG19">
        <v>0</v>
      </c>
      <c r="CH19">
        <v>0</v>
      </c>
      <c r="CI19">
        <v>10000.6053333333</v>
      </c>
      <c r="CJ19">
        <v>0</v>
      </c>
      <c r="CK19">
        <v>463.25279999999998</v>
      </c>
      <c r="CL19">
        <v>1399.982</v>
      </c>
      <c r="CM19">
        <v>0.89998750000000005</v>
      </c>
      <c r="CN19">
        <v>0.10001249</v>
      </c>
      <c r="CO19">
        <v>0</v>
      </c>
      <c r="CP19">
        <v>838.87143333333302</v>
      </c>
      <c r="CQ19">
        <v>4.9994800000000001</v>
      </c>
      <c r="CR19">
        <v>12084.51</v>
      </c>
      <c r="CS19">
        <v>11417.393333333301</v>
      </c>
      <c r="CT19">
        <v>50.110300000000002</v>
      </c>
      <c r="CU19">
        <v>51.9559</v>
      </c>
      <c r="CV19">
        <v>51.118699999999997</v>
      </c>
      <c r="CW19">
        <v>51.557866666666598</v>
      </c>
      <c r="CX19">
        <v>51.843499999999999</v>
      </c>
      <c r="CY19">
        <v>1255.4673333333301</v>
      </c>
      <c r="CZ19">
        <v>139.51466666666701</v>
      </c>
      <c r="DA19">
        <v>0</v>
      </c>
      <c r="DB19">
        <v>69.299999952316298</v>
      </c>
      <c r="DC19">
        <v>0</v>
      </c>
      <c r="DD19">
        <v>838.774615384615</v>
      </c>
      <c r="DE19">
        <v>-21.553435884467</v>
      </c>
      <c r="DF19">
        <v>-305.39145305848803</v>
      </c>
      <c r="DG19">
        <v>12083.7807692308</v>
      </c>
      <c r="DH19">
        <v>15</v>
      </c>
      <c r="DI19">
        <v>1608051556.0999999</v>
      </c>
      <c r="DJ19" t="s">
        <v>297</v>
      </c>
      <c r="DK19">
        <v>1608051556.0999999</v>
      </c>
      <c r="DL19">
        <v>1608051556.0999999</v>
      </c>
      <c r="DM19">
        <v>12</v>
      </c>
      <c r="DN19">
        <v>-0.214</v>
      </c>
      <c r="DO19">
        <v>-7.0000000000000007E-2</v>
      </c>
      <c r="DP19">
        <v>0.11600000000000001</v>
      </c>
      <c r="DQ19">
        <v>0.28999999999999998</v>
      </c>
      <c r="DR19">
        <v>402</v>
      </c>
      <c r="DS19">
        <v>21</v>
      </c>
      <c r="DT19">
        <v>0.24</v>
      </c>
      <c r="DU19">
        <v>0.12</v>
      </c>
      <c r="DV19">
        <v>6.8995358284097003E-2</v>
      </c>
      <c r="DW19">
        <v>-0.14093085804212999</v>
      </c>
      <c r="DX19">
        <v>2.4232146579092E-2</v>
      </c>
      <c r="DY19">
        <v>1</v>
      </c>
      <c r="DZ19">
        <v>-0.10340956774193499</v>
      </c>
      <c r="EA19">
        <v>0.15199878387096799</v>
      </c>
      <c r="EB19">
        <v>2.8505429489036699E-2</v>
      </c>
      <c r="EC19">
        <v>1</v>
      </c>
      <c r="ED19">
        <v>0.255295548387097</v>
      </c>
      <c r="EE19">
        <v>2.15536935483874E-2</v>
      </c>
      <c r="EF19">
        <v>1.7324503593634901E-3</v>
      </c>
      <c r="EG19">
        <v>1</v>
      </c>
      <c r="EH19">
        <v>3</v>
      </c>
      <c r="EI19">
        <v>3</v>
      </c>
      <c r="EJ19" t="s">
        <v>303</v>
      </c>
      <c r="EK19">
        <v>100</v>
      </c>
      <c r="EL19">
        <v>100</v>
      </c>
      <c r="EM19">
        <v>0.27600000000000002</v>
      </c>
      <c r="EN19">
        <v>0.2989</v>
      </c>
      <c r="EO19">
        <v>0.28473723713550803</v>
      </c>
      <c r="EP19">
        <v>-1.6043650578588901E-5</v>
      </c>
      <c r="EQ19">
        <v>-1.15305589960158E-6</v>
      </c>
      <c r="ER19">
        <v>3.6581349982770798E-10</v>
      </c>
      <c r="ES19">
        <v>-0.10907938070517199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2.5</v>
      </c>
      <c r="FB19">
        <v>2.5</v>
      </c>
      <c r="FC19">
        <v>2</v>
      </c>
      <c r="FD19">
        <v>508.166</v>
      </c>
      <c r="FE19">
        <v>478.01499999999999</v>
      </c>
      <c r="FF19">
        <v>22.983000000000001</v>
      </c>
      <c r="FG19">
        <v>34.662300000000002</v>
      </c>
      <c r="FH19">
        <v>30.000599999999999</v>
      </c>
      <c r="FI19">
        <v>34.516399999999997</v>
      </c>
      <c r="FJ19">
        <v>34.531100000000002</v>
      </c>
      <c r="FK19">
        <v>6.3104699999999996</v>
      </c>
      <c r="FL19">
        <v>18.28</v>
      </c>
      <c r="FM19">
        <v>48.384300000000003</v>
      </c>
      <c r="FN19">
        <v>23.001899999999999</v>
      </c>
      <c r="FO19">
        <v>79.653700000000001</v>
      </c>
      <c r="FP19">
        <v>21.264600000000002</v>
      </c>
      <c r="FQ19">
        <v>97.657600000000002</v>
      </c>
      <c r="FR19">
        <v>101.819</v>
      </c>
    </row>
    <row r="20" spans="1:174" x14ac:dyDescent="0.25">
      <c r="A20">
        <v>4</v>
      </c>
      <c r="B20">
        <v>1608051777.5999999</v>
      </c>
      <c r="C20">
        <v>238.5</v>
      </c>
      <c r="D20" t="s">
        <v>308</v>
      </c>
      <c r="E20" t="s">
        <v>309</v>
      </c>
      <c r="F20" t="s">
        <v>291</v>
      </c>
      <c r="G20" t="s">
        <v>292</v>
      </c>
      <c r="H20">
        <v>1608051769.8499999</v>
      </c>
      <c r="I20">
        <f t="shared" si="0"/>
        <v>2.4340422218705358E-4</v>
      </c>
      <c r="J20">
        <f t="shared" si="1"/>
        <v>0.24340422218705357</v>
      </c>
      <c r="K20">
        <f t="shared" si="2"/>
        <v>0.23077625470180366</v>
      </c>
      <c r="L20">
        <f t="shared" si="3"/>
        <v>99.636153333333297</v>
      </c>
      <c r="M20">
        <f t="shared" si="4"/>
        <v>69.642695616901889</v>
      </c>
      <c r="N20">
        <f t="shared" si="5"/>
        <v>7.1578553016430853</v>
      </c>
      <c r="O20">
        <f t="shared" si="6"/>
        <v>10.240573861406336</v>
      </c>
      <c r="P20">
        <f t="shared" si="7"/>
        <v>1.3438545781720913E-2</v>
      </c>
      <c r="Q20">
        <f t="shared" si="8"/>
        <v>2.9757086310700429</v>
      </c>
      <c r="R20">
        <f t="shared" si="9"/>
        <v>1.3404920448021962E-2</v>
      </c>
      <c r="S20">
        <f t="shared" si="10"/>
        <v>8.3810893148480291E-3</v>
      </c>
      <c r="T20">
        <f t="shared" si="11"/>
        <v>231.29291428109383</v>
      </c>
      <c r="U20">
        <f t="shared" si="12"/>
        <v>29.254426171733819</v>
      </c>
      <c r="V20">
        <f t="shared" si="13"/>
        <v>28.9636</v>
      </c>
      <c r="W20">
        <f t="shared" si="14"/>
        <v>4.0133094709190553</v>
      </c>
      <c r="X20">
        <f t="shared" si="15"/>
        <v>58.15565778327241</v>
      </c>
      <c r="Y20">
        <f t="shared" si="16"/>
        <v>2.2034953399011354</v>
      </c>
      <c r="Z20">
        <f t="shared" si="17"/>
        <v>3.7889612531129129</v>
      </c>
      <c r="AA20">
        <f t="shared" si="18"/>
        <v>1.8098141310179199</v>
      </c>
      <c r="AB20">
        <f t="shared" si="19"/>
        <v>-10.734126198449063</v>
      </c>
      <c r="AC20">
        <f t="shared" si="20"/>
        <v>-158.8526206977719</v>
      </c>
      <c r="AD20">
        <f t="shared" si="21"/>
        <v>-11.690745338882515</v>
      </c>
      <c r="AE20">
        <f t="shared" si="22"/>
        <v>50.015422045990334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54106.185452166916</v>
      </c>
      <c r="AK20" t="s">
        <v>293</v>
      </c>
      <c r="AL20">
        <v>10143.9</v>
      </c>
      <c r="AM20">
        <v>715.47692307692296</v>
      </c>
      <c r="AN20">
        <v>3262.08</v>
      </c>
      <c r="AO20">
        <f t="shared" si="26"/>
        <v>0.78066849277855754</v>
      </c>
      <c r="AP20">
        <v>-0.57774747981622299</v>
      </c>
      <c r="AQ20" t="s">
        <v>310</v>
      </c>
      <c r="AR20">
        <v>15360.6</v>
      </c>
      <c r="AS20">
        <v>824.57151999999996</v>
      </c>
      <c r="AT20">
        <v>896.63</v>
      </c>
      <c r="AU20">
        <f t="shared" si="27"/>
        <v>8.0365903438430641E-2</v>
      </c>
      <c r="AV20">
        <v>0.5</v>
      </c>
      <c r="AW20">
        <f t="shared" si="28"/>
        <v>1180.1920745790003</v>
      </c>
      <c r="AX20">
        <f t="shared" si="29"/>
        <v>0.23077625470180366</v>
      </c>
      <c r="AY20">
        <f t="shared" si="30"/>
        <v>47.423601152208533</v>
      </c>
      <c r="AZ20">
        <f t="shared" si="31"/>
        <v>6.8507809189147814E-4</v>
      </c>
      <c r="BA20">
        <f t="shared" si="32"/>
        <v>2.6381562071311464</v>
      </c>
      <c r="BB20" t="s">
        <v>311</v>
      </c>
      <c r="BC20">
        <v>824.57151999999996</v>
      </c>
      <c r="BD20">
        <v>604.26</v>
      </c>
      <c r="BE20">
        <f t="shared" si="33"/>
        <v>0.32607653101056178</v>
      </c>
      <c r="BF20">
        <f t="shared" si="34"/>
        <v>0.24646331702979113</v>
      </c>
      <c r="BG20">
        <f t="shared" si="35"/>
        <v>0.8899963127676066</v>
      </c>
      <c r="BH20">
        <f t="shared" si="36"/>
        <v>0.39777673790546875</v>
      </c>
      <c r="BI20">
        <f t="shared" si="37"/>
        <v>0.92886481660033382</v>
      </c>
      <c r="BJ20">
        <f t="shared" si="38"/>
        <v>0.18061250035463458</v>
      </c>
      <c r="BK20">
        <f t="shared" si="39"/>
        <v>0.81938749964536539</v>
      </c>
      <c r="BL20">
        <f t="shared" si="40"/>
        <v>1400.008</v>
      </c>
      <c r="BM20">
        <f t="shared" si="41"/>
        <v>1180.1920745790003</v>
      </c>
      <c r="BN20">
        <f t="shared" si="42"/>
        <v>0.84298952190201792</v>
      </c>
      <c r="BO20">
        <f t="shared" si="43"/>
        <v>0.19597904380403583</v>
      </c>
      <c r="BP20">
        <v>6</v>
      </c>
      <c r="BQ20">
        <v>0.5</v>
      </c>
      <c r="BR20" t="s">
        <v>296</v>
      </c>
      <c r="BS20">
        <v>2</v>
      </c>
      <c r="BT20">
        <v>1608051769.8499999</v>
      </c>
      <c r="BU20">
        <v>99.636153333333297</v>
      </c>
      <c r="BV20">
        <v>99.942176666666697</v>
      </c>
      <c r="BW20">
        <v>21.4390133333333</v>
      </c>
      <c r="BX20">
        <v>21.153199999999998</v>
      </c>
      <c r="BY20">
        <v>99.364033333333296</v>
      </c>
      <c r="BZ20">
        <v>21.144366666666699</v>
      </c>
      <c r="CA20">
        <v>500.017</v>
      </c>
      <c r="CB20">
        <v>102.679666666667</v>
      </c>
      <c r="CC20">
        <v>0.10003245666666701</v>
      </c>
      <c r="CD20">
        <v>27.973410000000001</v>
      </c>
      <c r="CE20">
        <v>28.9636</v>
      </c>
      <c r="CF20">
        <v>999.9</v>
      </c>
      <c r="CG20">
        <v>0</v>
      </c>
      <c r="CH20">
        <v>0</v>
      </c>
      <c r="CI20">
        <v>9997.6266666666706</v>
      </c>
      <c r="CJ20">
        <v>0</v>
      </c>
      <c r="CK20">
        <v>481.70553333333299</v>
      </c>
      <c r="CL20">
        <v>1400.008</v>
      </c>
      <c r="CM20">
        <v>0.89999289999999998</v>
      </c>
      <c r="CN20">
        <v>0.10000713999999999</v>
      </c>
      <c r="CO20">
        <v>0</v>
      </c>
      <c r="CP20">
        <v>824.74743333333299</v>
      </c>
      <c r="CQ20">
        <v>4.9994800000000001</v>
      </c>
      <c r="CR20">
        <v>11893.4766666667</v>
      </c>
      <c r="CS20">
        <v>11417.63</v>
      </c>
      <c r="CT20">
        <v>50.193399999999997</v>
      </c>
      <c r="CU20">
        <v>51.936999999999998</v>
      </c>
      <c r="CV20">
        <v>51.191266666666699</v>
      </c>
      <c r="CW20">
        <v>51.561999999999998</v>
      </c>
      <c r="CX20">
        <v>51.932866666666598</v>
      </c>
      <c r="CY20">
        <v>1255.49833333333</v>
      </c>
      <c r="CZ20">
        <v>139.512</v>
      </c>
      <c r="DA20">
        <v>0</v>
      </c>
      <c r="DB20">
        <v>73.5</v>
      </c>
      <c r="DC20">
        <v>0</v>
      </c>
      <c r="DD20">
        <v>824.57151999999996</v>
      </c>
      <c r="DE20">
        <v>-15.6968461780938</v>
      </c>
      <c r="DF20">
        <v>-315.35384651254901</v>
      </c>
      <c r="DG20">
        <v>11889.364</v>
      </c>
      <c r="DH20">
        <v>15</v>
      </c>
      <c r="DI20">
        <v>1608051556.0999999</v>
      </c>
      <c r="DJ20" t="s">
        <v>297</v>
      </c>
      <c r="DK20">
        <v>1608051556.0999999</v>
      </c>
      <c r="DL20">
        <v>1608051556.0999999</v>
      </c>
      <c r="DM20">
        <v>12</v>
      </c>
      <c r="DN20">
        <v>-0.214</v>
      </c>
      <c r="DO20">
        <v>-7.0000000000000007E-2</v>
      </c>
      <c r="DP20">
        <v>0.11600000000000001</v>
      </c>
      <c r="DQ20">
        <v>0.28999999999999998</v>
      </c>
      <c r="DR20">
        <v>402</v>
      </c>
      <c r="DS20">
        <v>21</v>
      </c>
      <c r="DT20">
        <v>0.24</v>
      </c>
      <c r="DU20">
        <v>0.12</v>
      </c>
      <c r="DV20">
        <v>0.233804493105529</v>
      </c>
      <c r="DW20">
        <v>-0.161407481354988</v>
      </c>
      <c r="DX20">
        <v>1.8825140282391201E-2</v>
      </c>
      <c r="DY20">
        <v>1</v>
      </c>
      <c r="DZ20">
        <v>-0.30897987096774199</v>
      </c>
      <c r="EA20">
        <v>0.17660806451613001</v>
      </c>
      <c r="EB20">
        <v>2.1959567856289101E-2</v>
      </c>
      <c r="EC20">
        <v>1</v>
      </c>
      <c r="ED20">
        <v>0.28446887096774198</v>
      </c>
      <c r="EE20">
        <v>0.10151864516129</v>
      </c>
      <c r="EF20">
        <v>7.6233218808784203E-3</v>
      </c>
      <c r="EG20">
        <v>1</v>
      </c>
      <c r="EH20">
        <v>3</v>
      </c>
      <c r="EI20">
        <v>3</v>
      </c>
      <c r="EJ20" t="s">
        <v>303</v>
      </c>
      <c r="EK20">
        <v>100</v>
      </c>
      <c r="EL20">
        <v>100</v>
      </c>
      <c r="EM20">
        <v>0.27200000000000002</v>
      </c>
      <c r="EN20">
        <v>0.29549999999999998</v>
      </c>
      <c r="EO20">
        <v>0.28473723713550803</v>
      </c>
      <c r="EP20">
        <v>-1.6043650578588901E-5</v>
      </c>
      <c r="EQ20">
        <v>-1.15305589960158E-6</v>
      </c>
      <c r="ER20">
        <v>3.6581349982770798E-10</v>
      </c>
      <c r="ES20">
        <v>-0.10907938070517199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3.7</v>
      </c>
      <c r="FB20">
        <v>3.7</v>
      </c>
      <c r="FC20">
        <v>2</v>
      </c>
      <c r="FD20">
        <v>508.33800000000002</v>
      </c>
      <c r="FE20">
        <v>477.54899999999998</v>
      </c>
      <c r="FF20">
        <v>23.184200000000001</v>
      </c>
      <c r="FG20">
        <v>34.7654</v>
      </c>
      <c r="FH20">
        <v>30.000399999999999</v>
      </c>
      <c r="FI20">
        <v>34.6295</v>
      </c>
      <c r="FJ20">
        <v>34.643999999999998</v>
      </c>
      <c r="FK20">
        <v>7.16568</v>
      </c>
      <c r="FL20">
        <v>18.9787</v>
      </c>
      <c r="FM20">
        <v>48.384300000000003</v>
      </c>
      <c r="FN20">
        <v>23.200099999999999</v>
      </c>
      <c r="FO20">
        <v>100.13</v>
      </c>
      <c r="FP20">
        <v>21.192699999999999</v>
      </c>
      <c r="FQ20">
        <v>97.640900000000002</v>
      </c>
      <c r="FR20">
        <v>101.798</v>
      </c>
    </row>
    <row r="21" spans="1:174" x14ac:dyDescent="0.25">
      <c r="A21">
        <v>5</v>
      </c>
      <c r="B21">
        <v>1608051874.5999999</v>
      </c>
      <c r="C21">
        <v>335.5</v>
      </c>
      <c r="D21" t="s">
        <v>312</v>
      </c>
      <c r="E21" t="s">
        <v>313</v>
      </c>
      <c r="F21" t="s">
        <v>291</v>
      </c>
      <c r="G21" t="s">
        <v>292</v>
      </c>
      <c r="H21">
        <v>1608051866.8499999</v>
      </c>
      <c r="I21">
        <f t="shared" si="0"/>
        <v>4.0935749368412874E-4</v>
      </c>
      <c r="J21">
        <f t="shared" si="1"/>
        <v>0.40935749368412871</v>
      </c>
      <c r="K21">
        <f t="shared" si="2"/>
        <v>0.9111790894762819</v>
      </c>
      <c r="L21">
        <f t="shared" si="3"/>
        <v>149.69366666666701</v>
      </c>
      <c r="M21">
        <f t="shared" si="4"/>
        <v>81.876707419836094</v>
      </c>
      <c r="N21">
        <f t="shared" si="5"/>
        <v>8.4144682212761133</v>
      </c>
      <c r="O21">
        <f t="shared" si="6"/>
        <v>15.384016294575742</v>
      </c>
      <c r="P21">
        <f t="shared" si="7"/>
        <v>2.269764766807476E-2</v>
      </c>
      <c r="Q21">
        <f t="shared" si="8"/>
        <v>2.9759987124004557</v>
      </c>
      <c r="R21">
        <f t="shared" si="9"/>
        <v>2.2601911940328533E-2</v>
      </c>
      <c r="S21">
        <f t="shared" si="10"/>
        <v>1.4134762662554052E-2</v>
      </c>
      <c r="T21">
        <f t="shared" si="11"/>
        <v>231.29057985547448</v>
      </c>
      <c r="U21">
        <f t="shared" si="12"/>
        <v>29.223540461916073</v>
      </c>
      <c r="V21">
        <f t="shared" si="13"/>
        <v>28.919370000000001</v>
      </c>
      <c r="W21">
        <f t="shared" si="14"/>
        <v>4.0030465346218689</v>
      </c>
      <c r="X21">
        <f t="shared" si="15"/>
        <v>57.967409508655287</v>
      </c>
      <c r="Y21">
        <f t="shared" si="16"/>
        <v>2.1978687620308239</v>
      </c>
      <c r="Z21">
        <f t="shared" si="17"/>
        <v>3.7915593963236423</v>
      </c>
      <c r="AA21">
        <f t="shared" si="18"/>
        <v>1.8051777725910449</v>
      </c>
      <c r="AB21">
        <f t="shared" si="19"/>
        <v>-18.052665471470078</v>
      </c>
      <c r="AC21">
        <f t="shared" si="20"/>
        <v>-149.88549098777972</v>
      </c>
      <c r="AD21">
        <f t="shared" si="21"/>
        <v>-11.027949657518267</v>
      </c>
      <c r="AE21">
        <f t="shared" si="22"/>
        <v>52.324473738706416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54112.377636969548</v>
      </c>
      <c r="AK21" t="s">
        <v>293</v>
      </c>
      <c r="AL21">
        <v>10143.9</v>
      </c>
      <c r="AM21">
        <v>715.47692307692296</v>
      </c>
      <c r="AN21">
        <v>3262.08</v>
      </c>
      <c r="AO21">
        <f t="shared" si="26"/>
        <v>0.78066849277855754</v>
      </c>
      <c r="AP21">
        <v>-0.57774747981622299</v>
      </c>
      <c r="AQ21" t="s">
        <v>314</v>
      </c>
      <c r="AR21">
        <v>15361.1</v>
      </c>
      <c r="AS21">
        <v>816.68796153846199</v>
      </c>
      <c r="AT21">
        <v>892.68</v>
      </c>
      <c r="AU21">
        <f t="shared" si="27"/>
        <v>8.5127972466659929E-2</v>
      </c>
      <c r="AV21">
        <v>0.5</v>
      </c>
      <c r="AW21">
        <f t="shared" si="28"/>
        <v>1180.1800095615376</v>
      </c>
      <c r="AX21">
        <f t="shared" si="29"/>
        <v>0.9111790894762819</v>
      </c>
      <c r="AY21">
        <f t="shared" si="30"/>
        <v>50.233165679828517</v>
      </c>
      <c r="AZ21">
        <f t="shared" si="31"/>
        <v>1.2616097182036436E-3</v>
      </c>
      <c r="BA21">
        <f t="shared" si="32"/>
        <v>2.6542546041134565</v>
      </c>
      <c r="BB21" t="s">
        <v>315</v>
      </c>
      <c r="BC21">
        <v>816.68796153846199</v>
      </c>
      <c r="BD21">
        <v>593.5</v>
      </c>
      <c r="BE21">
        <f t="shared" si="33"/>
        <v>0.33514809338172691</v>
      </c>
      <c r="BF21">
        <f t="shared" si="34"/>
        <v>0.25400106444795095</v>
      </c>
      <c r="BG21">
        <f t="shared" si="35"/>
        <v>0.88788794040276109</v>
      </c>
      <c r="BH21">
        <f t="shared" si="36"/>
        <v>0.42884152905835682</v>
      </c>
      <c r="BI21">
        <f t="shared" si="37"/>
        <v>0.93041590245104788</v>
      </c>
      <c r="BJ21">
        <f t="shared" si="38"/>
        <v>0.18458657265607228</v>
      </c>
      <c r="BK21">
        <f t="shared" si="39"/>
        <v>0.81541342734392774</v>
      </c>
      <c r="BL21">
        <f t="shared" si="40"/>
        <v>1399.9936666666699</v>
      </c>
      <c r="BM21">
        <f t="shared" si="41"/>
        <v>1180.1800095615376</v>
      </c>
      <c r="BN21">
        <f t="shared" si="42"/>
        <v>0.84298953463946735</v>
      </c>
      <c r="BO21">
        <f t="shared" si="43"/>
        <v>0.19597906927893477</v>
      </c>
      <c r="BP21">
        <v>6</v>
      </c>
      <c r="BQ21">
        <v>0.5</v>
      </c>
      <c r="BR21" t="s">
        <v>296</v>
      </c>
      <c r="BS21">
        <v>2</v>
      </c>
      <c r="BT21">
        <v>1608051866.8499999</v>
      </c>
      <c r="BU21">
        <v>149.69366666666701</v>
      </c>
      <c r="BV21">
        <v>150.86056666666701</v>
      </c>
      <c r="BW21">
        <v>21.386289999999999</v>
      </c>
      <c r="BX21">
        <v>20.9055866666667</v>
      </c>
      <c r="BY21">
        <v>149.43586666666701</v>
      </c>
      <c r="BZ21">
        <v>21.093823333333301</v>
      </c>
      <c r="CA21">
        <v>500.02089999999998</v>
      </c>
      <c r="CB21">
        <v>102.67</v>
      </c>
      <c r="CC21">
        <v>9.9987783333333302E-2</v>
      </c>
      <c r="CD21">
        <v>27.9851666666667</v>
      </c>
      <c r="CE21">
        <v>28.919370000000001</v>
      </c>
      <c r="CF21">
        <v>999.9</v>
      </c>
      <c r="CG21">
        <v>0</v>
      </c>
      <c r="CH21">
        <v>0</v>
      </c>
      <c r="CI21">
        <v>10000.208333333299</v>
      </c>
      <c r="CJ21">
        <v>0</v>
      </c>
      <c r="CK21">
        <v>567.00670000000002</v>
      </c>
      <c r="CL21">
        <v>1399.9936666666699</v>
      </c>
      <c r="CM21">
        <v>0.89999123333333297</v>
      </c>
      <c r="CN21">
        <v>0.10000875333333301</v>
      </c>
      <c r="CO21">
        <v>0</v>
      </c>
      <c r="CP21">
        <v>816.6979</v>
      </c>
      <c r="CQ21">
        <v>4.9994800000000001</v>
      </c>
      <c r="CR21">
        <v>11811.99</v>
      </c>
      <c r="CS21">
        <v>11417.503333333299</v>
      </c>
      <c r="CT21">
        <v>50.203800000000001</v>
      </c>
      <c r="CU21">
        <v>51.8791333333333</v>
      </c>
      <c r="CV21">
        <v>51.228999999999999</v>
      </c>
      <c r="CW21">
        <v>51.5165333333333</v>
      </c>
      <c r="CX21">
        <v>51.945399999999999</v>
      </c>
      <c r="CY21">
        <v>1255.4833333333299</v>
      </c>
      <c r="CZ21">
        <v>139.511</v>
      </c>
      <c r="DA21">
        <v>0</v>
      </c>
      <c r="DB21">
        <v>96.100000143051105</v>
      </c>
      <c r="DC21">
        <v>0</v>
      </c>
      <c r="DD21">
        <v>816.68796153846199</v>
      </c>
      <c r="DE21">
        <v>-3.91292306409236</v>
      </c>
      <c r="DF21">
        <v>-178.66324800049</v>
      </c>
      <c r="DG21">
        <v>11811.7269230769</v>
      </c>
      <c r="DH21">
        <v>15</v>
      </c>
      <c r="DI21">
        <v>1608051556.0999999</v>
      </c>
      <c r="DJ21" t="s">
        <v>297</v>
      </c>
      <c r="DK21">
        <v>1608051556.0999999</v>
      </c>
      <c r="DL21">
        <v>1608051556.0999999</v>
      </c>
      <c r="DM21">
        <v>12</v>
      </c>
      <c r="DN21">
        <v>-0.214</v>
      </c>
      <c r="DO21">
        <v>-7.0000000000000007E-2</v>
      </c>
      <c r="DP21">
        <v>0.11600000000000001</v>
      </c>
      <c r="DQ21">
        <v>0.28999999999999998</v>
      </c>
      <c r="DR21">
        <v>402</v>
      </c>
      <c r="DS21">
        <v>21</v>
      </c>
      <c r="DT21">
        <v>0.24</v>
      </c>
      <c r="DU21">
        <v>0.12</v>
      </c>
      <c r="DV21">
        <v>0.91398273919239303</v>
      </c>
      <c r="DW21">
        <v>-0.14005470511063001</v>
      </c>
      <c r="DX21">
        <v>1.5954656448242101E-2</v>
      </c>
      <c r="DY21">
        <v>1</v>
      </c>
      <c r="DZ21">
        <v>-1.16960290322581</v>
      </c>
      <c r="EA21">
        <v>0.158138709677421</v>
      </c>
      <c r="EB21">
        <v>1.8304345543198999E-2</v>
      </c>
      <c r="EC21">
        <v>1</v>
      </c>
      <c r="ED21">
        <v>0.47991254838709702</v>
      </c>
      <c r="EE21">
        <v>1.96492741935472E-2</v>
      </c>
      <c r="EF21">
        <v>7.50079798266097E-3</v>
      </c>
      <c r="EG21">
        <v>1</v>
      </c>
      <c r="EH21">
        <v>3</v>
      </c>
      <c r="EI21">
        <v>3</v>
      </c>
      <c r="EJ21" t="s">
        <v>303</v>
      </c>
      <c r="EK21">
        <v>100</v>
      </c>
      <c r="EL21">
        <v>100</v>
      </c>
      <c r="EM21">
        <v>0.25800000000000001</v>
      </c>
      <c r="EN21">
        <v>0.29189999999999999</v>
      </c>
      <c r="EO21">
        <v>0.28473723713550803</v>
      </c>
      <c r="EP21">
        <v>-1.6043650578588901E-5</v>
      </c>
      <c r="EQ21">
        <v>-1.15305589960158E-6</v>
      </c>
      <c r="ER21">
        <v>3.6581349982770798E-10</v>
      </c>
      <c r="ES21">
        <v>-0.10907938070517199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5.3</v>
      </c>
      <c r="FB21">
        <v>5.3</v>
      </c>
      <c r="FC21">
        <v>2</v>
      </c>
      <c r="FD21">
        <v>508.66500000000002</v>
      </c>
      <c r="FE21">
        <v>477.12799999999999</v>
      </c>
      <c r="FF21">
        <v>23.290900000000001</v>
      </c>
      <c r="FG21">
        <v>34.830800000000004</v>
      </c>
      <c r="FH21">
        <v>30.0002</v>
      </c>
      <c r="FI21">
        <v>34.727699999999999</v>
      </c>
      <c r="FJ21">
        <v>34.746200000000002</v>
      </c>
      <c r="FK21">
        <v>9.2730399999999999</v>
      </c>
      <c r="FL21">
        <v>20.967500000000001</v>
      </c>
      <c r="FM21">
        <v>48.0122</v>
      </c>
      <c r="FN21">
        <v>23.290500000000002</v>
      </c>
      <c r="FO21">
        <v>151.03299999999999</v>
      </c>
      <c r="FP21">
        <v>20.906600000000001</v>
      </c>
      <c r="FQ21">
        <v>97.635599999999997</v>
      </c>
      <c r="FR21">
        <v>101.79</v>
      </c>
    </row>
    <row r="22" spans="1:174" x14ac:dyDescent="0.25">
      <c r="A22">
        <v>6</v>
      </c>
      <c r="B22">
        <v>1608051943.5999999</v>
      </c>
      <c r="C22">
        <v>404.5</v>
      </c>
      <c r="D22" t="s">
        <v>316</v>
      </c>
      <c r="E22" t="s">
        <v>317</v>
      </c>
      <c r="F22" t="s">
        <v>291</v>
      </c>
      <c r="G22" t="s">
        <v>292</v>
      </c>
      <c r="H22">
        <v>1608051935.8499999</v>
      </c>
      <c r="I22">
        <f t="shared" si="0"/>
        <v>3.9439422155832172E-4</v>
      </c>
      <c r="J22">
        <f t="shared" si="1"/>
        <v>0.39439422155832171</v>
      </c>
      <c r="K22">
        <f t="shared" si="2"/>
        <v>2.2776412526520158</v>
      </c>
      <c r="L22">
        <f t="shared" si="3"/>
        <v>198.79966666666701</v>
      </c>
      <c r="M22">
        <f t="shared" si="4"/>
        <v>28.127899561663117</v>
      </c>
      <c r="N22">
        <f t="shared" si="5"/>
        <v>2.8906622048378892</v>
      </c>
      <c r="O22">
        <f t="shared" si="6"/>
        <v>20.430344665726153</v>
      </c>
      <c r="P22">
        <f t="shared" si="7"/>
        <v>2.1847772054256025E-2</v>
      </c>
      <c r="Q22">
        <f t="shared" si="8"/>
        <v>2.976037182973005</v>
      </c>
      <c r="R22">
        <f t="shared" si="9"/>
        <v>2.1759057451065201E-2</v>
      </c>
      <c r="S22">
        <f t="shared" si="10"/>
        <v>1.3607351423505006E-2</v>
      </c>
      <c r="T22">
        <f t="shared" si="11"/>
        <v>231.295101835048</v>
      </c>
      <c r="U22">
        <f t="shared" si="12"/>
        <v>29.230844406289155</v>
      </c>
      <c r="V22">
        <f t="shared" si="13"/>
        <v>28.892583333333299</v>
      </c>
      <c r="W22">
        <f t="shared" si="14"/>
        <v>3.9968422067282106</v>
      </c>
      <c r="X22">
        <f t="shared" si="15"/>
        <v>57.752990988229492</v>
      </c>
      <c r="Y22">
        <f t="shared" si="16"/>
        <v>2.1901811534462166</v>
      </c>
      <c r="Z22">
        <f t="shared" si="17"/>
        <v>3.7923250657140728</v>
      </c>
      <c r="AA22">
        <f t="shared" si="18"/>
        <v>1.806661053281994</v>
      </c>
      <c r="AB22">
        <f t="shared" si="19"/>
        <v>-17.392785170721989</v>
      </c>
      <c r="AC22">
        <f t="shared" si="20"/>
        <v>-145.03399402191633</v>
      </c>
      <c r="AD22">
        <f t="shared" si="21"/>
        <v>-10.669618804333714</v>
      </c>
      <c r="AE22">
        <f t="shared" si="22"/>
        <v>58.198703838075971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54112.851768778448</v>
      </c>
      <c r="AK22" t="s">
        <v>293</v>
      </c>
      <c r="AL22">
        <v>10143.9</v>
      </c>
      <c r="AM22">
        <v>715.47692307692296</v>
      </c>
      <c r="AN22">
        <v>3262.08</v>
      </c>
      <c r="AO22">
        <f t="shared" si="26"/>
        <v>0.78066849277855754</v>
      </c>
      <c r="AP22">
        <v>-0.57774747981622299</v>
      </c>
      <c r="AQ22" t="s">
        <v>318</v>
      </c>
      <c r="AR22">
        <v>15362.6</v>
      </c>
      <c r="AS22">
        <v>823.33780769230805</v>
      </c>
      <c r="AT22">
        <v>904.77</v>
      </c>
      <c r="AU22">
        <f t="shared" si="27"/>
        <v>9.0003196732530877E-2</v>
      </c>
      <c r="AV22">
        <v>0.5</v>
      </c>
      <c r="AW22">
        <f t="shared" si="28"/>
        <v>1180.2040615545129</v>
      </c>
      <c r="AX22">
        <f t="shared" si="29"/>
        <v>2.2776412526520158</v>
      </c>
      <c r="AY22">
        <f t="shared" si="30"/>
        <v>53.111069168311403</v>
      </c>
      <c r="AZ22">
        <f t="shared" si="31"/>
        <v>2.4194025639152996E-3</v>
      </c>
      <c r="BA22">
        <f t="shared" si="32"/>
        <v>2.6054245830432041</v>
      </c>
      <c r="BB22" t="s">
        <v>319</v>
      </c>
      <c r="BC22">
        <v>823.33780769230805</v>
      </c>
      <c r="BD22">
        <v>586.73</v>
      </c>
      <c r="BE22">
        <f t="shared" si="33"/>
        <v>0.35151474960487195</v>
      </c>
      <c r="BF22">
        <f t="shared" si="34"/>
        <v>0.25604386966322457</v>
      </c>
      <c r="BG22">
        <f t="shared" si="35"/>
        <v>0.88112209617433235</v>
      </c>
      <c r="BH22">
        <f t="shared" si="36"/>
        <v>0.43019107529634332</v>
      </c>
      <c r="BI22">
        <f t="shared" si="37"/>
        <v>0.9256684017079766</v>
      </c>
      <c r="BJ22">
        <f t="shared" si="38"/>
        <v>0.18246291891850802</v>
      </c>
      <c r="BK22">
        <f t="shared" si="39"/>
        <v>0.81753708108149192</v>
      </c>
      <c r="BL22">
        <f t="shared" si="40"/>
        <v>1400.0223333333299</v>
      </c>
      <c r="BM22">
        <f t="shared" si="41"/>
        <v>1180.2040615545129</v>
      </c>
      <c r="BN22">
        <f t="shared" si="42"/>
        <v>0.84298945342146858</v>
      </c>
      <c r="BO22">
        <f t="shared" si="43"/>
        <v>0.1959789068429372</v>
      </c>
      <c r="BP22">
        <v>6</v>
      </c>
      <c r="BQ22">
        <v>0.5</v>
      </c>
      <c r="BR22" t="s">
        <v>296</v>
      </c>
      <c r="BS22">
        <v>2</v>
      </c>
      <c r="BT22">
        <v>1608051935.8499999</v>
      </c>
      <c r="BU22">
        <v>198.79966666666701</v>
      </c>
      <c r="BV22">
        <v>201.6268</v>
      </c>
      <c r="BW22">
        <v>21.311793333333299</v>
      </c>
      <c r="BX22">
        <v>20.8486266666667</v>
      </c>
      <c r="BY22">
        <v>198.56076666666701</v>
      </c>
      <c r="BZ22">
        <v>21.0224166666667</v>
      </c>
      <c r="CA22">
        <v>500.02170000000001</v>
      </c>
      <c r="CB22">
        <v>102.66849999999999</v>
      </c>
      <c r="CC22">
        <v>0.10000564333333301</v>
      </c>
      <c r="CD22">
        <v>27.988630000000001</v>
      </c>
      <c r="CE22">
        <v>28.892583333333299</v>
      </c>
      <c r="CF22">
        <v>999.9</v>
      </c>
      <c r="CG22">
        <v>0</v>
      </c>
      <c r="CH22">
        <v>0</v>
      </c>
      <c r="CI22">
        <v>10000.572</v>
      </c>
      <c r="CJ22">
        <v>0</v>
      </c>
      <c r="CK22">
        <v>408.85829999999999</v>
      </c>
      <c r="CL22">
        <v>1400.0223333333299</v>
      </c>
      <c r="CM22">
        <v>0.89999423333333295</v>
      </c>
      <c r="CN22">
        <v>0.100005723333333</v>
      </c>
      <c r="CO22">
        <v>0</v>
      </c>
      <c r="CP22">
        <v>823.32873333333305</v>
      </c>
      <c r="CQ22">
        <v>4.9994800000000001</v>
      </c>
      <c r="CR22">
        <v>11842.09</v>
      </c>
      <c r="CS22">
        <v>11417.7366666667</v>
      </c>
      <c r="CT22">
        <v>50.093499999999999</v>
      </c>
      <c r="CU22">
        <v>51.6184333333333</v>
      </c>
      <c r="CV22">
        <v>51.026800000000001</v>
      </c>
      <c r="CW22">
        <v>51.1289333333333</v>
      </c>
      <c r="CX22">
        <v>51.849833333333301</v>
      </c>
      <c r="CY22">
        <v>1255.5123333333299</v>
      </c>
      <c r="CZ22">
        <v>139.51</v>
      </c>
      <c r="DA22">
        <v>0</v>
      </c>
      <c r="DB22">
        <v>68.100000143051105</v>
      </c>
      <c r="DC22">
        <v>0</v>
      </c>
      <c r="DD22">
        <v>823.33780769230805</v>
      </c>
      <c r="DE22">
        <v>-2.60249572932962</v>
      </c>
      <c r="DF22">
        <v>-64.570940098343002</v>
      </c>
      <c r="DG22">
        <v>11842.1730769231</v>
      </c>
      <c r="DH22">
        <v>15</v>
      </c>
      <c r="DI22">
        <v>1608051556.0999999</v>
      </c>
      <c r="DJ22" t="s">
        <v>297</v>
      </c>
      <c r="DK22">
        <v>1608051556.0999999</v>
      </c>
      <c r="DL22">
        <v>1608051556.0999999</v>
      </c>
      <c r="DM22">
        <v>12</v>
      </c>
      <c r="DN22">
        <v>-0.214</v>
      </c>
      <c r="DO22">
        <v>-7.0000000000000007E-2</v>
      </c>
      <c r="DP22">
        <v>0.11600000000000001</v>
      </c>
      <c r="DQ22">
        <v>0.28999999999999998</v>
      </c>
      <c r="DR22">
        <v>402</v>
      </c>
      <c r="DS22">
        <v>21</v>
      </c>
      <c r="DT22">
        <v>0.24</v>
      </c>
      <c r="DU22">
        <v>0.12</v>
      </c>
      <c r="DV22">
        <v>2.28268338174732</v>
      </c>
      <c r="DW22">
        <v>-2.5302074750175499E-2</v>
      </c>
      <c r="DX22">
        <v>2.6983377626793901E-2</v>
      </c>
      <c r="DY22">
        <v>1</v>
      </c>
      <c r="DZ22">
        <v>-2.8327412903225802</v>
      </c>
      <c r="EA22">
        <v>2.1532258064116999E-4</v>
      </c>
      <c r="EB22">
        <v>3.4258382420613499E-2</v>
      </c>
      <c r="EC22">
        <v>1</v>
      </c>
      <c r="ED22">
        <v>0.46257077419354797</v>
      </c>
      <c r="EE22">
        <v>0.14871285483871</v>
      </c>
      <c r="EF22">
        <v>1.7560557450755101E-2</v>
      </c>
      <c r="EG22">
        <v>1</v>
      </c>
      <c r="EH22">
        <v>3</v>
      </c>
      <c r="EI22">
        <v>3</v>
      </c>
      <c r="EJ22" t="s">
        <v>303</v>
      </c>
      <c r="EK22">
        <v>100</v>
      </c>
      <c r="EL22">
        <v>100</v>
      </c>
      <c r="EM22">
        <v>0.23899999999999999</v>
      </c>
      <c r="EN22">
        <v>0.29160000000000003</v>
      </c>
      <c r="EO22">
        <v>0.28473723713550803</v>
      </c>
      <c r="EP22">
        <v>-1.6043650578588901E-5</v>
      </c>
      <c r="EQ22">
        <v>-1.15305589960158E-6</v>
      </c>
      <c r="ER22">
        <v>3.6581349982770798E-10</v>
      </c>
      <c r="ES22">
        <v>-0.10907938070517199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6.5</v>
      </c>
      <c r="FB22">
        <v>6.5</v>
      </c>
      <c r="FC22">
        <v>2</v>
      </c>
      <c r="FD22">
        <v>508.87400000000002</v>
      </c>
      <c r="FE22">
        <v>477.12099999999998</v>
      </c>
      <c r="FF22">
        <v>23.163900000000002</v>
      </c>
      <c r="FG22">
        <v>34.846699999999998</v>
      </c>
      <c r="FH22">
        <v>30.0001</v>
      </c>
      <c r="FI22">
        <v>34.771599999999999</v>
      </c>
      <c r="FJ22">
        <v>34.793599999999998</v>
      </c>
      <c r="FK22">
        <v>11.356999999999999</v>
      </c>
      <c r="FL22">
        <v>20.571300000000001</v>
      </c>
      <c r="FM22">
        <v>47.639600000000002</v>
      </c>
      <c r="FN22">
        <v>23.168800000000001</v>
      </c>
      <c r="FO22">
        <v>202.12799999999999</v>
      </c>
      <c r="FP22">
        <v>20.919799999999999</v>
      </c>
      <c r="FQ22">
        <v>97.637799999999999</v>
      </c>
      <c r="FR22">
        <v>101.791</v>
      </c>
    </row>
    <row r="23" spans="1:174" x14ac:dyDescent="0.25">
      <c r="A23">
        <v>7</v>
      </c>
      <c r="B23">
        <v>1608052028.5999999</v>
      </c>
      <c r="C23">
        <v>489.5</v>
      </c>
      <c r="D23" t="s">
        <v>320</v>
      </c>
      <c r="E23" t="s">
        <v>321</v>
      </c>
      <c r="F23" t="s">
        <v>291</v>
      </c>
      <c r="G23" t="s">
        <v>292</v>
      </c>
      <c r="H23">
        <v>1608052020.8499999</v>
      </c>
      <c r="I23">
        <f t="shared" si="0"/>
        <v>6.5987472370152966E-4</v>
      </c>
      <c r="J23">
        <f t="shared" si="1"/>
        <v>0.65987472370152966</v>
      </c>
      <c r="K23">
        <f t="shared" si="2"/>
        <v>3.4316198154022679</v>
      </c>
      <c r="L23">
        <f t="shared" si="3"/>
        <v>249.381233333333</v>
      </c>
      <c r="M23">
        <f t="shared" si="4"/>
        <v>93.786968057708165</v>
      </c>
      <c r="N23">
        <f t="shared" si="5"/>
        <v>9.6384706347053619</v>
      </c>
      <c r="O23">
        <f t="shared" si="6"/>
        <v>25.628866612373493</v>
      </c>
      <c r="P23">
        <f t="shared" si="7"/>
        <v>3.6665715119380132E-2</v>
      </c>
      <c r="Q23">
        <f t="shared" si="8"/>
        <v>2.9760426858692006</v>
      </c>
      <c r="R23">
        <f t="shared" si="9"/>
        <v>3.6416593600666375E-2</v>
      </c>
      <c r="S23">
        <f t="shared" si="10"/>
        <v>2.2782612329322327E-2</v>
      </c>
      <c r="T23">
        <f t="shared" si="11"/>
        <v>231.29135255208172</v>
      </c>
      <c r="U23">
        <f t="shared" si="12"/>
        <v>29.145390078987248</v>
      </c>
      <c r="V23">
        <f t="shared" si="13"/>
        <v>28.860976666666701</v>
      </c>
      <c r="W23">
        <f t="shared" si="14"/>
        <v>3.9895322563790905</v>
      </c>
      <c r="X23">
        <f t="shared" si="15"/>
        <v>57.628885922368568</v>
      </c>
      <c r="Y23">
        <f t="shared" si="16"/>
        <v>2.1832518311955824</v>
      </c>
      <c r="Z23">
        <f t="shared" si="17"/>
        <v>3.7884678772666618</v>
      </c>
      <c r="AA23">
        <f t="shared" si="18"/>
        <v>1.8062804251835081</v>
      </c>
      <c r="AB23">
        <f t="shared" si="19"/>
        <v>-29.100475315237457</v>
      </c>
      <c r="AC23">
        <f t="shared" si="20"/>
        <v>-142.76343893706058</v>
      </c>
      <c r="AD23">
        <f t="shared" si="21"/>
        <v>-10.499998490026263</v>
      </c>
      <c r="AE23">
        <f t="shared" si="22"/>
        <v>48.927439809757431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54116.180746040067</v>
      </c>
      <c r="AK23" t="s">
        <v>293</v>
      </c>
      <c r="AL23">
        <v>10143.9</v>
      </c>
      <c r="AM23">
        <v>715.47692307692296</v>
      </c>
      <c r="AN23">
        <v>3262.08</v>
      </c>
      <c r="AO23">
        <f t="shared" si="26"/>
        <v>0.78066849277855754</v>
      </c>
      <c r="AP23">
        <v>-0.57774747981622299</v>
      </c>
      <c r="AQ23" t="s">
        <v>322</v>
      </c>
      <c r="AR23">
        <v>15366.1</v>
      </c>
      <c r="AS23">
        <v>839.93826923076904</v>
      </c>
      <c r="AT23">
        <v>933.7</v>
      </c>
      <c r="AU23">
        <f t="shared" si="27"/>
        <v>0.10041954671653741</v>
      </c>
      <c r="AV23">
        <v>0.5</v>
      </c>
      <c r="AW23">
        <f t="shared" si="28"/>
        <v>1180.1857065721699</v>
      </c>
      <c r="AX23">
        <f t="shared" si="29"/>
        <v>3.4316198154022679</v>
      </c>
      <c r="AY23">
        <f t="shared" si="30"/>
        <v>59.256856847656863</v>
      </c>
      <c r="AZ23">
        <f t="shared" si="31"/>
        <v>3.3972342427901728E-3</v>
      </c>
      <c r="BA23">
        <f t="shared" si="32"/>
        <v>2.4937131841062441</v>
      </c>
      <c r="BB23" t="s">
        <v>323</v>
      </c>
      <c r="BC23">
        <v>839.93826923076904</v>
      </c>
      <c r="BD23">
        <v>584.92999999999995</v>
      </c>
      <c r="BE23">
        <f t="shared" si="33"/>
        <v>0.37353539680839676</v>
      </c>
      <c r="BF23">
        <f t="shared" si="34"/>
        <v>0.2688354238301201</v>
      </c>
      <c r="BG23">
        <f t="shared" si="35"/>
        <v>0.86972339988420522</v>
      </c>
      <c r="BH23">
        <f t="shared" si="36"/>
        <v>0.4296600162148832</v>
      </c>
      <c r="BI23">
        <f t="shared" si="37"/>
        <v>0.91430817040135515</v>
      </c>
      <c r="BJ23">
        <f t="shared" si="38"/>
        <v>0.18721602553597719</v>
      </c>
      <c r="BK23">
        <f t="shared" si="39"/>
        <v>0.81278397446402284</v>
      </c>
      <c r="BL23">
        <f t="shared" si="40"/>
        <v>1400.00066666667</v>
      </c>
      <c r="BM23">
        <f t="shared" si="41"/>
        <v>1180.1857065721699</v>
      </c>
      <c r="BN23">
        <f t="shared" si="42"/>
        <v>0.84298938898517228</v>
      </c>
      <c r="BO23">
        <f t="shared" si="43"/>
        <v>0.19597877797034474</v>
      </c>
      <c r="BP23">
        <v>6</v>
      </c>
      <c r="BQ23">
        <v>0.5</v>
      </c>
      <c r="BR23" t="s">
        <v>296</v>
      </c>
      <c r="BS23">
        <v>2</v>
      </c>
      <c r="BT23">
        <v>1608052020.8499999</v>
      </c>
      <c r="BU23">
        <v>249.381233333333</v>
      </c>
      <c r="BV23">
        <v>253.69653333333301</v>
      </c>
      <c r="BW23">
        <v>21.2440933333333</v>
      </c>
      <c r="BX23">
        <v>20.469086666666701</v>
      </c>
      <c r="BY23">
        <v>249.16636666666699</v>
      </c>
      <c r="BZ23">
        <v>20.957526666666698</v>
      </c>
      <c r="CA23">
        <v>500.013466666667</v>
      </c>
      <c r="CB23">
        <v>102.66986666666701</v>
      </c>
      <c r="CC23">
        <v>9.9961960000000002E-2</v>
      </c>
      <c r="CD23">
        <v>27.9711766666667</v>
      </c>
      <c r="CE23">
        <v>28.860976666666701</v>
      </c>
      <c r="CF23">
        <v>999.9</v>
      </c>
      <c r="CG23">
        <v>0</v>
      </c>
      <c r="CH23">
        <v>0</v>
      </c>
      <c r="CI23">
        <v>10000.469999999999</v>
      </c>
      <c r="CJ23">
        <v>0</v>
      </c>
      <c r="CK23">
        <v>754.91539999999998</v>
      </c>
      <c r="CL23">
        <v>1400.00066666667</v>
      </c>
      <c r="CM23">
        <v>0.89999646666666699</v>
      </c>
      <c r="CN23">
        <v>0.10000408</v>
      </c>
      <c r="CO23">
        <v>0</v>
      </c>
      <c r="CP23">
        <v>839.9325</v>
      </c>
      <c r="CQ23">
        <v>4.9994800000000001</v>
      </c>
      <c r="CR23">
        <v>12184.1733333333</v>
      </c>
      <c r="CS23">
        <v>11417.573333333299</v>
      </c>
      <c r="CT23">
        <v>49.358066666666701</v>
      </c>
      <c r="CU23">
        <v>50.899799999999999</v>
      </c>
      <c r="CV23">
        <v>50.283133333333303</v>
      </c>
      <c r="CW23">
        <v>50.1706</v>
      </c>
      <c r="CX23">
        <v>51.149799999999999</v>
      </c>
      <c r="CY23">
        <v>1255.4973333333301</v>
      </c>
      <c r="CZ23">
        <v>139.505</v>
      </c>
      <c r="DA23">
        <v>0</v>
      </c>
      <c r="DB23">
        <v>84.299999952316298</v>
      </c>
      <c r="DC23">
        <v>0</v>
      </c>
      <c r="DD23">
        <v>839.93826923076904</v>
      </c>
      <c r="DE23">
        <v>7.2425641067828002</v>
      </c>
      <c r="DF23">
        <v>-41.357264306006101</v>
      </c>
      <c r="DG23">
        <v>12182.126923076899</v>
      </c>
      <c r="DH23">
        <v>15</v>
      </c>
      <c r="DI23">
        <v>1608051556.0999999</v>
      </c>
      <c r="DJ23" t="s">
        <v>297</v>
      </c>
      <c r="DK23">
        <v>1608051556.0999999</v>
      </c>
      <c r="DL23">
        <v>1608051556.0999999</v>
      </c>
      <c r="DM23">
        <v>12</v>
      </c>
      <c r="DN23">
        <v>-0.214</v>
      </c>
      <c r="DO23">
        <v>-7.0000000000000007E-2</v>
      </c>
      <c r="DP23">
        <v>0.11600000000000001</v>
      </c>
      <c r="DQ23">
        <v>0.28999999999999998</v>
      </c>
      <c r="DR23">
        <v>402</v>
      </c>
      <c r="DS23">
        <v>21</v>
      </c>
      <c r="DT23">
        <v>0.24</v>
      </c>
      <c r="DU23">
        <v>0.12</v>
      </c>
      <c r="DV23">
        <v>3.4352352425731301</v>
      </c>
      <c r="DW23">
        <v>-0.126109288935874</v>
      </c>
      <c r="DX23">
        <v>1.84234977045485E-2</v>
      </c>
      <c r="DY23">
        <v>1</v>
      </c>
      <c r="DZ23">
        <v>-4.3193919354838703</v>
      </c>
      <c r="EA23">
        <v>0.15183870967743099</v>
      </c>
      <c r="EB23">
        <v>2.2282588229139599E-2</v>
      </c>
      <c r="EC23">
        <v>1</v>
      </c>
      <c r="ED23">
        <v>0.77542764516129004</v>
      </c>
      <c r="EE23">
        <v>-3.3627096774196202E-2</v>
      </c>
      <c r="EF23">
        <v>2.7561780754818701E-3</v>
      </c>
      <c r="EG23">
        <v>1</v>
      </c>
      <c r="EH23">
        <v>3</v>
      </c>
      <c r="EI23">
        <v>3</v>
      </c>
      <c r="EJ23" t="s">
        <v>303</v>
      </c>
      <c r="EK23">
        <v>100</v>
      </c>
      <c r="EL23">
        <v>100</v>
      </c>
      <c r="EM23">
        <v>0.215</v>
      </c>
      <c r="EN23">
        <v>0.28670000000000001</v>
      </c>
      <c r="EO23">
        <v>0.28473723713550803</v>
      </c>
      <c r="EP23">
        <v>-1.6043650578588901E-5</v>
      </c>
      <c r="EQ23">
        <v>-1.15305589960158E-6</v>
      </c>
      <c r="ER23">
        <v>3.6581349982770798E-10</v>
      </c>
      <c r="ES23">
        <v>-0.10907938070517199</v>
      </c>
      <c r="ET23">
        <v>-1.48585495900011E-2</v>
      </c>
      <c r="EU23">
        <v>2.0620247853856302E-3</v>
      </c>
      <c r="EV23">
        <v>-2.1578943166311499E-5</v>
      </c>
      <c r="EW23">
        <v>18</v>
      </c>
      <c r="EX23">
        <v>2225</v>
      </c>
      <c r="EY23">
        <v>1</v>
      </c>
      <c r="EZ23">
        <v>25</v>
      </c>
      <c r="FA23">
        <v>7.9</v>
      </c>
      <c r="FB23">
        <v>7.9</v>
      </c>
      <c r="FC23">
        <v>2</v>
      </c>
      <c r="FD23">
        <v>509.26900000000001</v>
      </c>
      <c r="FE23">
        <v>477.01600000000002</v>
      </c>
      <c r="FF23">
        <v>23.3596</v>
      </c>
      <c r="FG23">
        <v>34.846699999999998</v>
      </c>
      <c r="FH23">
        <v>29.9999</v>
      </c>
      <c r="FI23">
        <v>34.8001</v>
      </c>
      <c r="FJ23">
        <v>34.828200000000002</v>
      </c>
      <c r="FK23">
        <v>13.4382</v>
      </c>
      <c r="FL23">
        <v>22.892700000000001</v>
      </c>
      <c r="FM23">
        <v>46.895699999999998</v>
      </c>
      <c r="FN23">
        <v>23.372699999999998</v>
      </c>
      <c r="FO23">
        <v>254.01599999999999</v>
      </c>
      <c r="FP23">
        <v>20.496600000000001</v>
      </c>
      <c r="FQ23">
        <v>97.645700000000005</v>
      </c>
      <c r="FR23">
        <v>101.792</v>
      </c>
    </row>
    <row r="24" spans="1:174" x14ac:dyDescent="0.25">
      <c r="A24">
        <v>8</v>
      </c>
      <c r="B24">
        <v>1608052128.5999999</v>
      </c>
      <c r="C24">
        <v>589.5</v>
      </c>
      <c r="D24" t="s">
        <v>324</v>
      </c>
      <c r="E24" t="s">
        <v>325</v>
      </c>
      <c r="F24" t="s">
        <v>291</v>
      </c>
      <c r="G24" t="s">
        <v>292</v>
      </c>
      <c r="H24">
        <v>1608052120.8499999</v>
      </c>
      <c r="I24">
        <f t="shared" si="0"/>
        <v>7.5237763734877286E-4</v>
      </c>
      <c r="J24">
        <f t="shared" si="1"/>
        <v>0.75237763734877283</v>
      </c>
      <c r="K24">
        <f t="shared" si="2"/>
        <v>7.1612616599167298</v>
      </c>
      <c r="L24">
        <f t="shared" si="3"/>
        <v>399.11950000000002</v>
      </c>
      <c r="M24">
        <f t="shared" si="4"/>
        <v>116.66849148409965</v>
      </c>
      <c r="N24">
        <f t="shared" si="5"/>
        <v>11.990065084068034</v>
      </c>
      <c r="O24">
        <f t="shared" si="6"/>
        <v>41.017662270647314</v>
      </c>
      <c r="P24">
        <f t="shared" si="7"/>
        <v>4.1944905168601943E-2</v>
      </c>
      <c r="Q24">
        <f t="shared" si="8"/>
        <v>2.9742206791378485</v>
      </c>
      <c r="R24">
        <f t="shared" si="9"/>
        <v>4.1619027314475927E-2</v>
      </c>
      <c r="S24">
        <f t="shared" si="10"/>
        <v>2.604095971817182E-2</v>
      </c>
      <c r="T24">
        <f t="shared" si="11"/>
        <v>231.29568543229496</v>
      </c>
      <c r="U24">
        <f t="shared" si="12"/>
        <v>29.149676431651443</v>
      </c>
      <c r="V24">
        <f t="shared" si="13"/>
        <v>28.9270666666667</v>
      </c>
      <c r="W24">
        <f t="shared" si="14"/>
        <v>4.0048307891180102</v>
      </c>
      <c r="X24">
        <f t="shared" si="15"/>
        <v>58.059934792199066</v>
      </c>
      <c r="Y24">
        <f t="shared" si="16"/>
        <v>2.2030879289154837</v>
      </c>
      <c r="Z24">
        <f t="shared" si="17"/>
        <v>3.7945063782804849</v>
      </c>
      <c r="AA24">
        <f t="shared" si="18"/>
        <v>1.8017428602025265</v>
      </c>
      <c r="AB24">
        <f t="shared" si="19"/>
        <v>-33.179853807080882</v>
      </c>
      <c r="AC24">
        <f t="shared" si="20"/>
        <v>-148.89319172830423</v>
      </c>
      <c r="AD24">
        <f t="shared" si="21"/>
        <v>-10.962635846316703</v>
      </c>
      <c r="AE24">
        <f t="shared" si="22"/>
        <v>38.260004050593125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54057.816432997817</v>
      </c>
      <c r="AK24" t="s">
        <v>293</v>
      </c>
      <c r="AL24">
        <v>10143.9</v>
      </c>
      <c r="AM24">
        <v>715.47692307692296</v>
      </c>
      <c r="AN24">
        <v>3262.08</v>
      </c>
      <c r="AO24">
        <f t="shared" si="26"/>
        <v>0.78066849277855754</v>
      </c>
      <c r="AP24">
        <v>-0.57774747981622299</v>
      </c>
      <c r="AQ24" t="s">
        <v>326</v>
      </c>
      <c r="AR24">
        <v>15370.6</v>
      </c>
      <c r="AS24">
        <v>896.79520000000002</v>
      </c>
      <c r="AT24">
        <v>1023.1</v>
      </c>
      <c r="AU24">
        <f t="shared" si="27"/>
        <v>0.12345303489394976</v>
      </c>
      <c r="AV24">
        <v>0.5</v>
      </c>
      <c r="AW24">
        <f t="shared" si="28"/>
        <v>1180.2101615543809</v>
      </c>
      <c r="AX24">
        <f t="shared" si="29"/>
        <v>7.1612616599167298</v>
      </c>
      <c r="AY24">
        <f t="shared" si="30"/>
        <v>72.85026312828353</v>
      </c>
      <c r="AZ24">
        <f t="shared" si="31"/>
        <v>6.5573144443531895E-3</v>
      </c>
      <c r="BA24">
        <f t="shared" si="32"/>
        <v>2.1884273287068714</v>
      </c>
      <c r="BB24" t="s">
        <v>327</v>
      </c>
      <c r="BC24">
        <v>896.79520000000002</v>
      </c>
      <c r="BD24">
        <v>591.63</v>
      </c>
      <c r="BE24">
        <f t="shared" si="33"/>
        <v>0.42172808132147399</v>
      </c>
      <c r="BF24">
        <f t="shared" si="34"/>
        <v>0.29273136023361995</v>
      </c>
      <c r="BG24">
        <f t="shared" si="35"/>
        <v>0.8384279803029453</v>
      </c>
      <c r="BH24">
        <f t="shared" si="36"/>
        <v>0.41058298117076325</v>
      </c>
      <c r="BI24">
        <f t="shared" si="37"/>
        <v>0.879202581780133</v>
      </c>
      <c r="BJ24">
        <f t="shared" si="38"/>
        <v>0.19311951564305491</v>
      </c>
      <c r="BK24">
        <f t="shared" si="39"/>
        <v>0.80688048435694504</v>
      </c>
      <c r="BL24">
        <f t="shared" si="40"/>
        <v>1400.03</v>
      </c>
      <c r="BM24">
        <f t="shared" si="41"/>
        <v>1180.2101615543809</v>
      </c>
      <c r="BN24">
        <f t="shared" si="42"/>
        <v>0.84298919419896778</v>
      </c>
      <c r="BO24">
        <f t="shared" si="43"/>
        <v>0.19597838839793574</v>
      </c>
      <c r="BP24">
        <v>6</v>
      </c>
      <c r="BQ24">
        <v>0.5</v>
      </c>
      <c r="BR24" t="s">
        <v>296</v>
      </c>
      <c r="BS24">
        <v>2</v>
      </c>
      <c r="BT24">
        <v>1608052120.8499999</v>
      </c>
      <c r="BU24">
        <v>399.11950000000002</v>
      </c>
      <c r="BV24">
        <v>408.07286666666698</v>
      </c>
      <c r="BW24">
        <v>21.436993333333302</v>
      </c>
      <c r="BX24">
        <v>20.553543333333302</v>
      </c>
      <c r="BY24">
        <v>399.00153333333299</v>
      </c>
      <c r="BZ24">
        <v>21.142433333333301</v>
      </c>
      <c r="CA24">
        <v>500.02756666666698</v>
      </c>
      <c r="CB24">
        <v>102.6703</v>
      </c>
      <c r="CC24">
        <v>0.100078973333333</v>
      </c>
      <c r="CD24">
        <v>27.9984933333333</v>
      </c>
      <c r="CE24">
        <v>28.9270666666667</v>
      </c>
      <c r="CF24">
        <v>999.9</v>
      </c>
      <c r="CG24">
        <v>0</v>
      </c>
      <c r="CH24">
        <v>0</v>
      </c>
      <c r="CI24">
        <v>9990.1276666666708</v>
      </c>
      <c r="CJ24">
        <v>0</v>
      </c>
      <c r="CK24">
        <v>656.49559999999997</v>
      </c>
      <c r="CL24">
        <v>1400.03</v>
      </c>
      <c r="CM24">
        <v>0.90000453333333397</v>
      </c>
      <c r="CN24">
        <v>9.9995093333333299E-2</v>
      </c>
      <c r="CO24">
        <v>0</v>
      </c>
      <c r="CP24">
        <v>896.63686666666604</v>
      </c>
      <c r="CQ24">
        <v>4.9994800000000001</v>
      </c>
      <c r="CR24">
        <v>12884.416666666701</v>
      </c>
      <c r="CS24">
        <v>11417.83</v>
      </c>
      <c r="CT24">
        <v>48.712333333333298</v>
      </c>
      <c r="CU24">
        <v>50.416333333333299</v>
      </c>
      <c r="CV24">
        <v>49.641599999999997</v>
      </c>
      <c r="CW24">
        <v>49.691466666666699</v>
      </c>
      <c r="CX24">
        <v>50.587200000000003</v>
      </c>
      <c r="CY24">
        <v>1255.5313333333299</v>
      </c>
      <c r="CZ24">
        <v>139.49866666666699</v>
      </c>
      <c r="DA24">
        <v>0</v>
      </c>
      <c r="DB24">
        <v>99.299999952316298</v>
      </c>
      <c r="DC24">
        <v>0</v>
      </c>
      <c r="DD24">
        <v>896.79520000000002</v>
      </c>
      <c r="DE24">
        <v>23.419223790977099</v>
      </c>
      <c r="DF24">
        <v>173.38369411426299</v>
      </c>
      <c r="DG24">
        <v>12885.464</v>
      </c>
      <c r="DH24">
        <v>15</v>
      </c>
      <c r="DI24">
        <v>1608051556.0999999</v>
      </c>
      <c r="DJ24" t="s">
        <v>297</v>
      </c>
      <c r="DK24">
        <v>1608051556.0999999</v>
      </c>
      <c r="DL24">
        <v>1608051556.0999999</v>
      </c>
      <c r="DM24">
        <v>12</v>
      </c>
      <c r="DN24">
        <v>-0.214</v>
      </c>
      <c r="DO24">
        <v>-7.0000000000000007E-2</v>
      </c>
      <c r="DP24">
        <v>0.11600000000000001</v>
      </c>
      <c r="DQ24">
        <v>0.28999999999999998</v>
      </c>
      <c r="DR24">
        <v>402</v>
      </c>
      <c r="DS24">
        <v>21</v>
      </c>
      <c r="DT24">
        <v>0.24</v>
      </c>
      <c r="DU24">
        <v>0.12</v>
      </c>
      <c r="DV24">
        <v>7.1629281023339599</v>
      </c>
      <c r="DW24">
        <v>-0.22432824862905101</v>
      </c>
      <c r="DX24">
        <v>5.5517723408588203E-2</v>
      </c>
      <c r="DY24">
        <v>1</v>
      </c>
      <c r="DZ24">
        <v>-8.9550487096774205</v>
      </c>
      <c r="EA24">
        <v>0.18039629032256399</v>
      </c>
      <c r="EB24">
        <v>6.4472976921914907E-2</v>
      </c>
      <c r="EC24">
        <v>1</v>
      </c>
      <c r="ED24">
        <v>0.88167958064516105</v>
      </c>
      <c r="EE24">
        <v>0.136892903225803</v>
      </c>
      <c r="EF24">
        <v>1.02185189185448E-2</v>
      </c>
      <c r="EG24">
        <v>1</v>
      </c>
      <c r="EH24">
        <v>3</v>
      </c>
      <c r="EI24">
        <v>3</v>
      </c>
      <c r="EJ24" t="s">
        <v>303</v>
      </c>
      <c r="EK24">
        <v>100</v>
      </c>
      <c r="EL24">
        <v>100</v>
      </c>
      <c r="EM24">
        <v>0.11799999999999999</v>
      </c>
      <c r="EN24">
        <v>0.29559999999999997</v>
      </c>
      <c r="EO24">
        <v>0.28473723713550803</v>
      </c>
      <c r="EP24">
        <v>-1.6043650578588901E-5</v>
      </c>
      <c r="EQ24">
        <v>-1.15305589960158E-6</v>
      </c>
      <c r="ER24">
        <v>3.6581349982770798E-10</v>
      </c>
      <c r="ES24">
        <v>-0.10907938070517199</v>
      </c>
      <c r="ET24">
        <v>-1.48585495900011E-2</v>
      </c>
      <c r="EU24">
        <v>2.0620247853856302E-3</v>
      </c>
      <c r="EV24">
        <v>-2.1578943166311499E-5</v>
      </c>
      <c r="EW24">
        <v>18</v>
      </c>
      <c r="EX24">
        <v>2225</v>
      </c>
      <c r="EY24">
        <v>1</v>
      </c>
      <c r="EZ24">
        <v>25</v>
      </c>
      <c r="FA24">
        <v>9.5</v>
      </c>
      <c r="FB24">
        <v>9.5</v>
      </c>
      <c r="FC24">
        <v>2</v>
      </c>
      <c r="FD24">
        <v>509.53199999999998</v>
      </c>
      <c r="FE24">
        <v>477.57900000000001</v>
      </c>
      <c r="FF24">
        <v>23.2377</v>
      </c>
      <c r="FG24">
        <v>34.869</v>
      </c>
      <c r="FH24">
        <v>30.000299999999999</v>
      </c>
      <c r="FI24">
        <v>34.840200000000003</v>
      </c>
      <c r="FJ24">
        <v>34.872599999999998</v>
      </c>
      <c r="FK24">
        <v>19.423999999999999</v>
      </c>
      <c r="FL24">
        <v>22.013999999999999</v>
      </c>
      <c r="FM24">
        <v>46.096899999999998</v>
      </c>
      <c r="FN24">
        <v>23.2362</v>
      </c>
      <c r="FO24">
        <v>408.584</v>
      </c>
      <c r="FP24">
        <v>20.549499999999998</v>
      </c>
      <c r="FQ24">
        <v>97.641800000000003</v>
      </c>
      <c r="FR24">
        <v>101.78400000000001</v>
      </c>
    </row>
    <row r="25" spans="1:174" x14ac:dyDescent="0.25">
      <c r="A25">
        <v>9</v>
      </c>
      <c r="B25">
        <v>1608052228.5999999</v>
      </c>
      <c r="C25">
        <v>689.5</v>
      </c>
      <c r="D25" t="s">
        <v>328</v>
      </c>
      <c r="E25" t="s">
        <v>329</v>
      </c>
      <c r="F25" t="s">
        <v>291</v>
      </c>
      <c r="G25" t="s">
        <v>292</v>
      </c>
      <c r="H25">
        <v>1608052220.5999999</v>
      </c>
      <c r="I25">
        <f t="shared" si="0"/>
        <v>8.8552679867925877E-4</v>
      </c>
      <c r="J25">
        <f t="shared" si="1"/>
        <v>0.88552679867925876</v>
      </c>
      <c r="K25">
        <f t="shared" si="2"/>
        <v>9.530606650953084</v>
      </c>
      <c r="L25">
        <f t="shared" si="3"/>
        <v>499.51864516129001</v>
      </c>
      <c r="M25">
        <f t="shared" si="4"/>
        <v>177.37492982065663</v>
      </c>
      <c r="N25">
        <f t="shared" si="5"/>
        <v>18.228164379002745</v>
      </c>
      <c r="O25">
        <f t="shared" si="6"/>
        <v>51.333680490152098</v>
      </c>
      <c r="P25">
        <f t="shared" si="7"/>
        <v>4.920840346189722E-2</v>
      </c>
      <c r="Q25">
        <f t="shared" si="8"/>
        <v>2.9749425123617455</v>
      </c>
      <c r="R25">
        <f t="shared" si="9"/>
        <v>4.876064829707321E-2</v>
      </c>
      <c r="S25">
        <f t="shared" si="10"/>
        <v>3.0515294519431233E-2</v>
      </c>
      <c r="T25">
        <f t="shared" si="11"/>
        <v>231.29061808112942</v>
      </c>
      <c r="U25">
        <f t="shared" si="12"/>
        <v>29.08172651888145</v>
      </c>
      <c r="V25">
        <f t="shared" si="13"/>
        <v>28.912564516128999</v>
      </c>
      <c r="W25">
        <f t="shared" si="14"/>
        <v>4.0014694531357256</v>
      </c>
      <c r="X25">
        <f t="shared" si="15"/>
        <v>57.864979103162199</v>
      </c>
      <c r="Y25">
        <f t="shared" si="16"/>
        <v>2.1913964325375201</v>
      </c>
      <c r="Z25">
        <f t="shared" si="17"/>
        <v>3.7870858444978945</v>
      </c>
      <c r="AA25">
        <f t="shared" si="18"/>
        <v>1.8100730205982054</v>
      </c>
      <c r="AB25">
        <f t="shared" si="19"/>
        <v>-39.051731821755311</v>
      </c>
      <c r="AC25">
        <f t="shared" si="20"/>
        <v>-151.9881646464743</v>
      </c>
      <c r="AD25">
        <f t="shared" si="21"/>
        <v>-11.185120812853377</v>
      </c>
      <c r="AE25">
        <f t="shared" si="22"/>
        <v>29.06560080004644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54084.940835097164</v>
      </c>
      <c r="AK25" t="s">
        <v>293</v>
      </c>
      <c r="AL25">
        <v>10143.9</v>
      </c>
      <c r="AM25">
        <v>715.47692307692296</v>
      </c>
      <c r="AN25">
        <v>3262.08</v>
      </c>
      <c r="AO25">
        <f t="shared" si="26"/>
        <v>0.78066849277855754</v>
      </c>
      <c r="AP25">
        <v>-0.57774747981622299</v>
      </c>
      <c r="AQ25" t="s">
        <v>330</v>
      </c>
      <c r="AR25">
        <v>15374.4</v>
      </c>
      <c r="AS25">
        <v>969.82319230769201</v>
      </c>
      <c r="AT25">
        <v>1127.28</v>
      </c>
      <c r="AU25">
        <f t="shared" si="27"/>
        <v>0.13967852502688594</v>
      </c>
      <c r="AV25">
        <v>0.5</v>
      </c>
      <c r="AW25">
        <f t="shared" si="28"/>
        <v>1180.1801841622053</v>
      </c>
      <c r="AX25">
        <f t="shared" si="29"/>
        <v>9.530606650953084</v>
      </c>
      <c r="AY25">
        <f t="shared" si="30"/>
        <v>82.422913694867717</v>
      </c>
      <c r="AZ25">
        <f t="shared" si="31"/>
        <v>8.5650939292334395E-3</v>
      </c>
      <c r="BA25">
        <f t="shared" si="32"/>
        <v>1.893761975729189</v>
      </c>
      <c r="BB25" t="s">
        <v>331</v>
      </c>
      <c r="BC25">
        <v>969.82319230769201</v>
      </c>
      <c r="BD25">
        <v>615.70000000000005</v>
      </c>
      <c r="BE25">
        <f t="shared" si="33"/>
        <v>0.45381803988361358</v>
      </c>
      <c r="BF25">
        <f t="shared" si="34"/>
        <v>0.30778530765922824</v>
      </c>
      <c r="BG25">
        <f t="shared" si="35"/>
        <v>0.8066868703663117</v>
      </c>
      <c r="BH25">
        <f t="shared" si="36"/>
        <v>0.38235947353477445</v>
      </c>
      <c r="BI25">
        <f t="shared" si="37"/>
        <v>0.83829318331750535</v>
      </c>
      <c r="BJ25">
        <f t="shared" si="38"/>
        <v>0.1953999609710961</v>
      </c>
      <c r="BK25">
        <f t="shared" si="39"/>
        <v>0.80460003902890387</v>
      </c>
      <c r="BL25">
        <f t="shared" si="40"/>
        <v>1399.9938709677399</v>
      </c>
      <c r="BM25">
        <f t="shared" si="41"/>
        <v>1180.1801841622053</v>
      </c>
      <c r="BN25">
        <f t="shared" si="42"/>
        <v>0.84298953633733453</v>
      </c>
      <c r="BO25">
        <f t="shared" si="43"/>
        <v>0.1959790726746693</v>
      </c>
      <c r="BP25">
        <v>6</v>
      </c>
      <c r="BQ25">
        <v>0.5</v>
      </c>
      <c r="BR25" t="s">
        <v>296</v>
      </c>
      <c r="BS25">
        <v>2</v>
      </c>
      <c r="BT25">
        <v>1608052220.5999999</v>
      </c>
      <c r="BU25">
        <v>499.51864516129001</v>
      </c>
      <c r="BV25">
        <v>511.485677419355</v>
      </c>
      <c r="BW25">
        <v>21.324077419354801</v>
      </c>
      <c r="BX25">
        <v>20.284148387096799</v>
      </c>
      <c r="BY25">
        <v>499.35964516129002</v>
      </c>
      <c r="BZ25">
        <v>21.070077419354799</v>
      </c>
      <c r="CA25">
        <v>500.02090322580699</v>
      </c>
      <c r="CB25">
        <v>102.66629032258101</v>
      </c>
      <c r="CC25">
        <v>0.100004764516129</v>
      </c>
      <c r="CD25">
        <v>27.964919354838699</v>
      </c>
      <c r="CE25">
        <v>28.912564516128999</v>
      </c>
      <c r="CF25">
        <v>999.9</v>
      </c>
      <c r="CG25">
        <v>0</v>
      </c>
      <c r="CH25">
        <v>0</v>
      </c>
      <c r="CI25">
        <v>9994.5977419354804</v>
      </c>
      <c r="CJ25">
        <v>0</v>
      </c>
      <c r="CK25">
        <v>585.19509677419398</v>
      </c>
      <c r="CL25">
        <v>1399.9938709677399</v>
      </c>
      <c r="CM25">
        <v>0.89999264516128996</v>
      </c>
      <c r="CN25">
        <v>0.10000725483870999</v>
      </c>
      <c r="CO25">
        <v>0</v>
      </c>
      <c r="CP25">
        <v>969.55535483870995</v>
      </c>
      <c r="CQ25">
        <v>4.9994800000000001</v>
      </c>
      <c r="CR25">
        <v>13819.154838709699</v>
      </c>
      <c r="CS25">
        <v>11417.532258064501</v>
      </c>
      <c r="CT25">
        <v>48.2194516129032</v>
      </c>
      <c r="CU25">
        <v>49.989774193548399</v>
      </c>
      <c r="CV25">
        <v>49.124806451612898</v>
      </c>
      <c r="CW25">
        <v>49.332387096774198</v>
      </c>
      <c r="CX25">
        <v>50.1166129032258</v>
      </c>
      <c r="CY25">
        <v>1255.4851612903201</v>
      </c>
      <c r="CZ25">
        <v>139.511290322581</v>
      </c>
      <c r="DA25">
        <v>0</v>
      </c>
      <c r="DB25">
        <v>99.400000095367403</v>
      </c>
      <c r="DC25">
        <v>0</v>
      </c>
      <c r="DD25">
        <v>969.82319230769201</v>
      </c>
      <c r="DE25">
        <v>32.426700876140501</v>
      </c>
      <c r="DF25">
        <v>419.10085484472398</v>
      </c>
      <c r="DG25">
        <v>13822.896153846201</v>
      </c>
      <c r="DH25">
        <v>15</v>
      </c>
      <c r="DI25">
        <v>1608052247.5999999</v>
      </c>
      <c r="DJ25" t="s">
        <v>332</v>
      </c>
      <c r="DK25">
        <v>1608052247.5999999</v>
      </c>
      <c r="DL25">
        <v>1608052247.5999999</v>
      </c>
      <c r="DM25">
        <v>13</v>
      </c>
      <c r="DN25">
        <v>0.13500000000000001</v>
      </c>
      <c r="DO25">
        <v>6.0000000000000001E-3</v>
      </c>
      <c r="DP25">
        <v>0.159</v>
      </c>
      <c r="DQ25">
        <v>0.254</v>
      </c>
      <c r="DR25">
        <v>512</v>
      </c>
      <c r="DS25">
        <v>20</v>
      </c>
      <c r="DT25">
        <v>0.15</v>
      </c>
      <c r="DU25">
        <v>0.06</v>
      </c>
      <c r="DV25">
        <v>9.6195646200052902</v>
      </c>
      <c r="DW25">
        <v>-0.110297976887548</v>
      </c>
      <c r="DX25">
        <v>3.1361277592243102E-2</v>
      </c>
      <c r="DY25">
        <v>1</v>
      </c>
      <c r="DZ25">
        <v>-12.0940096774194</v>
      </c>
      <c r="EA25">
        <v>0.131220967741943</v>
      </c>
      <c r="EB25">
        <v>3.8081807991427401E-2</v>
      </c>
      <c r="EC25">
        <v>1</v>
      </c>
      <c r="ED25">
        <v>1.07784387096774</v>
      </c>
      <c r="EE25">
        <v>-6.7293870967743696E-2</v>
      </c>
      <c r="EF25">
        <v>5.1016377366737697E-3</v>
      </c>
      <c r="EG25">
        <v>1</v>
      </c>
      <c r="EH25">
        <v>3</v>
      </c>
      <c r="EI25">
        <v>3</v>
      </c>
      <c r="EJ25" t="s">
        <v>303</v>
      </c>
      <c r="EK25">
        <v>100</v>
      </c>
      <c r="EL25">
        <v>100</v>
      </c>
      <c r="EM25">
        <v>0.159</v>
      </c>
      <c r="EN25">
        <v>0.254</v>
      </c>
      <c r="EO25">
        <v>0.28473723713550803</v>
      </c>
      <c r="EP25">
        <v>-1.6043650578588901E-5</v>
      </c>
      <c r="EQ25">
        <v>-1.15305589960158E-6</v>
      </c>
      <c r="ER25">
        <v>3.6581349982770798E-10</v>
      </c>
      <c r="ES25">
        <v>-0.10907938070517199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11.2</v>
      </c>
      <c r="FB25">
        <v>11.2</v>
      </c>
      <c r="FC25">
        <v>2</v>
      </c>
      <c r="FD25">
        <v>509.68400000000003</v>
      </c>
      <c r="FE25">
        <v>477.25700000000001</v>
      </c>
      <c r="FF25">
        <v>23.5061</v>
      </c>
      <c r="FG25">
        <v>34.910800000000002</v>
      </c>
      <c r="FH25">
        <v>30.0001</v>
      </c>
      <c r="FI25">
        <v>34.887900000000002</v>
      </c>
      <c r="FJ25">
        <v>34.920299999999997</v>
      </c>
      <c r="FK25">
        <v>23.242100000000001</v>
      </c>
      <c r="FL25">
        <v>22.3507</v>
      </c>
      <c r="FM25">
        <v>44.981999999999999</v>
      </c>
      <c r="FN25">
        <v>23.5185</v>
      </c>
      <c r="FO25">
        <v>511.65</v>
      </c>
      <c r="FP25">
        <v>20.3383</v>
      </c>
      <c r="FQ25">
        <v>97.634</v>
      </c>
      <c r="FR25">
        <v>101.774</v>
      </c>
    </row>
    <row r="26" spans="1:174" x14ac:dyDescent="0.25">
      <c r="A26">
        <v>10</v>
      </c>
      <c r="B26">
        <v>1608052358.5999999</v>
      </c>
      <c r="C26">
        <v>819.5</v>
      </c>
      <c r="D26" t="s">
        <v>333</v>
      </c>
      <c r="E26" t="s">
        <v>334</v>
      </c>
      <c r="F26" t="s">
        <v>291</v>
      </c>
      <c r="G26" t="s">
        <v>292</v>
      </c>
      <c r="H26">
        <v>1608052350.5999999</v>
      </c>
      <c r="I26">
        <f t="shared" si="0"/>
        <v>8.5396361691699374E-4</v>
      </c>
      <c r="J26">
        <f t="shared" si="1"/>
        <v>0.85396361691699374</v>
      </c>
      <c r="K26">
        <f t="shared" si="2"/>
        <v>11.016680706736107</v>
      </c>
      <c r="L26">
        <f t="shared" si="3"/>
        <v>599.72283870967703</v>
      </c>
      <c r="M26">
        <f t="shared" si="4"/>
        <v>214.54180447008756</v>
      </c>
      <c r="N26">
        <f t="shared" si="5"/>
        <v>22.0466929447777</v>
      </c>
      <c r="O26">
        <f t="shared" si="6"/>
        <v>61.628573087004838</v>
      </c>
      <c r="P26">
        <f t="shared" si="7"/>
        <v>4.7564992913302871E-2</v>
      </c>
      <c r="Q26">
        <f t="shared" si="8"/>
        <v>2.9759710770848327</v>
      </c>
      <c r="R26">
        <f t="shared" si="9"/>
        <v>4.7146651706895866E-2</v>
      </c>
      <c r="S26">
        <f t="shared" si="10"/>
        <v>2.9503936815269007E-2</v>
      </c>
      <c r="T26">
        <f t="shared" si="11"/>
        <v>231.29315321254558</v>
      </c>
      <c r="U26">
        <f t="shared" si="12"/>
        <v>29.116331931175335</v>
      </c>
      <c r="V26">
        <f t="shared" si="13"/>
        <v>28.927829032258099</v>
      </c>
      <c r="W26">
        <f t="shared" si="14"/>
        <v>4.0050075597618449</v>
      </c>
      <c r="X26">
        <f t="shared" si="15"/>
        <v>57.99816354359578</v>
      </c>
      <c r="Y26">
        <f t="shared" si="16"/>
        <v>2.1998862522498994</v>
      </c>
      <c r="Z26">
        <f t="shared" si="17"/>
        <v>3.7930274302500968</v>
      </c>
      <c r="AA26">
        <f t="shared" si="18"/>
        <v>1.8051213075119454</v>
      </c>
      <c r="AB26">
        <f t="shared" si="19"/>
        <v>-37.659795506039423</v>
      </c>
      <c r="AC26">
        <f t="shared" si="20"/>
        <v>-150.17598018569498</v>
      </c>
      <c r="AD26">
        <f t="shared" si="21"/>
        <v>-11.050255518017973</v>
      </c>
      <c r="AE26">
        <f t="shared" si="22"/>
        <v>32.407122002793216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54110.194917847344</v>
      </c>
      <c r="AK26" t="s">
        <v>293</v>
      </c>
      <c r="AL26">
        <v>10143.9</v>
      </c>
      <c r="AM26">
        <v>715.47692307692296</v>
      </c>
      <c r="AN26">
        <v>3262.08</v>
      </c>
      <c r="AO26">
        <f t="shared" si="26"/>
        <v>0.78066849277855754</v>
      </c>
      <c r="AP26">
        <v>-0.57774747981622299</v>
      </c>
      <c r="AQ26" t="s">
        <v>335</v>
      </c>
      <c r="AR26">
        <v>15378.7</v>
      </c>
      <c r="AS26">
        <v>1065.3084615384601</v>
      </c>
      <c r="AT26">
        <v>1258.8699999999999</v>
      </c>
      <c r="AU26">
        <f t="shared" si="27"/>
        <v>0.153758162845679</v>
      </c>
      <c r="AV26">
        <v>0.5</v>
      </c>
      <c r="AW26">
        <f t="shared" si="28"/>
        <v>1180.1934683321181</v>
      </c>
      <c r="AX26">
        <f t="shared" si="29"/>
        <v>11.016680706736107</v>
      </c>
      <c r="AY26">
        <f t="shared" si="30"/>
        <v>90.732189746608256</v>
      </c>
      <c r="AZ26">
        <f t="shared" si="31"/>
        <v>9.8241758640961602E-3</v>
      </c>
      <c r="BA26">
        <f t="shared" si="32"/>
        <v>1.5912763033514186</v>
      </c>
      <c r="BB26" t="s">
        <v>336</v>
      </c>
      <c r="BC26">
        <v>1065.3084615384601</v>
      </c>
      <c r="BD26">
        <v>640</v>
      </c>
      <c r="BE26">
        <f t="shared" si="33"/>
        <v>0.49160755280529356</v>
      </c>
      <c r="BF26">
        <f t="shared" si="34"/>
        <v>0.31276607116444466</v>
      </c>
      <c r="BG26">
        <f t="shared" si="35"/>
        <v>0.76397745301440079</v>
      </c>
      <c r="BH26">
        <f t="shared" si="36"/>
        <v>0.3562090624296646</v>
      </c>
      <c r="BI26">
        <f t="shared" si="37"/>
        <v>0.78662042709080937</v>
      </c>
      <c r="BJ26">
        <f t="shared" si="38"/>
        <v>0.18789889761709921</v>
      </c>
      <c r="BK26">
        <f t="shared" si="39"/>
        <v>0.81210110238290079</v>
      </c>
      <c r="BL26">
        <f t="shared" si="40"/>
        <v>1400.0096774193501</v>
      </c>
      <c r="BM26">
        <f t="shared" si="41"/>
        <v>1180.1934683321181</v>
      </c>
      <c r="BN26">
        <f t="shared" si="42"/>
        <v>0.84298950740653367</v>
      </c>
      <c r="BO26">
        <f t="shared" si="43"/>
        <v>0.19597901481306743</v>
      </c>
      <c r="BP26">
        <v>6</v>
      </c>
      <c r="BQ26">
        <v>0.5</v>
      </c>
      <c r="BR26" t="s">
        <v>296</v>
      </c>
      <c r="BS26">
        <v>2</v>
      </c>
      <c r="BT26">
        <v>1608052350.5999999</v>
      </c>
      <c r="BU26">
        <v>599.72283870967703</v>
      </c>
      <c r="BV26">
        <v>613.55667741935497</v>
      </c>
      <c r="BW26">
        <v>21.407635483871001</v>
      </c>
      <c r="BX26">
        <v>20.4048709677419</v>
      </c>
      <c r="BY26">
        <v>599.64841935483901</v>
      </c>
      <c r="BZ26">
        <v>21.108667741935498</v>
      </c>
      <c r="CA26">
        <v>500.02703225806403</v>
      </c>
      <c r="CB26">
        <v>102.661741935484</v>
      </c>
      <c r="CC26">
        <v>0.10001584516129</v>
      </c>
      <c r="CD26">
        <v>27.991806451612899</v>
      </c>
      <c r="CE26">
        <v>28.927829032258099</v>
      </c>
      <c r="CF26">
        <v>999.9</v>
      </c>
      <c r="CG26">
        <v>0</v>
      </c>
      <c r="CH26">
        <v>0</v>
      </c>
      <c r="CI26">
        <v>10000.856451612901</v>
      </c>
      <c r="CJ26">
        <v>0</v>
      </c>
      <c r="CK26">
        <v>496.10116129032298</v>
      </c>
      <c r="CL26">
        <v>1400.0096774193501</v>
      </c>
      <c r="CM26">
        <v>0.899993516129032</v>
      </c>
      <c r="CN26">
        <v>0.100006503225806</v>
      </c>
      <c r="CO26">
        <v>0</v>
      </c>
      <c r="CP26">
        <v>1065.1419354838699</v>
      </c>
      <c r="CQ26">
        <v>4.9994800000000001</v>
      </c>
      <c r="CR26">
        <v>15046.5</v>
      </c>
      <c r="CS26">
        <v>11417.6451612903</v>
      </c>
      <c r="CT26">
        <v>47.6591290322581</v>
      </c>
      <c r="CU26">
        <v>49.447225806451598</v>
      </c>
      <c r="CV26">
        <v>48.558064516129001</v>
      </c>
      <c r="CW26">
        <v>48.860677419354801</v>
      </c>
      <c r="CX26">
        <v>49.612741935483903</v>
      </c>
      <c r="CY26">
        <v>1255.49870967742</v>
      </c>
      <c r="CZ26">
        <v>139.511290322581</v>
      </c>
      <c r="DA26">
        <v>0</v>
      </c>
      <c r="DB26">
        <v>129.200000047684</v>
      </c>
      <c r="DC26">
        <v>0</v>
      </c>
      <c r="DD26">
        <v>1065.3084615384601</v>
      </c>
      <c r="DE26">
        <v>28.460170901643401</v>
      </c>
      <c r="DF26">
        <v>459.16239253710103</v>
      </c>
      <c r="DG26">
        <v>15049.473076923099</v>
      </c>
      <c r="DH26">
        <v>15</v>
      </c>
      <c r="DI26">
        <v>1608052247.5999999</v>
      </c>
      <c r="DJ26" t="s">
        <v>332</v>
      </c>
      <c r="DK26">
        <v>1608052247.5999999</v>
      </c>
      <c r="DL26">
        <v>1608052247.5999999</v>
      </c>
      <c r="DM26">
        <v>13</v>
      </c>
      <c r="DN26">
        <v>0.13500000000000001</v>
      </c>
      <c r="DO26">
        <v>6.0000000000000001E-3</v>
      </c>
      <c r="DP26">
        <v>0.159</v>
      </c>
      <c r="DQ26">
        <v>0.254</v>
      </c>
      <c r="DR26">
        <v>512</v>
      </c>
      <c r="DS26">
        <v>20</v>
      </c>
      <c r="DT26">
        <v>0.15</v>
      </c>
      <c r="DU26">
        <v>0.06</v>
      </c>
      <c r="DV26">
        <v>11.016627309680301</v>
      </c>
      <c r="DW26">
        <v>-4.9595513359581699E-2</v>
      </c>
      <c r="DX26">
        <v>4.6212498213456202E-2</v>
      </c>
      <c r="DY26">
        <v>1</v>
      </c>
      <c r="DZ26">
        <v>-13.8356806451613</v>
      </c>
      <c r="EA26">
        <v>5.1677419354862801E-2</v>
      </c>
      <c r="EB26">
        <v>5.4978725617746797E-2</v>
      </c>
      <c r="EC26">
        <v>1</v>
      </c>
      <c r="ED26">
        <v>1.0032315806451599</v>
      </c>
      <c r="EE26">
        <v>-4.88777419354849E-2</v>
      </c>
      <c r="EF26">
        <v>3.7011432215900801E-3</v>
      </c>
      <c r="EG26">
        <v>1</v>
      </c>
      <c r="EH26">
        <v>3</v>
      </c>
      <c r="EI26">
        <v>3</v>
      </c>
      <c r="EJ26" t="s">
        <v>303</v>
      </c>
      <c r="EK26">
        <v>100</v>
      </c>
      <c r="EL26">
        <v>100</v>
      </c>
      <c r="EM26">
        <v>7.3999999999999996E-2</v>
      </c>
      <c r="EN26">
        <v>0.29859999999999998</v>
      </c>
      <c r="EO26">
        <v>0.41965292174177299</v>
      </c>
      <c r="EP26">
        <v>-1.6043650578588901E-5</v>
      </c>
      <c r="EQ26">
        <v>-1.15305589960158E-6</v>
      </c>
      <c r="ER26">
        <v>3.6581349982770798E-10</v>
      </c>
      <c r="ES26">
        <v>-0.103214292506438</v>
      </c>
      <c r="ET26">
        <v>-1.48585495900011E-2</v>
      </c>
      <c r="EU26">
        <v>2.0620247853856302E-3</v>
      </c>
      <c r="EV26">
        <v>-2.1578943166311499E-5</v>
      </c>
      <c r="EW26">
        <v>18</v>
      </c>
      <c r="EX26">
        <v>2225</v>
      </c>
      <c r="EY26">
        <v>1</v>
      </c>
      <c r="EZ26">
        <v>25</v>
      </c>
      <c r="FA26">
        <v>1.9</v>
      </c>
      <c r="FB26">
        <v>1.9</v>
      </c>
      <c r="FC26">
        <v>2</v>
      </c>
      <c r="FD26">
        <v>509.82499999999999</v>
      </c>
      <c r="FE26">
        <v>477.072</v>
      </c>
      <c r="FF26">
        <v>23.6205</v>
      </c>
      <c r="FG26">
        <v>34.939100000000003</v>
      </c>
      <c r="FH26">
        <v>30.0001</v>
      </c>
      <c r="FI26">
        <v>34.927300000000002</v>
      </c>
      <c r="FJ26">
        <v>34.9617</v>
      </c>
      <c r="FK26">
        <v>26.915600000000001</v>
      </c>
      <c r="FL26">
        <v>20.7819</v>
      </c>
      <c r="FM26">
        <v>44.235799999999998</v>
      </c>
      <c r="FN26">
        <v>23.6219</v>
      </c>
      <c r="FO26">
        <v>613.73299999999995</v>
      </c>
      <c r="FP26">
        <v>20.485199999999999</v>
      </c>
      <c r="FQ26">
        <v>97.630399999999995</v>
      </c>
      <c r="FR26">
        <v>101.768</v>
      </c>
    </row>
    <row r="27" spans="1:174" x14ac:dyDescent="0.25">
      <c r="A27">
        <v>11</v>
      </c>
      <c r="B27">
        <v>1608052479.0999999</v>
      </c>
      <c r="C27">
        <v>940</v>
      </c>
      <c r="D27" t="s">
        <v>337</v>
      </c>
      <c r="E27" t="s">
        <v>338</v>
      </c>
      <c r="F27" t="s">
        <v>291</v>
      </c>
      <c r="G27" t="s">
        <v>292</v>
      </c>
      <c r="H27">
        <v>1608052471.0999999</v>
      </c>
      <c r="I27">
        <f t="shared" si="0"/>
        <v>7.3850635955569109E-4</v>
      </c>
      <c r="J27">
        <f t="shared" si="1"/>
        <v>0.73850635955569111</v>
      </c>
      <c r="K27">
        <f t="shared" si="2"/>
        <v>11.768305405531784</v>
      </c>
      <c r="L27">
        <f t="shared" si="3"/>
        <v>699.97793548387097</v>
      </c>
      <c r="M27">
        <f t="shared" si="4"/>
        <v>225.58867033283025</v>
      </c>
      <c r="N27">
        <f t="shared" si="5"/>
        <v>23.180020412966531</v>
      </c>
      <c r="O27">
        <f t="shared" si="6"/>
        <v>71.925167204556104</v>
      </c>
      <c r="P27">
        <f t="shared" si="7"/>
        <v>4.1112615462653927E-2</v>
      </c>
      <c r="Q27">
        <f t="shared" si="8"/>
        <v>2.9759982224526222</v>
      </c>
      <c r="R27">
        <f t="shared" si="9"/>
        <v>4.0799675134695491E-2</v>
      </c>
      <c r="S27">
        <f t="shared" si="10"/>
        <v>2.5527714700647922E-2</v>
      </c>
      <c r="T27">
        <f t="shared" si="11"/>
        <v>231.29544236385391</v>
      </c>
      <c r="U27">
        <f t="shared" si="12"/>
        <v>29.138688343792097</v>
      </c>
      <c r="V27">
        <f t="shared" si="13"/>
        <v>28.9219419354839</v>
      </c>
      <c r="W27">
        <f t="shared" si="14"/>
        <v>4.0036426879942324</v>
      </c>
      <c r="X27">
        <f t="shared" si="15"/>
        <v>58.022103488852004</v>
      </c>
      <c r="Y27">
        <f t="shared" si="16"/>
        <v>2.1998677666194157</v>
      </c>
      <c r="Z27">
        <f t="shared" si="17"/>
        <v>3.7914305658395926</v>
      </c>
      <c r="AA27">
        <f t="shared" si="18"/>
        <v>1.8037749213748167</v>
      </c>
      <c r="AB27">
        <f t="shared" si="19"/>
        <v>-32.568130456405974</v>
      </c>
      <c r="AC27">
        <f t="shared" si="20"/>
        <v>-150.3916177431249</v>
      </c>
      <c r="AD27">
        <f t="shared" si="21"/>
        <v>-11.065299876969348</v>
      </c>
      <c r="AE27">
        <f t="shared" si="22"/>
        <v>37.270394287353696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54112.112004027374</v>
      </c>
      <c r="AK27" t="s">
        <v>293</v>
      </c>
      <c r="AL27">
        <v>10143.9</v>
      </c>
      <c r="AM27">
        <v>715.47692307692296</v>
      </c>
      <c r="AN27">
        <v>3262.08</v>
      </c>
      <c r="AO27">
        <f t="shared" si="26"/>
        <v>0.78066849277855754</v>
      </c>
      <c r="AP27">
        <v>-0.57774747981622299</v>
      </c>
      <c r="AQ27" t="s">
        <v>339</v>
      </c>
      <c r="AR27">
        <v>15382</v>
      </c>
      <c r="AS27">
        <v>1140.76961538462</v>
      </c>
      <c r="AT27">
        <v>1361.39</v>
      </c>
      <c r="AU27">
        <f t="shared" si="27"/>
        <v>0.16205524105170455</v>
      </c>
      <c r="AV27">
        <v>0.5</v>
      </c>
      <c r="AW27">
        <f t="shared" si="28"/>
        <v>1180.2093015543605</v>
      </c>
      <c r="AX27">
        <f t="shared" si="29"/>
        <v>11.768305405531784</v>
      </c>
      <c r="AY27">
        <f t="shared" si="30"/>
        <v>95.629551427427884</v>
      </c>
      <c r="AZ27">
        <f t="shared" si="31"/>
        <v>1.046090118853325E-2</v>
      </c>
      <c r="BA27">
        <f t="shared" si="32"/>
        <v>1.3961392400414281</v>
      </c>
      <c r="BB27" t="s">
        <v>340</v>
      </c>
      <c r="BC27">
        <v>1140.76961538462</v>
      </c>
      <c r="BD27">
        <v>661.55</v>
      </c>
      <c r="BE27">
        <f t="shared" si="33"/>
        <v>0.51406283283996512</v>
      </c>
      <c r="BF27">
        <f t="shared" si="34"/>
        <v>0.31524403380112603</v>
      </c>
      <c r="BG27">
        <f t="shared" si="35"/>
        <v>0.73088562716061722</v>
      </c>
      <c r="BH27">
        <f t="shared" si="36"/>
        <v>0.34156358262065989</v>
      </c>
      <c r="BI27">
        <f t="shared" si="37"/>
        <v>0.7463628773654436</v>
      </c>
      <c r="BJ27">
        <f t="shared" si="38"/>
        <v>0.1828149064882138</v>
      </c>
      <c r="BK27">
        <f t="shared" si="39"/>
        <v>0.81718509351178614</v>
      </c>
      <c r="BL27">
        <f t="shared" si="40"/>
        <v>1400.0290322580599</v>
      </c>
      <c r="BM27">
        <f t="shared" si="41"/>
        <v>1180.2093015543605</v>
      </c>
      <c r="BN27">
        <f t="shared" si="42"/>
        <v>0.84298916262532109</v>
      </c>
      <c r="BO27">
        <f t="shared" si="43"/>
        <v>0.19597832525064235</v>
      </c>
      <c r="BP27">
        <v>6</v>
      </c>
      <c r="BQ27">
        <v>0.5</v>
      </c>
      <c r="BR27" t="s">
        <v>296</v>
      </c>
      <c r="BS27">
        <v>2</v>
      </c>
      <c r="BT27">
        <v>1608052471.0999999</v>
      </c>
      <c r="BU27">
        <v>699.97793548387097</v>
      </c>
      <c r="BV27">
        <v>714.71941935483903</v>
      </c>
      <c r="BW27">
        <v>21.4091806451613</v>
      </c>
      <c r="BX27">
        <v>20.541993548387101</v>
      </c>
      <c r="BY27">
        <v>700.00893548387103</v>
      </c>
      <c r="BZ27">
        <v>21.1101483870968</v>
      </c>
      <c r="CA27">
        <v>500.02741935483903</v>
      </c>
      <c r="CB27">
        <v>102.653483870968</v>
      </c>
      <c r="CC27">
        <v>9.9993858064516106E-2</v>
      </c>
      <c r="CD27">
        <v>27.9845838709677</v>
      </c>
      <c r="CE27">
        <v>28.9219419354839</v>
      </c>
      <c r="CF27">
        <v>999.9</v>
      </c>
      <c r="CG27">
        <v>0</v>
      </c>
      <c r="CH27">
        <v>0</v>
      </c>
      <c r="CI27">
        <v>10001.814516128999</v>
      </c>
      <c r="CJ27">
        <v>0</v>
      </c>
      <c r="CK27">
        <v>460.41019354838699</v>
      </c>
      <c r="CL27">
        <v>1400.0290322580599</v>
      </c>
      <c r="CM27">
        <v>0.90000416129032201</v>
      </c>
      <c r="CN27">
        <v>9.9995403225806398E-2</v>
      </c>
      <c r="CO27">
        <v>0</v>
      </c>
      <c r="CP27">
        <v>1140.6522580645201</v>
      </c>
      <c r="CQ27">
        <v>4.9994800000000001</v>
      </c>
      <c r="CR27">
        <v>16017.012903225799</v>
      </c>
      <c r="CS27">
        <v>11417.8290322581</v>
      </c>
      <c r="CT27">
        <v>47.215483870967702</v>
      </c>
      <c r="CU27">
        <v>49.006</v>
      </c>
      <c r="CV27">
        <v>48.084419354838701</v>
      </c>
      <c r="CW27">
        <v>48.435064516129003</v>
      </c>
      <c r="CX27">
        <v>49.197225806451598</v>
      </c>
      <c r="CY27">
        <v>1255.53193548387</v>
      </c>
      <c r="CZ27">
        <v>139.49709677419401</v>
      </c>
      <c r="DA27">
        <v>0</v>
      </c>
      <c r="DB27">
        <v>119.700000047684</v>
      </c>
      <c r="DC27">
        <v>0</v>
      </c>
      <c r="DD27">
        <v>1140.76961538462</v>
      </c>
      <c r="DE27">
        <v>23.3958974088454</v>
      </c>
      <c r="DF27">
        <v>372.30769177434701</v>
      </c>
      <c r="DG27">
        <v>16019.007692307699</v>
      </c>
      <c r="DH27">
        <v>15</v>
      </c>
      <c r="DI27">
        <v>1608052247.5999999</v>
      </c>
      <c r="DJ27" t="s">
        <v>332</v>
      </c>
      <c r="DK27">
        <v>1608052247.5999999</v>
      </c>
      <c r="DL27">
        <v>1608052247.5999999</v>
      </c>
      <c r="DM27">
        <v>13</v>
      </c>
      <c r="DN27">
        <v>0.13500000000000001</v>
      </c>
      <c r="DO27">
        <v>6.0000000000000001E-3</v>
      </c>
      <c r="DP27">
        <v>0.159</v>
      </c>
      <c r="DQ27">
        <v>0.254</v>
      </c>
      <c r="DR27">
        <v>512</v>
      </c>
      <c r="DS27">
        <v>20</v>
      </c>
      <c r="DT27">
        <v>0.15</v>
      </c>
      <c r="DU27">
        <v>0.06</v>
      </c>
      <c r="DV27">
        <v>11.772696962649601</v>
      </c>
      <c r="DW27">
        <v>-1.10444797781199</v>
      </c>
      <c r="DX27">
        <v>8.2467575717491498E-2</v>
      </c>
      <c r="DY27">
        <v>0</v>
      </c>
      <c r="DZ27">
        <v>-14.741358064516101</v>
      </c>
      <c r="EA27">
        <v>1.3399403225806701</v>
      </c>
      <c r="EB27">
        <v>0.102894624375067</v>
      </c>
      <c r="EC27">
        <v>0</v>
      </c>
      <c r="ED27">
        <v>0.86718938709677396</v>
      </c>
      <c r="EE27">
        <v>-2.8442419354841399E-2</v>
      </c>
      <c r="EF27">
        <v>2.6154158822743398E-3</v>
      </c>
      <c r="EG27">
        <v>1</v>
      </c>
      <c r="EH27">
        <v>1</v>
      </c>
      <c r="EI27">
        <v>3</v>
      </c>
      <c r="EJ27" t="s">
        <v>341</v>
      </c>
      <c r="EK27">
        <v>100</v>
      </c>
      <c r="EL27">
        <v>100</v>
      </c>
      <c r="EM27">
        <v>-3.1E-2</v>
      </c>
      <c r="EN27">
        <v>0.2989</v>
      </c>
      <c r="EO27">
        <v>0.41965292174177299</v>
      </c>
      <c r="EP27">
        <v>-1.6043650578588901E-5</v>
      </c>
      <c r="EQ27">
        <v>-1.15305589960158E-6</v>
      </c>
      <c r="ER27">
        <v>3.6581349982770798E-10</v>
      </c>
      <c r="ES27">
        <v>-0.103214292506438</v>
      </c>
      <c r="ET27">
        <v>-1.48585495900011E-2</v>
      </c>
      <c r="EU27">
        <v>2.0620247853856302E-3</v>
      </c>
      <c r="EV27">
        <v>-2.1578943166311499E-5</v>
      </c>
      <c r="EW27">
        <v>18</v>
      </c>
      <c r="EX27">
        <v>2225</v>
      </c>
      <c r="EY27">
        <v>1</v>
      </c>
      <c r="EZ27">
        <v>25</v>
      </c>
      <c r="FA27">
        <v>3.9</v>
      </c>
      <c r="FB27">
        <v>3.9</v>
      </c>
      <c r="FC27">
        <v>2</v>
      </c>
      <c r="FD27">
        <v>509.66800000000001</v>
      </c>
      <c r="FE27">
        <v>477.48599999999999</v>
      </c>
      <c r="FF27">
        <v>23.755800000000001</v>
      </c>
      <c r="FG27">
        <v>34.939100000000003</v>
      </c>
      <c r="FH27">
        <v>30</v>
      </c>
      <c r="FI27">
        <v>34.940100000000001</v>
      </c>
      <c r="FJ27">
        <v>34.974400000000003</v>
      </c>
      <c r="FK27">
        <v>30.443999999999999</v>
      </c>
      <c r="FL27">
        <v>19.142800000000001</v>
      </c>
      <c r="FM27">
        <v>43.494</v>
      </c>
      <c r="FN27">
        <v>23.7605</v>
      </c>
      <c r="FO27">
        <v>714.68399999999997</v>
      </c>
      <c r="FP27">
        <v>20.6067</v>
      </c>
      <c r="FQ27">
        <v>97.634900000000002</v>
      </c>
      <c r="FR27">
        <v>101.76900000000001</v>
      </c>
    </row>
    <row r="28" spans="1:174" x14ac:dyDescent="0.25">
      <c r="A28">
        <v>12</v>
      </c>
      <c r="B28">
        <v>1608052599.5999999</v>
      </c>
      <c r="C28">
        <v>1060.5</v>
      </c>
      <c r="D28" t="s">
        <v>342</v>
      </c>
      <c r="E28" t="s">
        <v>343</v>
      </c>
      <c r="F28" t="s">
        <v>291</v>
      </c>
      <c r="G28" t="s">
        <v>292</v>
      </c>
      <c r="H28">
        <v>1608052591.5999999</v>
      </c>
      <c r="I28">
        <f t="shared" si="0"/>
        <v>5.4052836292877522E-4</v>
      </c>
      <c r="J28">
        <f t="shared" si="1"/>
        <v>0.54052836292877526</v>
      </c>
      <c r="K28">
        <f t="shared" si="2"/>
        <v>11.737488643318374</v>
      </c>
      <c r="L28">
        <f t="shared" si="3"/>
        <v>800.04170967741902</v>
      </c>
      <c r="M28">
        <f t="shared" si="4"/>
        <v>154.09054146779411</v>
      </c>
      <c r="N28">
        <f t="shared" si="5"/>
        <v>15.831150866681497</v>
      </c>
      <c r="O28">
        <f t="shared" si="6"/>
        <v>82.195707049210441</v>
      </c>
      <c r="P28">
        <f t="shared" si="7"/>
        <v>2.9853896223613726E-2</v>
      </c>
      <c r="Q28">
        <f t="shared" si="8"/>
        <v>2.9747758036961462</v>
      </c>
      <c r="R28">
        <f t="shared" si="9"/>
        <v>2.968844543572666E-2</v>
      </c>
      <c r="S28">
        <f t="shared" si="10"/>
        <v>1.8570066911451362E-2</v>
      </c>
      <c r="T28">
        <f t="shared" si="11"/>
        <v>231.28915162897485</v>
      </c>
      <c r="U28">
        <f t="shared" si="12"/>
        <v>29.215921571208693</v>
      </c>
      <c r="V28">
        <f t="shared" si="13"/>
        <v>28.965558064516099</v>
      </c>
      <c r="W28">
        <f t="shared" si="14"/>
        <v>4.0137643415225455</v>
      </c>
      <c r="X28">
        <f t="shared" si="15"/>
        <v>57.931648968397212</v>
      </c>
      <c r="Y28">
        <f t="shared" si="16"/>
        <v>2.1997861275464703</v>
      </c>
      <c r="Z28">
        <f t="shared" si="17"/>
        <v>3.7972095852933418</v>
      </c>
      <c r="AA28">
        <f t="shared" si="18"/>
        <v>1.8139782139760752</v>
      </c>
      <c r="AB28">
        <f t="shared" si="19"/>
        <v>-23.837300805158986</v>
      </c>
      <c r="AC28">
        <f t="shared" si="20"/>
        <v>-153.13487294993618</v>
      </c>
      <c r="AD28">
        <f t="shared" si="21"/>
        <v>-11.275682276724718</v>
      </c>
      <c r="AE28">
        <f t="shared" si="22"/>
        <v>43.041295597154971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54071.241972683405</v>
      </c>
      <c r="AK28" t="s">
        <v>293</v>
      </c>
      <c r="AL28">
        <v>10143.9</v>
      </c>
      <c r="AM28">
        <v>715.47692307692296</v>
      </c>
      <c r="AN28">
        <v>3262.08</v>
      </c>
      <c r="AO28">
        <f t="shared" si="26"/>
        <v>0.78066849277855754</v>
      </c>
      <c r="AP28">
        <v>-0.57774747981622299</v>
      </c>
      <c r="AQ28" t="s">
        <v>344</v>
      </c>
      <c r="AR28">
        <v>15385</v>
      </c>
      <c r="AS28">
        <v>1197.4984615384601</v>
      </c>
      <c r="AT28">
        <v>1433.92</v>
      </c>
      <c r="AU28">
        <f t="shared" si="27"/>
        <v>0.16487777453521812</v>
      </c>
      <c r="AV28">
        <v>0.5</v>
      </c>
      <c r="AW28">
        <f t="shared" si="28"/>
        <v>1180.1728273610029</v>
      </c>
      <c r="AX28">
        <f t="shared" si="29"/>
        <v>11.737488643318374</v>
      </c>
      <c r="AY28">
        <f t="shared" si="30"/>
        <v>97.292134671109167</v>
      </c>
      <c r="AZ28">
        <f t="shared" si="31"/>
        <v>1.0435112415418705E-2</v>
      </c>
      <c r="BA28">
        <f t="shared" si="32"/>
        <v>1.2749386297701404</v>
      </c>
      <c r="BB28" t="s">
        <v>345</v>
      </c>
      <c r="BC28">
        <v>1197.4984615384601</v>
      </c>
      <c r="BD28">
        <v>679.23</v>
      </c>
      <c r="BE28">
        <f t="shared" si="33"/>
        <v>0.52631248605222047</v>
      </c>
      <c r="BF28">
        <f t="shared" si="34"/>
        <v>0.31326973785466872</v>
      </c>
      <c r="BG28">
        <f t="shared" si="35"/>
        <v>0.70780726716611497</v>
      </c>
      <c r="BH28">
        <f t="shared" si="36"/>
        <v>0.3290748370407825</v>
      </c>
      <c r="BI28">
        <f t="shared" si="37"/>
        <v>0.71788179970663779</v>
      </c>
      <c r="BJ28">
        <f t="shared" si="38"/>
        <v>0.17768891641802975</v>
      </c>
      <c r="BK28">
        <f t="shared" si="39"/>
        <v>0.82231108358197025</v>
      </c>
      <c r="BL28">
        <f t="shared" si="40"/>
        <v>1399.9851612903201</v>
      </c>
      <c r="BM28">
        <f t="shared" si="41"/>
        <v>1180.1728273610029</v>
      </c>
      <c r="BN28">
        <f t="shared" si="42"/>
        <v>0.84298952588417198</v>
      </c>
      <c r="BO28">
        <f t="shared" si="43"/>
        <v>0.19597905176834396</v>
      </c>
      <c r="BP28">
        <v>6</v>
      </c>
      <c r="BQ28">
        <v>0.5</v>
      </c>
      <c r="BR28" t="s">
        <v>296</v>
      </c>
      <c r="BS28">
        <v>2</v>
      </c>
      <c r="BT28">
        <v>1608052591.5999999</v>
      </c>
      <c r="BU28">
        <v>800.04170967741902</v>
      </c>
      <c r="BV28">
        <v>814.64487096774201</v>
      </c>
      <c r="BW28">
        <v>21.411345161290299</v>
      </c>
      <c r="BX28">
        <v>20.776632258064499</v>
      </c>
      <c r="BY28">
        <v>800.18570967741903</v>
      </c>
      <c r="BZ28">
        <v>21.112235483871</v>
      </c>
      <c r="CA28">
        <v>500.02600000000001</v>
      </c>
      <c r="CB28">
        <v>102.639258064516</v>
      </c>
      <c r="CC28">
        <v>0.100019219354839</v>
      </c>
      <c r="CD28">
        <v>28.010709677419399</v>
      </c>
      <c r="CE28">
        <v>28.965558064516099</v>
      </c>
      <c r="CF28">
        <v>999.9</v>
      </c>
      <c r="CG28">
        <v>0</v>
      </c>
      <c r="CH28">
        <v>0</v>
      </c>
      <c r="CI28">
        <v>9996.2874193548396</v>
      </c>
      <c r="CJ28">
        <v>0</v>
      </c>
      <c r="CK28">
        <v>1131.6838709677399</v>
      </c>
      <c r="CL28">
        <v>1399.9851612903201</v>
      </c>
      <c r="CM28">
        <v>0.89999238709677398</v>
      </c>
      <c r="CN28">
        <v>0.100007529032258</v>
      </c>
      <c r="CO28">
        <v>0</v>
      </c>
      <c r="CP28">
        <v>1197.4396774193599</v>
      </c>
      <c r="CQ28">
        <v>4.9994800000000001</v>
      </c>
      <c r="CR28">
        <v>17016.8032258065</v>
      </c>
      <c r="CS28">
        <v>11417.441935483899</v>
      </c>
      <c r="CT28">
        <v>46.832387096774198</v>
      </c>
      <c r="CU28">
        <v>48.7296774193548</v>
      </c>
      <c r="CV28">
        <v>47.727580645161297</v>
      </c>
      <c r="CW28">
        <v>48.146999999999998</v>
      </c>
      <c r="CX28">
        <v>48.858741935483899</v>
      </c>
      <c r="CY28">
        <v>1255.47548387097</v>
      </c>
      <c r="CZ28">
        <v>139.509677419355</v>
      </c>
      <c r="DA28">
        <v>0</v>
      </c>
      <c r="DB28">
        <v>119.60000014305101</v>
      </c>
      <c r="DC28">
        <v>0</v>
      </c>
      <c r="DD28">
        <v>1197.4984615384601</v>
      </c>
      <c r="DE28">
        <v>13.821538450364001</v>
      </c>
      <c r="DF28">
        <v>222.21880317465099</v>
      </c>
      <c r="DG28">
        <v>17017.419230769199</v>
      </c>
      <c r="DH28">
        <v>15</v>
      </c>
      <c r="DI28">
        <v>1608052247.5999999</v>
      </c>
      <c r="DJ28" t="s">
        <v>332</v>
      </c>
      <c r="DK28">
        <v>1608052247.5999999</v>
      </c>
      <c r="DL28">
        <v>1608052247.5999999</v>
      </c>
      <c r="DM28">
        <v>13</v>
      </c>
      <c r="DN28">
        <v>0.13500000000000001</v>
      </c>
      <c r="DO28">
        <v>6.0000000000000001E-3</v>
      </c>
      <c r="DP28">
        <v>0.159</v>
      </c>
      <c r="DQ28">
        <v>0.254</v>
      </c>
      <c r="DR28">
        <v>512</v>
      </c>
      <c r="DS28">
        <v>20</v>
      </c>
      <c r="DT28">
        <v>0.15</v>
      </c>
      <c r="DU28">
        <v>0.06</v>
      </c>
      <c r="DV28">
        <v>11.7578424308115</v>
      </c>
      <c r="DW28">
        <v>-1.35236735915314</v>
      </c>
      <c r="DX28">
        <v>0.104149762407417</v>
      </c>
      <c r="DY28">
        <v>0</v>
      </c>
      <c r="DZ28">
        <v>-14.615664516129</v>
      </c>
      <c r="EA28">
        <v>1.4986548387097001</v>
      </c>
      <c r="EB28">
        <v>0.116397831562739</v>
      </c>
      <c r="EC28">
        <v>0</v>
      </c>
      <c r="ED28">
        <v>0.63416348387096799</v>
      </c>
      <c r="EE28">
        <v>7.8357822580645095E-2</v>
      </c>
      <c r="EF28">
        <v>6.0557247608169903E-3</v>
      </c>
      <c r="EG28">
        <v>1</v>
      </c>
      <c r="EH28">
        <v>1</v>
      </c>
      <c r="EI28">
        <v>3</v>
      </c>
      <c r="EJ28" t="s">
        <v>341</v>
      </c>
      <c r="EK28">
        <v>100</v>
      </c>
      <c r="EL28">
        <v>100</v>
      </c>
      <c r="EM28">
        <v>-0.14399999999999999</v>
      </c>
      <c r="EN28">
        <v>0.2999</v>
      </c>
      <c r="EO28">
        <v>0.41965292174177299</v>
      </c>
      <c r="EP28">
        <v>-1.6043650578588901E-5</v>
      </c>
      <c r="EQ28">
        <v>-1.15305589960158E-6</v>
      </c>
      <c r="ER28">
        <v>3.6581349982770798E-10</v>
      </c>
      <c r="ES28">
        <v>-0.103214292506438</v>
      </c>
      <c r="ET28">
        <v>-1.48585495900011E-2</v>
      </c>
      <c r="EU28">
        <v>2.0620247853856302E-3</v>
      </c>
      <c r="EV28">
        <v>-2.1578943166311499E-5</v>
      </c>
      <c r="EW28">
        <v>18</v>
      </c>
      <c r="EX28">
        <v>2225</v>
      </c>
      <c r="EY28">
        <v>1</v>
      </c>
      <c r="EZ28">
        <v>25</v>
      </c>
      <c r="FA28">
        <v>5.9</v>
      </c>
      <c r="FB28">
        <v>5.9</v>
      </c>
      <c r="FC28">
        <v>2</v>
      </c>
      <c r="FD28">
        <v>509.76499999999999</v>
      </c>
      <c r="FE28">
        <v>477.64800000000002</v>
      </c>
      <c r="FF28">
        <v>23.584800000000001</v>
      </c>
      <c r="FG28">
        <v>34.916699999999999</v>
      </c>
      <c r="FH28">
        <v>30.0001</v>
      </c>
      <c r="FI28">
        <v>34.930500000000002</v>
      </c>
      <c r="FJ28">
        <v>34.971200000000003</v>
      </c>
      <c r="FK28">
        <v>33.885800000000003</v>
      </c>
      <c r="FL28">
        <v>17.385999999999999</v>
      </c>
      <c r="FM28">
        <v>42.749699999999997</v>
      </c>
      <c r="FN28">
        <v>23.5825</v>
      </c>
      <c r="FO28">
        <v>814.44899999999996</v>
      </c>
      <c r="FP28">
        <v>20.799600000000002</v>
      </c>
      <c r="FQ28">
        <v>97.641599999999997</v>
      </c>
      <c r="FR28">
        <v>101.771</v>
      </c>
    </row>
    <row r="29" spans="1:174" x14ac:dyDescent="0.25">
      <c r="A29">
        <v>13</v>
      </c>
      <c r="B29">
        <v>1608052720.0999999</v>
      </c>
      <c r="C29">
        <v>1181</v>
      </c>
      <c r="D29" t="s">
        <v>346</v>
      </c>
      <c r="E29" t="s">
        <v>347</v>
      </c>
      <c r="F29" t="s">
        <v>291</v>
      </c>
      <c r="G29" t="s">
        <v>292</v>
      </c>
      <c r="H29">
        <v>1608052712.0999999</v>
      </c>
      <c r="I29">
        <f t="shared" si="0"/>
        <v>4.6328994805068719E-4</v>
      </c>
      <c r="J29">
        <f t="shared" si="1"/>
        <v>0.46328994805068718</v>
      </c>
      <c r="K29">
        <f t="shared" si="2"/>
        <v>11.149991415842953</v>
      </c>
      <c r="L29">
        <f t="shared" si="3"/>
        <v>900.07074193548397</v>
      </c>
      <c r="M29">
        <f t="shared" si="4"/>
        <v>182.04750556569027</v>
      </c>
      <c r="N29">
        <f t="shared" si="5"/>
        <v>18.703162726038865</v>
      </c>
      <c r="O29">
        <f t="shared" si="6"/>
        <v>92.471300274374968</v>
      </c>
      <c r="P29">
        <f t="shared" si="7"/>
        <v>2.5508111703593451E-2</v>
      </c>
      <c r="Q29">
        <f t="shared" si="8"/>
        <v>2.9754858124243846</v>
      </c>
      <c r="R29">
        <f t="shared" si="9"/>
        <v>2.5387247231565165E-2</v>
      </c>
      <c r="S29">
        <f t="shared" si="10"/>
        <v>1.5877840843727495E-2</v>
      </c>
      <c r="T29">
        <f t="shared" si="11"/>
        <v>231.29211375578336</v>
      </c>
      <c r="U29">
        <f t="shared" si="12"/>
        <v>29.215210748148788</v>
      </c>
      <c r="V29">
        <f t="shared" si="13"/>
        <v>29.004829032258101</v>
      </c>
      <c r="W29">
        <f t="shared" si="14"/>
        <v>4.0228967296244162</v>
      </c>
      <c r="X29">
        <f t="shared" si="15"/>
        <v>58.134083593082444</v>
      </c>
      <c r="Y29">
        <f t="shared" si="16"/>
        <v>2.2048671581524104</v>
      </c>
      <c r="Z29">
        <f t="shared" si="17"/>
        <v>3.792727126457661</v>
      </c>
      <c r="AA29">
        <f t="shared" si="18"/>
        <v>1.8180295714720058</v>
      </c>
      <c r="AB29">
        <f t="shared" si="19"/>
        <v>-20.431086709035306</v>
      </c>
      <c r="AC29">
        <f t="shared" si="20"/>
        <v>-162.72125355687777</v>
      </c>
      <c r="AD29">
        <f t="shared" si="21"/>
        <v>-11.97982791721822</v>
      </c>
      <c r="AE29">
        <f t="shared" si="22"/>
        <v>36.159945572652077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54095.682738481853</v>
      </c>
      <c r="AK29" t="s">
        <v>293</v>
      </c>
      <c r="AL29">
        <v>10143.9</v>
      </c>
      <c r="AM29">
        <v>715.47692307692296</v>
      </c>
      <c r="AN29">
        <v>3262.08</v>
      </c>
      <c r="AO29">
        <f t="shared" si="26"/>
        <v>0.78066849277855754</v>
      </c>
      <c r="AP29">
        <v>-0.57774747981622299</v>
      </c>
      <c r="AQ29" t="s">
        <v>348</v>
      </c>
      <c r="AR29">
        <v>15386.8</v>
      </c>
      <c r="AS29">
        <v>1229.58846153846</v>
      </c>
      <c r="AT29">
        <v>1469.15</v>
      </c>
      <c r="AU29">
        <f t="shared" si="27"/>
        <v>0.16306132012492947</v>
      </c>
      <c r="AV29">
        <v>0.5</v>
      </c>
      <c r="AW29">
        <f t="shared" si="28"/>
        <v>1180.1931596188442</v>
      </c>
      <c r="AX29">
        <f t="shared" si="29"/>
        <v>11.149991415842953</v>
      </c>
      <c r="AY29">
        <f t="shared" si="30"/>
        <v>96.221927304930162</v>
      </c>
      <c r="AZ29">
        <f t="shared" si="31"/>
        <v>9.9371351207007269E-3</v>
      </c>
      <c r="BA29">
        <f t="shared" si="32"/>
        <v>1.2203859374468229</v>
      </c>
      <c r="BB29" t="s">
        <v>349</v>
      </c>
      <c r="BC29">
        <v>1229.58846153846</v>
      </c>
      <c r="BD29">
        <v>687.32</v>
      </c>
      <c r="BE29">
        <f t="shared" si="33"/>
        <v>0.53216485723037132</v>
      </c>
      <c r="BF29">
        <f t="shared" si="34"/>
        <v>0.30641128948945429</v>
      </c>
      <c r="BG29">
        <f t="shared" si="35"/>
        <v>0.69634839752054556</v>
      </c>
      <c r="BH29">
        <f t="shared" si="36"/>
        <v>0.31785869204664541</v>
      </c>
      <c r="BI29">
        <f t="shared" si="37"/>
        <v>0.70404768463811818</v>
      </c>
      <c r="BJ29">
        <f t="shared" si="38"/>
        <v>0.17127893931957197</v>
      </c>
      <c r="BK29">
        <f t="shared" si="39"/>
        <v>0.82872106068042806</v>
      </c>
      <c r="BL29">
        <f t="shared" si="40"/>
        <v>1400.01</v>
      </c>
      <c r="BM29">
        <f t="shared" si="41"/>
        <v>1180.1931596188442</v>
      </c>
      <c r="BN29">
        <f t="shared" si="42"/>
        <v>0.84298909266279831</v>
      </c>
      <c r="BO29">
        <f t="shared" si="43"/>
        <v>0.19597818532559669</v>
      </c>
      <c r="BP29">
        <v>6</v>
      </c>
      <c r="BQ29">
        <v>0.5</v>
      </c>
      <c r="BR29" t="s">
        <v>296</v>
      </c>
      <c r="BS29">
        <v>2</v>
      </c>
      <c r="BT29">
        <v>1608052712.0999999</v>
      </c>
      <c r="BU29">
        <v>900.07074193548397</v>
      </c>
      <c r="BV29">
        <v>913.95045161290295</v>
      </c>
      <c r="BW29">
        <v>21.461106451612899</v>
      </c>
      <c r="BX29">
        <v>20.917116129032301</v>
      </c>
      <c r="BY29">
        <v>900.33319354838704</v>
      </c>
      <c r="BZ29">
        <v>21.159929032258098</v>
      </c>
      <c r="CA29">
        <v>500.02422580645202</v>
      </c>
      <c r="CB29">
        <v>102.637806451613</v>
      </c>
      <c r="CC29">
        <v>0.10000732903225799</v>
      </c>
      <c r="CD29">
        <v>27.990448387096801</v>
      </c>
      <c r="CE29">
        <v>29.004829032258101</v>
      </c>
      <c r="CF29">
        <v>999.9</v>
      </c>
      <c r="CG29">
        <v>0</v>
      </c>
      <c r="CH29">
        <v>0</v>
      </c>
      <c r="CI29">
        <v>10000.4438709677</v>
      </c>
      <c r="CJ29">
        <v>0</v>
      </c>
      <c r="CK29">
        <v>1096.0493548387101</v>
      </c>
      <c r="CL29">
        <v>1400.01</v>
      </c>
      <c r="CM29">
        <v>0.90000587096774198</v>
      </c>
      <c r="CN29">
        <v>9.9994038709677394E-2</v>
      </c>
      <c r="CO29">
        <v>0</v>
      </c>
      <c r="CP29">
        <v>1229.58870967742</v>
      </c>
      <c r="CQ29">
        <v>4.9994800000000001</v>
      </c>
      <c r="CR29">
        <v>17429.5225806452</v>
      </c>
      <c r="CS29">
        <v>11417.680645161299</v>
      </c>
      <c r="CT29">
        <v>46.652999999999999</v>
      </c>
      <c r="CU29">
        <v>48.618903225806399</v>
      </c>
      <c r="CV29">
        <v>47.519935483871002</v>
      </c>
      <c r="CW29">
        <v>48.050064516128998</v>
      </c>
      <c r="CX29">
        <v>48.661129032258103</v>
      </c>
      <c r="CY29">
        <v>1255.5180645161299</v>
      </c>
      <c r="CZ29">
        <v>139.491935483871</v>
      </c>
      <c r="DA29">
        <v>0</v>
      </c>
      <c r="DB29">
        <v>119.700000047684</v>
      </c>
      <c r="DC29">
        <v>0</v>
      </c>
      <c r="DD29">
        <v>1229.58846153846</v>
      </c>
      <c r="DE29">
        <v>0.49982906053663501</v>
      </c>
      <c r="DF29">
        <v>144.79999976208501</v>
      </c>
      <c r="DG29">
        <v>17429.969230769198</v>
      </c>
      <c r="DH29">
        <v>15</v>
      </c>
      <c r="DI29">
        <v>1608052247.5999999</v>
      </c>
      <c r="DJ29" t="s">
        <v>332</v>
      </c>
      <c r="DK29">
        <v>1608052247.5999999</v>
      </c>
      <c r="DL29">
        <v>1608052247.5999999</v>
      </c>
      <c r="DM29">
        <v>13</v>
      </c>
      <c r="DN29">
        <v>0.13500000000000001</v>
      </c>
      <c r="DO29">
        <v>6.0000000000000001E-3</v>
      </c>
      <c r="DP29">
        <v>0.159</v>
      </c>
      <c r="DQ29">
        <v>0.254</v>
      </c>
      <c r="DR29">
        <v>512</v>
      </c>
      <c r="DS29">
        <v>20</v>
      </c>
      <c r="DT29">
        <v>0.15</v>
      </c>
      <c r="DU29">
        <v>0.06</v>
      </c>
      <c r="DV29">
        <v>11.1519380009257</v>
      </c>
      <c r="DW29">
        <v>-1.07868741561876</v>
      </c>
      <c r="DX29">
        <v>9.0389428605931396E-2</v>
      </c>
      <c r="DY29">
        <v>0</v>
      </c>
      <c r="DZ29">
        <v>-13.8796580645161</v>
      </c>
      <c r="EA29">
        <v>1.5347709677419801</v>
      </c>
      <c r="EB29">
        <v>0.12603419089149301</v>
      </c>
      <c r="EC29">
        <v>0</v>
      </c>
      <c r="ED29">
        <v>0.54399483870967702</v>
      </c>
      <c r="EE29">
        <v>-0.33348082258064499</v>
      </c>
      <c r="EF29">
        <v>2.78844438434382E-2</v>
      </c>
      <c r="EG29">
        <v>0</v>
      </c>
      <c r="EH29">
        <v>0</v>
      </c>
      <c r="EI29">
        <v>3</v>
      </c>
      <c r="EJ29" t="s">
        <v>298</v>
      </c>
      <c r="EK29">
        <v>100</v>
      </c>
      <c r="EL29">
        <v>100</v>
      </c>
      <c r="EM29">
        <v>-0.26200000000000001</v>
      </c>
      <c r="EN29">
        <v>0.30180000000000001</v>
      </c>
      <c r="EO29">
        <v>0.41965292174177299</v>
      </c>
      <c r="EP29">
        <v>-1.6043650578588901E-5</v>
      </c>
      <c r="EQ29">
        <v>-1.15305589960158E-6</v>
      </c>
      <c r="ER29">
        <v>3.6581349982770798E-10</v>
      </c>
      <c r="ES29">
        <v>-0.103214292506438</v>
      </c>
      <c r="ET29">
        <v>-1.48585495900011E-2</v>
      </c>
      <c r="EU29">
        <v>2.0620247853856302E-3</v>
      </c>
      <c r="EV29">
        <v>-2.1578943166311499E-5</v>
      </c>
      <c r="EW29">
        <v>18</v>
      </c>
      <c r="EX29">
        <v>2225</v>
      </c>
      <c r="EY29">
        <v>1</v>
      </c>
      <c r="EZ29">
        <v>25</v>
      </c>
      <c r="FA29">
        <v>7.9</v>
      </c>
      <c r="FB29">
        <v>7.9</v>
      </c>
      <c r="FC29">
        <v>2</v>
      </c>
      <c r="FD29">
        <v>509.66899999999998</v>
      </c>
      <c r="FE29">
        <v>477.30799999999999</v>
      </c>
      <c r="FF29">
        <v>23.589200000000002</v>
      </c>
      <c r="FG29">
        <v>34.953400000000002</v>
      </c>
      <c r="FH29">
        <v>30.000399999999999</v>
      </c>
      <c r="FI29">
        <v>34.958399999999997</v>
      </c>
      <c r="FJ29">
        <v>34.997399999999999</v>
      </c>
      <c r="FK29">
        <v>37.219900000000003</v>
      </c>
      <c r="FL29">
        <v>16.970500000000001</v>
      </c>
      <c r="FM29">
        <v>42.749699999999997</v>
      </c>
      <c r="FN29">
        <v>23.587</v>
      </c>
      <c r="FO29">
        <v>913.87400000000002</v>
      </c>
      <c r="FP29">
        <v>21.082999999999998</v>
      </c>
      <c r="FQ29">
        <v>97.634399999999999</v>
      </c>
      <c r="FR29">
        <v>101.762</v>
      </c>
    </row>
    <row r="30" spans="1:174" x14ac:dyDescent="0.25">
      <c r="A30">
        <v>14</v>
      </c>
      <c r="B30">
        <v>1608052840.5999999</v>
      </c>
      <c r="C30">
        <v>1301.5</v>
      </c>
      <c r="D30" t="s">
        <v>350</v>
      </c>
      <c r="E30" t="s">
        <v>351</v>
      </c>
      <c r="F30" t="s">
        <v>291</v>
      </c>
      <c r="G30" t="s">
        <v>292</v>
      </c>
      <c r="H30">
        <v>1608052832.5999999</v>
      </c>
      <c r="I30">
        <f t="shared" si="0"/>
        <v>3.4416462007951513E-4</v>
      </c>
      <c r="J30">
        <f t="shared" si="1"/>
        <v>0.34416462007951515</v>
      </c>
      <c r="K30">
        <f t="shared" si="2"/>
        <v>12.058773687646523</v>
      </c>
      <c r="L30">
        <f t="shared" si="3"/>
        <v>1199.75096774194</v>
      </c>
      <c r="M30">
        <f t="shared" si="4"/>
        <v>169.54954077747144</v>
      </c>
      <c r="N30">
        <f t="shared" si="5"/>
        <v>17.420101619428763</v>
      </c>
      <c r="O30">
        <f t="shared" si="6"/>
        <v>123.26653130546028</v>
      </c>
      <c r="P30">
        <f t="shared" si="7"/>
        <v>1.9152834796723573E-2</v>
      </c>
      <c r="Q30">
        <f t="shared" si="8"/>
        <v>2.974979899094742</v>
      </c>
      <c r="R30">
        <f t="shared" si="9"/>
        <v>1.9084595341820838E-2</v>
      </c>
      <c r="S30">
        <f t="shared" si="10"/>
        <v>1.1933982773171979E-2</v>
      </c>
      <c r="T30">
        <f t="shared" si="11"/>
        <v>231.29712441638787</v>
      </c>
      <c r="U30">
        <f t="shared" si="12"/>
        <v>29.266399721079402</v>
      </c>
      <c r="V30">
        <f t="shared" si="13"/>
        <v>29.107458064516099</v>
      </c>
      <c r="W30">
        <f t="shared" si="14"/>
        <v>4.0468485117266377</v>
      </c>
      <c r="X30">
        <f t="shared" si="15"/>
        <v>59.274290722852562</v>
      </c>
      <c r="Y30">
        <f t="shared" si="16"/>
        <v>2.2507957126432205</v>
      </c>
      <c r="Z30">
        <f t="shared" si="17"/>
        <v>3.7972545688774484</v>
      </c>
      <c r="AA30">
        <f t="shared" si="18"/>
        <v>1.7960527990834172</v>
      </c>
      <c r="AB30">
        <f t="shared" si="19"/>
        <v>-15.177659745506617</v>
      </c>
      <c r="AC30">
        <f t="shared" si="20"/>
        <v>-175.87171633399544</v>
      </c>
      <c r="AD30">
        <f t="shared" si="21"/>
        <v>-12.958128860399139</v>
      </c>
      <c r="AE30">
        <f t="shared" si="22"/>
        <v>27.289619476486678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54077.282483861512</v>
      </c>
      <c r="AK30" t="s">
        <v>293</v>
      </c>
      <c r="AL30">
        <v>10143.9</v>
      </c>
      <c r="AM30">
        <v>715.47692307692296</v>
      </c>
      <c r="AN30">
        <v>3262.08</v>
      </c>
      <c r="AO30">
        <f t="shared" si="26"/>
        <v>0.78066849277855754</v>
      </c>
      <c r="AP30">
        <v>-0.57774747981622299</v>
      </c>
      <c r="AQ30" t="s">
        <v>352</v>
      </c>
      <c r="AR30">
        <v>15388.3</v>
      </c>
      <c r="AS30">
        <v>1276.78615384615</v>
      </c>
      <c r="AT30">
        <v>1528.92</v>
      </c>
      <c r="AU30">
        <f t="shared" si="27"/>
        <v>0.16490977039599852</v>
      </c>
      <c r="AV30">
        <v>0.5</v>
      </c>
      <c r="AW30">
        <f t="shared" si="28"/>
        <v>1180.2153112318924</v>
      </c>
      <c r="AX30">
        <f t="shared" si="29"/>
        <v>12.058773687646523</v>
      </c>
      <c r="AY30">
        <f t="shared" si="30"/>
        <v>97.314517996546655</v>
      </c>
      <c r="AZ30">
        <f t="shared" si="31"/>
        <v>1.0706962574712677E-2</v>
      </c>
      <c r="BA30">
        <f t="shared" si="32"/>
        <v>1.1335844910132642</v>
      </c>
      <c r="BB30" t="s">
        <v>353</v>
      </c>
      <c r="BC30">
        <v>1276.78615384615</v>
      </c>
      <c r="BD30">
        <v>693.33</v>
      </c>
      <c r="BE30">
        <f t="shared" si="33"/>
        <v>0.54652303586845619</v>
      </c>
      <c r="BF30">
        <f t="shared" si="34"/>
        <v>0.30174349400286032</v>
      </c>
      <c r="BG30">
        <f t="shared" si="35"/>
        <v>0.67470948905109485</v>
      </c>
      <c r="BH30">
        <f t="shared" si="36"/>
        <v>0.30995880757577954</v>
      </c>
      <c r="BI30">
        <f t="shared" si="37"/>
        <v>0.68057720329706173</v>
      </c>
      <c r="BJ30">
        <f t="shared" si="38"/>
        <v>0.16385501680668466</v>
      </c>
      <c r="BK30">
        <f t="shared" si="39"/>
        <v>0.83614498319331532</v>
      </c>
      <c r="BL30">
        <f t="shared" si="40"/>
        <v>1400.0358064516099</v>
      </c>
      <c r="BM30">
        <f t="shared" si="41"/>
        <v>1180.2153112318924</v>
      </c>
      <c r="BN30">
        <f t="shared" si="42"/>
        <v>0.84298937626684534</v>
      </c>
      <c r="BO30">
        <f t="shared" si="43"/>
        <v>0.19597875253369076</v>
      </c>
      <c r="BP30">
        <v>6</v>
      </c>
      <c r="BQ30">
        <v>0.5</v>
      </c>
      <c r="BR30" t="s">
        <v>296</v>
      </c>
      <c r="BS30">
        <v>2</v>
      </c>
      <c r="BT30">
        <v>1608052832.5999999</v>
      </c>
      <c r="BU30">
        <v>1199.75096774194</v>
      </c>
      <c r="BV30">
        <v>1214.7164516129001</v>
      </c>
      <c r="BW30">
        <v>21.906954838709702</v>
      </c>
      <c r="BX30">
        <v>21.503019354838699</v>
      </c>
      <c r="BY30">
        <v>1200.3796774193499</v>
      </c>
      <c r="BZ30">
        <v>21.587093548387099</v>
      </c>
      <c r="CA30">
        <v>500.01799999999997</v>
      </c>
      <c r="CB30">
        <v>102.643419354839</v>
      </c>
      <c r="CC30">
        <v>0.100012090322581</v>
      </c>
      <c r="CD30">
        <v>28.010912903225801</v>
      </c>
      <c r="CE30">
        <v>29.107458064516099</v>
      </c>
      <c r="CF30">
        <v>999.9</v>
      </c>
      <c r="CG30">
        <v>0</v>
      </c>
      <c r="CH30">
        <v>0</v>
      </c>
      <c r="CI30">
        <v>9997.0361290322599</v>
      </c>
      <c r="CJ30">
        <v>0</v>
      </c>
      <c r="CK30">
        <v>1011.57367741935</v>
      </c>
      <c r="CL30">
        <v>1400.0358064516099</v>
      </c>
      <c r="CM30">
        <v>0.89999735483870902</v>
      </c>
      <c r="CN30">
        <v>0.100002593548387</v>
      </c>
      <c r="CO30">
        <v>0</v>
      </c>
      <c r="CP30">
        <v>1276.8577419354799</v>
      </c>
      <c r="CQ30">
        <v>4.9994800000000001</v>
      </c>
      <c r="CR30">
        <v>18019.0935483871</v>
      </c>
      <c r="CS30">
        <v>11417.870967741899</v>
      </c>
      <c r="CT30">
        <v>46.610838709677402</v>
      </c>
      <c r="CU30">
        <v>48.686999999999998</v>
      </c>
      <c r="CV30">
        <v>47.441064516129003</v>
      </c>
      <c r="CW30">
        <v>48.180999999999997</v>
      </c>
      <c r="CX30">
        <v>48.673000000000002</v>
      </c>
      <c r="CY30">
        <v>1255.5280645161299</v>
      </c>
      <c r="CZ30">
        <v>139.50774193548401</v>
      </c>
      <c r="DA30">
        <v>0</v>
      </c>
      <c r="DB30">
        <v>119.700000047684</v>
      </c>
      <c r="DC30">
        <v>0</v>
      </c>
      <c r="DD30">
        <v>1276.78615384615</v>
      </c>
      <c r="DE30">
        <v>-14.088888873699201</v>
      </c>
      <c r="DF30">
        <v>-475.61025553850698</v>
      </c>
      <c r="DG30">
        <v>18016.807692307699</v>
      </c>
      <c r="DH30">
        <v>15</v>
      </c>
      <c r="DI30">
        <v>1608052247.5999999</v>
      </c>
      <c r="DJ30" t="s">
        <v>332</v>
      </c>
      <c r="DK30">
        <v>1608052247.5999999</v>
      </c>
      <c r="DL30">
        <v>1608052247.5999999</v>
      </c>
      <c r="DM30">
        <v>13</v>
      </c>
      <c r="DN30">
        <v>0.13500000000000001</v>
      </c>
      <c r="DO30">
        <v>6.0000000000000001E-3</v>
      </c>
      <c r="DP30">
        <v>0.159</v>
      </c>
      <c r="DQ30">
        <v>0.254</v>
      </c>
      <c r="DR30">
        <v>512</v>
      </c>
      <c r="DS30">
        <v>20</v>
      </c>
      <c r="DT30">
        <v>0.15</v>
      </c>
      <c r="DU30">
        <v>0.06</v>
      </c>
      <c r="DV30">
        <v>12.086375599689701</v>
      </c>
      <c r="DW30">
        <v>-1.36698264180748</v>
      </c>
      <c r="DX30">
        <v>0.11049877824434701</v>
      </c>
      <c r="DY30">
        <v>0</v>
      </c>
      <c r="DZ30">
        <v>-14.9807225806452</v>
      </c>
      <c r="EA30">
        <v>1.49190483870975</v>
      </c>
      <c r="EB30">
        <v>0.122041311645602</v>
      </c>
      <c r="EC30">
        <v>0</v>
      </c>
      <c r="ED30">
        <v>0.40272235483870999</v>
      </c>
      <c r="EE30">
        <v>0.106646903225806</v>
      </c>
      <c r="EF30">
        <v>9.1890647653167807E-3</v>
      </c>
      <c r="EG30">
        <v>1</v>
      </c>
      <c r="EH30">
        <v>1</v>
      </c>
      <c r="EI30">
        <v>3</v>
      </c>
      <c r="EJ30" t="s">
        <v>341</v>
      </c>
      <c r="EK30">
        <v>100</v>
      </c>
      <c r="EL30">
        <v>100</v>
      </c>
      <c r="EM30">
        <v>-0.63</v>
      </c>
      <c r="EN30">
        <v>0.3196</v>
      </c>
      <c r="EO30">
        <v>0.41965292174177299</v>
      </c>
      <c r="EP30">
        <v>-1.6043650578588901E-5</v>
      </c>
      <c r="EQ30">
        <v>-1.15305589960158E-6</v>
      </c>
      <c r="ER30">
        <v>3.6581349982770798E-10</v>
      </c>
      <c r="ES30">
        <v>-0.103214292506438</v>
      </c>
      <c r="ET30">
        <v>-1.48585495900011E-2</v>
      </c>
      <c r="EU30">
        <v>2.0620247853856302E-3</v>
      </c>
      <c r="EV30">
        <v>-2.1578943166311499E-5</v>
      </c>
      <c r="EW30">
        <v>18</v>
      </c>
      <c r="EX30">
        <v>2225</v>
      </c>
      <c r="EY30">
        <v>1</v>
      </c>
      <c r="EZ30">
        <v>25</v>
      </c>
      <c r="FA30">
        <v>9.9</v>
      </c>
      <c r="FB30">
        <v>9.9</v>
      </c>
      <c r="FC30">
        <v>2</v>
      </c>
      <c r="FD30">
        <v>509.66300000000001</v>
      </c>
      <c r="FE30">
        <v>477.42500000000001</v>
      </c>
      <c r="FF30">
        <v>23.311699999999998</v>
      </c>
      <c r="FG30">
        <v>35.0871</v>
      </c>
      <c r="FH30">
        <v>30.001100000000001</v>
      </c>
      <c r="FI30">
        <v>35.055199999999999</v>
      </c>
      <c r="FJ30">
        <v>35.090499999999999</v>
      </c>
      <c r="FK30">
        <v>46.957799999999999</v>
      </c>
      <c r="FL30">
        <v>14.7928</v>
      </c>
      <c r="FM30">
        <v>42.3459</v>
      </c>
      <c r="FN30">
        <v>23.3019</v>
      </c>
      <c r="FO30">
        <v>1214.49</v>
      </c>
      <c r="FP30">
        <v>21.376799999999999</v>
      </c>
      <c r="FQ30">
        <v>97.607500000000002</v>
      </c>
      <c r="FR30">
        <v>101.72799999999999</v>
      </c>
    </row>
    <row r="31" spans="1:174" x14ac:dyDescent="0.25">
      <c r="A31">
        <v>15</v>
      </c>
      <c r="B31">
        <v>1608052961.0999999</v>
      </c>
      <c r="C31">
        <v>1422</v>
      </c>
      <c r="D31" t="s">
        <v>354</v>
      </c>
      <c r="E31" t="s">
        <v>355</v>
      </c>
      <c r="F31" t="s">
        <v>291</v>
      </c>
      <c r="G31" t="s">
        <v>292</v>
      </c>
      <c r="H31">
        <v>1608052953.0999999</v>
      </c>
      <c r="I31">
        <f t="shared" si="0"/>
        <v>2.2600416821629419E-4</v>
      </c>
      <c r="J31">
        <f t="shared" si="1"/>
        <v>0.22600416821629418</v>
      </c>
      <c r="K31">
        <f t="shared" si="2"/>
        <v>10.294173955412418</v>
      </c>
      <c r="L31">
        <f t="shared" si="3"/>
        <v>1399.7893225806499</v>
      </c>
      <c r="M31">
        <f t="shared" si="4"/>
        <v>57.769573169384273</v>
      </c>
      <c r="N31">
        <f t="shared" si="5"/>
        <v>5.9357473178078193</v>
      </c>
      <c r="O31">
        <f t="shared" si="6"/>
        <v>143.82650348899355</v>
      </c>
      <c r="P31">
        <f t="shared" si="7"/>
        <v>1.2494326016264891E-2</v>
      </c>
      <c r="Q31">
        <f t="shared" si="8"/>
        <v>2.975354909033685</v>
      </c>
      <c r="R31">
        <f t="shared" si="9"/>
        <v>1.2465250886292516E-2</v>
      </c>
      <c r="S31">
        <f t="shared" si="10"/>
        <v>7.7933884005289607E-3</v>
      </c>
      <c r="T31">
        <f t="shared" si="11"/>
        <v>231.29010127839274</v>
      </c>
      <c r="U31">
        <f t="shared" si="12"/>
        <v>29.272419506743059</v>
      </c>
      <c r="V31">
        <f t="shared" si="13"/>
        <v>29.1108612903226</v>
      </c>
      <c r="W31">
        <f t="shared" si="14"/>
        <v>4.0476448891724495</v>
      </c>
      <c r="X31">
        <f t="shared" si="15"/>
        <v>59.119046637136385</v>
      </c>
      <c r="Y31">
        <f t="shared" si="16"/>
        <v>2.2417514500416669</v>
      </c>
      <c r="Z31">
        <f t="shared" si="17"/>
        <v>3.7919276063451979</v>
      </c>
      <c r="AA31">
        <f t="shared" si="18"/>
        <v>1.8058934391307826</v>
      </c>
      <c r="AB31">
        <f t="shared" si="19"/>
        <v>-9.9667838183385733</v>
      </c>
      <c r="AC31">
        <f t="shared" si="20"/>
        <v>-180.30250024106388</v>
      </c>
      <c r="AD31">
        <f t="shared" si="21"/>
        <v>-13.281548244246537</v>
      </c>
      <c r="AE31">
        <f t="shared" si="22"/>
        <v>27.739268974743737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54092.725598303354</v>
      </c>
      <c r="AK31" t="s">
        <v>293</v>
      </c>
      <c r="AL31">
        <v>10143.9</v>
      </c>
      <c r="AM31">
        <v>715.47692307692296</v>
      </c>
      <c r="AN31">
        <v>3262.08</v>
      </c>
      <c r="AO31">
        <f t="shared" si="26"/>
        <v>0.78066849277855754</v>
      </c>
      <c r="AP31">
        <v>-0.57774747981622299</v>
      </c>
      <c r="AQ31" t="s">
        <v>356</v>
      </c>
      <c r="AR31">
        <v>15387.9</v>
      </c>
      <c r="AS31">
        <v>1258.5111538461499</v>
      </c>
      <c r="AT31">
        <v>1497.98</v>
      </c>
      <c r="AU31">
        <f t="shared" si="27"/>
        <v>0.15986117715446813</v>
      </c>
      <c r="AV31">
        <v>0.5</v>
      </c>
      <c r="AW31">
        <f t="shared" si="28"/>
        <v>1180.180153167352</v>
      </c>
      <c r="AX31">
        <f t="shared" si="29"/>
        <v>10.294173955412418</v>
      </c>
      <c r="AY31">
        <f t="shared" si="30"/>
        <v>94.332494269836701</v>
      </c>
      <c r="AZ31">
        <f t="shared" si="31"/>
        <v>9.2120863124589246E-3</v>
      </c>
      <c r="BA31">
        <f t="shared" si="32"/>
        <v>1.1776525721304689</v>
      </c>
      <c r="BB31" t="s">
        <v>357</v>
      </c>
      <c r="BC31">
        <v>1258.5111538461499</v>
      </c>
      <c r="BD31">
        <v>702.25</v>
      </c>
      <c r="BE31">
        <f t="shared" si="33"/>
        <v>0.53120201871854089</v>
      </c>
      <c r="BF31">
        <f t="shared" si="34"/>
        <v>0.30094233741828269</v>
      </c>
      <c r="BG31">
        <f t="shared" si="35"/>
        <v>0.68914732618962982</v>
      </c>
      <c r="BH31">
        <f t="shared" si="36"/>
        <v>0.30602927095888055</v>
      </c>
      <c r="BI31">
        <f t="shared" si="37"/>
        <v>0.6927267213277174</v>
      </c>
      <c r="BJ31">
        <f t="shared" si="38"/>
        <v>0.16792600987771975</v>
      </c>
      <c r="BK31">
        <f t="shared" si="39"/>
        <v>0.83207399012228023</v>
      </c>
      <c r="BL31">
        <f t="shared" si="40"/>
        <v>1399.9941935483901</v>
      </c>
      <c r="BM31">
        <f t="shared" si="41"/>
        <v>1180.180153167352</v>
      </c>
      <c r="BN31">
        <f t="shared" si="42"/>
        <v>0.8429893199600329</v>
      </c>
      <c r="BO31">
        <f t="shared" si="43"/>
        <v>0.19597863992006592</v>
      </c>
      <c r="BP31">
        <v>6</v>
      </c>
      <c r="BQ31">
        <v>0.5</v>
      </c>
      <c r="BR31" t="s">
        <v>296</v>
      </c>
      <c r="BS31">
        <v>2</v>
      </c>
      <c r="BT31">
        <v>1608052953.0999999</v>
      </c>
      <c r="BU31">
        <v>1399.7893225806499</v>
      </c>
      <c r="BV31">
        <v>1412.5216129032301</v>
      </c>
      <c r="BW31">
        <v>21.8178129032258</v>
      </c>
      <c r="BX31">
        <v>21.552532258064499</v>
      </c>
      <c r="BY31">
        <v>1400.88032258065</v>
      </c>
      <c r="BZ31">
        <v>21.539812903225801</v>
      </c>
      <c r="CA31">
        <v>500.01367741935502</v>
      </c>
      <c r="CB31">
        <v>102.648677419355</v>
      </c>
      <c r="CC31">
        <v>0.100001377419355</v>
      </c>
      <c r="CD31">
        <v>27.986832258064499</v>
      </c>
      <c r="CE31">
        <v>29.1108612903226</v>
      </c>
      <c r="CF31">
        <v>999.9</v>
      </c>
      <c r="CG31">
        <v>0</v>
      </c>
      <c r="CH31">
        <v>0</v>
      </c>
      <c r="CI31">
        <v>9998.6445161290303</v>
      </c>
      <c r="CJ31">
        <v>0</v>
      </c>
      <c r="CK31">
        <v>829.75303225806499</v>
      </c>
      <c r="CL31">
        <v>1399.9941935483901</v>
      </c>
      <c r="CM31">
        <v>0.90000019354838701</v>
      </c>
      <c r="CN31">
        <v>9.9999741935483805E-2</v>
      </c>
      <c r="CO31">
        <v>0</v>
      </c>
      <c r="CP31">
        <v>1258.63387096774</v>
      </c>
      <c r="CQ31">
        <v>4.9994800000000001</v>
      </c>
      <c r="CR31">
        <v>17711.293548387101</v>
      </c>
      <c r="CS31">
        <v>11417.5419354839</v>
      </c>
      <c r="CT31">
        <v>46.548000000000002</v>
      </c>
      <c r="CU31">
        <v>48.616870967741903</v>
      </c>
      <c r="CV31">
        <v>47.390999999999998</v>
      </c>
      <c r="CW31">
        <v>48.181064516128998</v>
      </c>
      <c r="CX31">
        <v>48.578258064516099</v>
      </c>
      <c r="CY31">
        <v>1255.49322580645</v>
      </c>
      <c r="CZ31">
        <v>139.500967741935</v>
      </c>
      <c r="DA31">
        <v>0</v>
      </c>
      <c r="DB31">
        <v>119.59999990463299</v>
      </c>
      <c r="DC31">
        <v>0</v>
      </c>
      <c r="DD31">
        <v>1258.5111538461499</v>
      </c>
      <c r="DE31">
        <v>-30.076923031881002</v>
      </c>
      <c r="DF31">
        <v>-408.39658073033797</v>
      </c>
      <c r="DG31">
        <v>17710.007692307699</v>
      </c>
      <c r="DH31">
        <v>15</v>
      </c>
      <c r="DI31">
        <v>1608052985.0999999</v>
      </c>
      <c r="DJ31" t="s">
        <v>358</v>
      </c>
      <c r="DK31">
        <v>1608052985.0999999</v>
      </c>
      <c r="DL31">
        <v>1608052978.0999999</v>
      </c>
      <c r="DM31">
        <v>14</v>
      </c>
      <c r="DN31">
        <v>-0.217</v>
      </c>
      <c r="DO31">
        <v>-2.9000000000000001E-2</v>
      </c>
      <c r="DP31">
        <v>-1.091</v>
      </c>
      <c r="DQ31">
        <v>0.27800000000000002</v>
      </c>
      <c r="DR31">
        <v>1413</v>
      </c>
      <c r="DS31">
        <v>22</v>
      </c>
      <c r="DT31">
        <v>0.3</v>
      </c>
      <c r="DU31">
        <v>0.06</v>
      </c>
      <c r="DV31">
        <v>10.0609640691848</v>
      </c>
      <c r="DW31">
        <v>-1.4467480296684101</v>
      </c>
      <c r="DX31">
        <v>0.11214431991889801</v>
      </c>
      <c r="DY31">
        <v>0</v>
      </c>
      <c r="DZ31">
        <v>-12.502364516128999</v>
      </c>
      <c r="EA31">
        <v>1.76535</v>
      </c>
      <c r="EB31">
        <v>0.14028034959619401</v>
      </c>
      <c r="EC31">
        <v>0</v>
      </c>
      <c r="ED31">
        <v>0.305058</v>
      </c>
      <c r="EE31">
        <v>-1.4776645161291201E-2</v>
      </c>
      <c r="EF31">
        <v>1.3327757113536401E-3</v>
      </c>
      <c r="EG31">
        <v>1</v>
      </c>
      <c r="EH31">
        <v>1</v>
      </c>
      <c r="EI31">
        <v>3</v>
      </c>
      <c r="EJ31" t="s">
        <v>341</v>
      </c>
      <c r="EK31">
        <v>100</v>
      </c>
      <c r="EL31">
        <v>100</v>
      </c>
      <c r="EM31">
        <v>-1.091</v>
      </c>
      <c r="EN31">
        <v>0.27800000000000002</v>
      </c>
      <c r="EO31">
        <v>0.41965292174177299</v>
      </c>
      <c r="EP31">
        <v>-1.6043650578588901E-5</v>
      </c>
      <c r="EQ31">
        <v>-1.15305589960158E-6</v>
      </c>
      <c r="ER31">
        <v>3.6581349982770798E-10</v>
      </c>
      <c r="ES31">
        <v>-0.103214292506438</v>
      </c>
      <c r="ET31">
        <v>-1.48585495900011E-2</v>
      </c>
      <c r="EU31">
        <v>2.0620247853856302E-3</v>
      </c>
      <c r="EV31">
        <v>-2.1578943166311499E-5</v>
      </c>
      <c r="EW31">
        <v>18</v>
      </c>
      <c r="EX31">
        <v>2225</v>
      </c>
      <c r="EY31">
        <v>1</v>
      </c>
      <c r="EZ31">
        <v>25</v>
      </c>
      <c r="FA31">
        <v>11.9</v>
      </c>
      <c r="FB31">
        <v>11.9</v>
      </c>
      <c r="FC31">
        <v>2</v>
      </c>
      <c r="FD31">
        <v>509.66199999999998</v>
      </c>
      <c r="FE31">
        <v>476.54599999999999</v>
      </c>
      <c r="FF31">
        <v>23.458500000000001</v>
      </c>
      <c r="FG31">
        <v>35.2667</v>
      </c>
      <c r="FH31">
        <v>30.000699999999998</v>
      </c>
      <c r="FI31">
        <v>35.200699999999998</v>
      </c>
      <c r="FJ31">
        <v>35.229100000000003</v>
      </c>
      <c r="FK31">
        <v>53.103000000000002</v>
      </c>
      <c r="FL31">
        <v>14.540900000000001</v>
      </c>
      <c r="FM31">
        <v>42.3459</v>
      </c>
      <c r="FN31">
        <v>23.465</v>
      </c>
      <c r="FO31">
        <v>1412.4</v>
      </c>
      <c r="FP31">
        <v>21.569900000000001</v>
      </c>
      <c r="FQ31">
        <v>97.569599999999994</v>
      </c>
      <c r="FR31">
        <v>101.68600000000001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2020-12-15T11:24:37Z</dcterms:created>
  <dcterms:modified xsi:type="dcterms:W3CDTF">2021-05-04T23:22:31Z</dcterms:modified>
</cp:coreProperties>
</file>