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AD534C56-A078-44E2-9428-7A87BF34AC72}" xr6:coauthVersionLast="46" xr6:coauthVersionMax="46" xr10:uidLastSave="{00000000-0000-0000-0000-000000000000}"/>
  <bookViews>
    <workbookView xWindow="5775" yWindow="303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X28" i="1"/>
  <c r="W28" i="1" s="1"/>
  <c r="S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 s="1"/>
  <c r="Y26" i="1"/>
  <c r="W26" i="1" s="1"/>
  <c r="X26" i="1"/>
  <c r="P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K25" i="1" s="1"/>
  <c r="Y25" i="1"/>
  <c r="X25" i="1"/>
  <c r="W25" i="1"/>
  <c r="P25" i="1"/>
  <c r="N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H20" i="1"/>
  <c r="BI20" i="1" s="1"/>
  <c r="BG20" i="1"/>
  <c r="BF20" i="1"/>
  <c r="BE20" i="1"/>
  <c r="BD20" i="1"/>
  <c r="BC20" i="1"/>
  <c r="AX20" i="1" s="1"/>
  <c r="AZ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S18" i="1" s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/>
  <c r="J18" i="1" s="1"/>
  <c r="AV18" i="1" s="1"/>
  <c r="AY18" i="1" s="1"/>
  <c r="AA18" i="1"/>
  <c r="Y18" i="1"/>
  <c r="X18" i="1"/>
  <c r="W18" i="1"/>
  <c r="P18" i="1"/>
  <c r="N18" i="1"/>
  <c r="K18" i="1"/>
  <c r="I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/>
  <c r="K17" i="1" s="1"/>
  <c r="Y17" i="1"/>
  <c r="X17" i="1"/>
  <c r="W17" i="1"/>
  <c r="P17" i="1"/>
  <c r="N17" i="1"/>
  <c r="AU22" i="1" l="1"/>
  <c r="AW22" i="1" s="1"/>
  <c r="S22" i="1"/>
  <c r="AH24" i="1"/>
  <c r="J24" i="1"/>
  <c r="AV24" i="1" s="1"/>
  <c r="AY24" i="1" s="1"/>
  <c r="N24" i="1"/>
  <c r="K24" i="1"/>
  <c r="I24" i="1"/>
  <c r="I29" i="1"/>
  <c r="AH29" i="1"/>
  <c r="K29" i="1"/>
  <c r="N29" i="1"/>
  <c r="J29" i="1"/>
  <c r="AV29" i="1" s="1"/>
  <c r="K28" i="1"/>
  <c r="J28" i="1"/>
  <c r="AV28" i="1" s="1"/>
  <c r="AY28" i="1" s="1"/>
  <c r="I28" i="1"/>
  <c r="AH28" i="1"/>
  <c r="N28" i="1"/>
  <c r="AW20" i="1"/>
  <c r="Q18" i="1"/>
  <c r="O18" i="1" s="1"/>
  <c r="R18" i="1" s="1"/>
  <c r="L18" i="1" s="1"/>
  <c r="M18" i="1" s="1"/>
  <c r="S29" i="1"/>
  <c r="AU29" i="1"/>
  <c r="AU19" i="1"/>
  <c r="AW19" i="1" s="1"/>
  <c r="S19" i="1"/>
  <c r="AW26" i="1"/>
  <c r="T18" i="1"/>
  <c r="U18" i="1" s="1"/>
  <c r="S23" i="1"/>
  <c r="AU23" i="1"/>
  <c r="AW23" i="1" s="1"/>
  <c r="AW29" i="1"/>
  <c r="K31" i="1"/>
  <c r="J31" i="1"/>
  <c r="AV31" i="1" s="1"/>
  <c r="I31" i="1"/>
  <c r="AH31" i="1"/>
  <c r="N31" i="1"/>
  <c r="I19" i="1"/>
  <c r="N19" i="1"/>
  <c r="AH19" i="1"/>
  <c r="K19" i="1"/>
  <c r="J19" i="1"/>
  <c r="AV19" i="1" s="1"/>
  <c r="AY19" i="1" s="1"/>
  <c r="J26" i="1"/>
  <c r="AV26" i="1" s="1"/>
  <c r="AY26" i="1" s="1"/>
  <c r="I26" i="1"/>
  <c r="AH26" i="1"/>
  <c r="N26" i="1"/>
  <c r="K26" i="1"/>
  <c r="T28" i="1"/>
  <c r="U28" i="1" s="1"/>
  <c r="S31" i="1"/>
  <c r="AU31" i="1"/>
  <c r="AW31" i="1" s="1"/>
  <c r="S20" i="1"/>
  <c r="AU20" i="1"/>
  <c r="AU27" i="1"/>
  <c r="AW27" i="1" s="1"/>
  <c r="S27" i="1"/>
  <c r="K20" i="1"/>
  <c r="N20" i="1"/>
  <c r="J20" i="1"/>
  <c r="AV20" i="1" s="1"/>
  <c r="I20" i="1"/>
  <c r="AH20" i="1"/>
  <c r="I21" i="1"/>
  <c r="K21" i="1"/>
  <c r="AH21" i="1"/>
  <c r="J21" i="1"/>
  <c r="AV21" i="1" s="1"/>
  <c r="AY21" i="1" s="1"/>
  <c r="N21" i="1"/>
  <c r="N27" i="1"/>
  <c r="AH27" i="1"/>
  <c r="K27" i="1"/>
  <c r="J27" i="1"/>
  <c r="AV27" i="1" s="1"/>
  <c r="I27" i="1"/>
  <c r="AU30" i="1"/>
  <c r="AW30" i="1" s="1"/>
  <c r="S30" i="1"/>
  <c r="S21" i="1"/>
  <c r="AU21" i="1"/>
  <c r="AW21" i="1" s="1"/>
  <c r="AH30" i="1"/>
  <c r="AH17" i="1"/>
  <c r="I22" i="1"/>
  <c r="N23" i="1"/>
  <c r="S24" i="1"/>
  <c r="AH25" i="1"/>
  <c r="I30" i="1"/>
  <c r="AH22" i="1"/>
  <c r="I17" i="1"/>
  <c r="J22" i="1"/>
  <c r="AV22" i="1" s="1"/>
  <c r="AY22" i="1" s="1"/>
  <c r="I25" i="1"/>
  <c r="J30" i="1"/>
  <c r="AV30" i="1" s="1"/>
  <c r="AY30" i="1" s="1"/>
  <c r="J17" i="1"/>
  <c r="AV17" i="1" s="1"/>
  <c r="AY17" i="1" s="1"/>
  <c r="K22" i="1"/>
  <c r="AH23" i="1"/>
  <c r="J25" i="1"/>
  <c r="AV25" i="1" s="1"/>
  <c r="AY25" i="1" s="1"/>
  <c r="K30" i="1"/>
  <c r="S17" i="1"/>
  <c r="AH18" i="1"/>
  <c r="I23" i="1"/>
  <c r="S25" i="1"/>
  <c r="J23" i="1"/>
  <c r="AV23" i="1" s="1"/>
  <c r="AY23" i="1" s="1"/>
  <c r="AC28" i="1" l="1"/>
  <c r="V28" i="1"/>
  <c r="Z28" i="1" s="1"/>
  <c r="AA23" i="1"/>
  <c r="T30" i="1"/>
  <c r="U30" i="1" s="1"/>
  <c r="AA25" i="1"/>
  <c r="AB28" i="1"/>
  <c r="T19" i="1"/>
  <c r="U19" i="1" s="1"/>
  <c r="T17" i="1"/>
  <c r="U17" i="1" s="1"/>
  <c r="T27" i="1"/>
  <c r="U27" i="1" s="1"/>
  <c r="Q19" i="1"/>
  <c r="O19" i="1" s="1"/>
  <c r="R19" i="1" s="1"/>
  <c r="L19" i="1" s="1"/>
  <c r="M19" i="1" s="1"/>
  <c r="AA19" i="1"/>
  <c r="T23" i="1"/>
  <c r="U23" i="1" s="1"/>
  <c r="Q23" i="1" s="1"/>
  <c r="O23" i="1" s="1"/>
  <c r="R23" i="1" s="1"/>
  <c r="L23" i="1" s="1"/>
  <c r="M23" i="1" s="1"/>
  <c r="AA29" i="1"/>
  <c r="T22" i="1"/>
  <c r="U22" i="1" s="1"/>
  <c r="AA22" i="1"/>
  <c r="AA27" i="1"/>
  <c r="AY27" i="1"/>
  <c r="AA21" i="1"/>
  <c r="Q26" i="1"/>
  <c r="O26" i="1" s="1"/>
  <c r="R26" i="1" s="1"/>
  <c r="L26" i="1" s="1"/>
  <c r="M26" i="1" s="1"/>
  <c r="AA26" i="1"/>
  <c r="T29" i="1"/>
  <c r="U29" i="1" s="1"/>
  <c r="Q29" i="1" s="1"/>
  <c r="O29" i="1" s="1"/>
  <c r="R29" i="1" s="1"/>
  <c r="L29" i="1" s="1"/>
  <c r="M29" i="1" s="1"/>
  <c r="AA28" i="1"/>
  <c r="Q28" i="1"/>
  <c r="O28" i="1" s="1"/>
  <c r="R28" i="1" s="1"/>
  <c r="L28" i="1" s="1"/>
  <c r="M28" i="1" s="1"/>
  <c r="T26" i="1"/>
  <c r="U26" i="1" s="1"/>
  <c r="AA30" i="1"/>
  <c r="Q30" i="1"/>
  <c r="O30" i="1" s="1"/>
  <c r="R30" i="1" s="1"/>
  <c r="L30" i="1" s="1"/>
  <c r="M30" i="1" s="1"/>
  <c r="T20" i="1"/>
  <c r="U20" i="1" s="1"/>
  <c r="AA31" i="1"/>
  <c r="T21" i="1"/>
  <c r="U21" i="1" s="1"/>
  <c r="Q21" i="1" s="1"/>
  <c r="O21" i="1" s="1"/>
  <c r="R21" i="1" s="1"/>
  <c r="L21" i="1" s="1"/>
  <c r="M21" i="1" s="1"/>
  <c r="AA20" i="1"/>
  <c r="Q20" i="1"/>
  <c r="O20" i="1" s="1"/>
  <c r="R20" i="1" s="1"/>
  <c r="L20" i="1" s="1"/>
  <c r="M20" i="1" s="1"/>
  <c r="AY31" i="1"/>
  <c r="V18" i="1"/>
  <c r="Z18" i="1" s="1"/>
  <c r="AB18" i="1"/>
  <c r="AC18" i="1"/>
  <c r="AA24" i="1"/>
  <c r="Q24" i="1"/>
  <c r="O24" i="1" s="1"/>
  <c r="R24" i="1" s="1"/>
  <c r="L24" i="1" s="1"/>
  <c r="M24" i="1" s="1"/>
  <c r="AA17" i="1"/>
  <c r="Q17" i="1"/>
  <c r="O17" i="1" s="1"/>
  <c r="R17" i="1" s="1"/>
  <c r="L17" i="1" s="1"/>
  <c r="M17" i="1" s="1"/>
  <c r="T25" i="1"/>
  <c r="U25" i="1" s="1"/>
  <c r="T24" i="1"/>
  <c r="U24" i="1" s="1"/>
  <c r="AY20" i="1"/>
  <c r="T31" i="1"/>
  <c r="U31" i="1" s="1"/>
  <c r="AY29" i="1"/>
  <c r="AC25" i="1" l="1"/>
  <c r="AD25" i="1" s="1"/>
  <c r="AB25" i="1"/>
  <c r="V25" i="1"/>
  <c r="Z25" i="1" s="1"/>
  <c r="V20" i="1"/>
  <c r="Z20" i="1" s="1"/>
  <c r="AC20" i="1"/>
  <c r="AB20" i="1"/>
  <c r="Q25" i="1"/>
  <c r="O25" i="1" s="1"/>
  <c r="R25" i="1" s="1"/>
  <c r="L25" i="1" s="1"/>
  <c r="M25" i="1" s="1"/>
  <c r="V22" i="1"/>
  <c r="Z22" i="1" s="1"/>
  <c r="AC22" i="1"/>
  <c r="AD22" i="1" s="1"/>
  <c r="AB22" i="1"/>
  <c r="V27" i="1"/>
  <c r="Z27" i="1" s="1"/>
  <c r="AC27" i="1"/>
  <c r="AB27" i="1"/>
  <c r="V30" i="1"/>
  <c r="Z30" i="1" s="1"/>
  <c r="AC30" i="1"/>
  <c r="AB30" i="1"/>
  <c r="V31" i="1"/>
  <c r="Z31" i="1" s="1"/>
  <c r="AC31" i="1"/>
  <c r="AB31" i="1"/>
  <c r="AC17" i="1"/>
  <c r="AB17" i="1"/>
  <c r="V17" i="1"/>
  <c r="Z17" i="1" s="1"/>
  <c r="V24" i="1"/>
  <c r="Z24" i="1" s="1"/>
  <c r="AC24" i="1"/>
  <c r="AD24" i="1" s="1"/>
  <c r="AB24" i="1"/>
  <c r="AD18" i="1"/>
  <c r="Q31" i="1"/>
  <c r="O31" i="1" s="1"/>
  <c r="R31" i="1" s="1"/>
  <c r="L31" i="1" s="1"/>
  <c r="M31" i="1" s="1"/>
  <c r="Q27" i="1"/>
  <c r="O27" i="1" s="1"/>
  <c r="R27" i="1" s="1"/>
  <c r="L27" i="1" s="1"/>
  <c r="M27" i="1" s="1"/>
  <c r="V19" i="1"/>
  <c r="Z19" i="1" s="1"/>
  <c r="AC19" i="1"/>
  <c r="AB19" i="1"/>
  <c r="V26" i="1"/>
  <c r="Z26" i="1" s="1"/>
  <c r="AC26" i="1"/>
  <c r="AD26" i="1" s="1"/>
  <c r="AB26" i="1"/>
  <c r="AC23" i="1"/>
  <c r="AB23" i="1"/>
  <c r="V23" i="1"/>
  <c r="Z23" i="1" s="1"/>
  <c r="V21" i="1"/>
  <c r="Z21" i="1" s="1"/>
  <c r="AC21" i="1"/>
  <c r="AB21" i="1"/>
  <c r="V29" i="1"/>
  <c r="Z29" i="1" s="1"/>
  <c r="AC29" i="1"/>
  <c r="AB29" i="1"/>
  <c r="Q22" i="1"/>
  <c r="O22" i="1" s="1"/>
  <c r="R22" i="1" s="1"/>
  <c r="L22" i="1" s="1"/>
  <c r="M22" i="1" s="1"/>
  <c r="AD28" i="1"/>
  <c r="AD19" i="1" l="1"/>
  <c r="AD20" i="1"/>
  <c r="AD17" i="1"/>
  <c r="AD27" i="1"/>
  <c r="AD21" i="1"/>
  <c r="AD30" i="1"/>
  <c r="AD23" i="1"/>
  <c r="AD29" i="1"/>
  <c r="AD31" i="1"/>
</calcChain>
</file>

<file path=xl/sharedStrings.xml><?xml version="1.0" encoding="utf-8"?>
<sst xmlns="http://schemas.openxmlformats.org/spreadsheetml/2006/main" count="693" uniqueCount="350">
  <si>
    <t>File opened</t>
  </si>
  <si>
    <t>2020-12-15 11:02:45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</si>
  <si>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</si>
  <si>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</si>
  <si>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</si>
  <si>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</si>
  <si>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</si>
  <si>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</si>
  <si>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</si>
  <si>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</si>
  <si>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</si>
  <si>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</si>
  <si>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</si>
  <si>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</si>
  <si>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</si>
  <si>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</si>
  <si>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</si>
  <si>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</si>
  <si>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</si>
  <si>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</si>
  <si>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</si>
  <si>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</si>
  <si>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</si>
  <si>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11:02:45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</si>
  <si>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</si>
  <si>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</si>
  <si>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</si>
  <si>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</si>
  <si>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</si>
  <si>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</si>
  <si>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</si>
  <si>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</si>
  <si>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</si>
  <si>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</si>
  <si>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</si>
  <si>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</si>
  <si>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</si>
  <si>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</si>
  <si>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</si>
  <si>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</si>
  <si>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</si>
  <si>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</si>
  <si>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</si>
  <si>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</si>
  <si>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</si>
  <si>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</si>
  <si>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</si>
  <si>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</si>
  <si>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</si>
  <si>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</si>
  <si>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</si>
  <si>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</si>
  <si>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</si>
  <si>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</si>
  <si>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</si>
  <si>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</si>
  <si>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</si>
  <si>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</si>
  <si>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</si>
  <si>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</si>
  <si>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</si>
  <si>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</si>
  <si>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</si>
  <si>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</si>
  <si>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</si>
  <si>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</si>
  <si>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</si>
  <si>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</si>
  <si>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</si>
  <si>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</si>
  <si>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</si>
  <si>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</si>
  <si>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</si>
  <si>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</si>
  <si>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</si>
  <si>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</si>
  <si>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</si>
  <si>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</si>
  <si>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</si>
  <si>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</si>
  <si>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</si>
  <si>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</si>
  <si>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</si>
  <si>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</si>
  <si>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</si>
  <si>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</si>
  <si>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</si>
  <si>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</si>
  <si>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</si>
  <si>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</si>
  <si>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</si>
  <si>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</si>
  <si>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</si>
  <si>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</si>
  <si>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</si>
  <si>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</si>
  <si>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</si>
  <si>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</si>
  <si>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</si>
  <si>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</si>
  <si>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</si>
  <si>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</si>
  <si>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</si>
  <si>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</si>
  <si>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</si>
  <si>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</si>
  <si>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</si>
  <si>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</si>
  <si>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</si>
  <si>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</si>
  <si>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</si>
  <si>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</si>
  <si>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</si>
  <si>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</si>
  <si>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</si>
  <si>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</si>
  <si>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</si>
  <si>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</si>
  <si>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</si>
  <si>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</si>
  <si>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</si>
  <si>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</si>
  <si>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</si>
  <si>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</si>
  <si>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</si>
  <si>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</si>
  <si>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</si>
  <si>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</si>
  <si>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</si>
  <si>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</si>
  <si>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</si>
  <si>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</si>
  <si>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</si>
  <si>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</si>
  <si>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</si>
  <si>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</si>
  <si>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</si>
  <si>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</si>
  <si>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</si>
  <si>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</si>
  <si>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</si>
  <si>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</si>
  <si>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</si>
  <si>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</si>
  <si>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</si>
  <si>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</si>
  <si>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</si>
  <si>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</si>
  <si>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</si>
  <si>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</si>
  <si>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</si>
  <si>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</si>
  <si>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</si>
  <si>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</si>
  <si>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</si>
  <si>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</si>
  <si>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</si>
  <si>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</si>
  <si>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</si>
  <si>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</si>
  <si>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</si>
  <si>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</si>
  <si>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</si>
  <si>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</si>
  <si>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</si>
  <si>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</si>
  <si>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</si>
  <si>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</si>
  <si>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</si>
  <si>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</si>
  <si>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</si>
  <si>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</si>
  <si>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</si>
  <si>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</si>
  <si>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</si>
  <si>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</si>
  <si>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</si>
  <si>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</si>
  <si>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</si>
  <si>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</si>
  <si>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</si>
  <si>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</si>
  <si>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</si>
  <si>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</si>
  <si>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</si>
  <si>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</si>
  <si>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</si>
  <si>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</si>
  <si>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</si>
  <si>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</si>
  <si>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</si>
  <si>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</si>
  <si>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</si>
  <si>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</si>
  <si>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</si>
  <si>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</si>
  <si>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</si>
  <si>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</si>
  <si>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</si>
  <si>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</si>
  <si>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</si>
  <si>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</si>
  <si>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</si>
  <si>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</si>
  <si>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</si>
  <si>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</si>
  <si>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</si>
  <si>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</si>
  <si>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</si>
  <si>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</si>
  <si>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</si>
  <si>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</si>
  <si>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</si>
  <si>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</si>
  <si>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</si>
  <si>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</si>
  <si>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</si>
  <si>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</si>
  <si>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</si>
  <si>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</si>
  <si>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</si>
  <si>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</si>
  <si>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</si>
  <si>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</si>
  <si>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</si>
  <si>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</si>
  <si>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</si>
  <si>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</si>
  <si>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</si>
  <si>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</si>
  <si>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</si>
  <si>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</si>
  <si>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</si>
  <si>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</si>
  <si>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</si>
  <si>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</si>
  <si>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</si>
  <si>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</si>
  <si>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</si>
  <si>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</si>
  <si>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</si>
  <si>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</si>
  <si>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</si>
  <si>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</si>
  <si>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</si>
  <si>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</si>
  <si>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</si>
  <si>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</si>
  <si>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</si>
  <si>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</si>
  <si>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</si>
  <si>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</si>
  <si>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</si>
  <si>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</si>
  <si>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</si>
  <si>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</si>
  <si>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</si>
  <si>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</si>
  <si>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</si>
  <si>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</si>
  <si>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</si>
  <si>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</si>
  <si>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</si>
  <si>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</si>
  <si>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</si>
  <si>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</si>
  <si>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</si>
  <si>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</si>
  <si>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</si>
  <si>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</si>
  <si>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</si>
  <si>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</si>
  <si>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</si>
  <si>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</si>
  <si>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</si>
  <si>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</si>
  <si>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</si>
  <si>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</si>
  <si>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</si>
  <si>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</si>
  <si>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</si>
  <si>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</si>
  <si>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</si>
  <si>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11:04:51</t>
  </si>
  <si>
    <t>11:04:51</t>
  </si>
  <si>
    <t>1149</t>
  </si>
  <si>
    <t>_1</t>
  </si>
  <si>
    <t>RECT-4143-20200907-06_33_50</t>
  </si>
  <si>
    <t>RECT-7509-20201215-11_04_55</t>
  </si>
  <si>
    <t>DARK-7510-20201215-11_04_57</t>
  </si>
  <si>
    <t>0: Broadleaf</t>
  </si>
  <si>
    <t>--:--:--</t>
  </si>
  <si>
    <t>3/3</t>
  </si>
  <si>
    <t>20201215 11:06:38</t>
  </si>
  <si>
    <t>11:06:38</t>
  </si>
  <si>
    <t>RECT-7511-20201215-11_06_42</t>
  </si>
  <si>
    <t>DARK-7512-20201215-11_06_44</t>
  </si>
  <si>
    <t>20201215 11:07:39</t>
  </si>
  <si>
    <t>11:07:39</t>
  </si>
  <si>
    <t>RECT-7513-20201215-11_07_42</t>
  </si>
  <si>
    <t>DARK-7514-20201215-11_07_44</t>
  </si>
  <si>
    <t>2/3</t>
  </si>
  <si>
    <t>20201215 11:08:47</t>
  </si>
  <si>
    <t>11:08:47</t>
  </si>
  <si>
    <t>RECT-7515-20201215-11_08_51</t>
  </si>
  <si>
    <t>DARK-7516-20201215-11_08_53</t>
  </si>
  <si>
    <t>20201215 11:10:38</t>
  </si>
  <si>
    <t>11:10:38</t>
  </si>
  <si>
    <t>RECT-7517-20201215-11_10_42</t>
  </si>
  <si>
    <t>DARK-7518-20201215-11_10_44</t>
  </si>
  <si>
    <t>20201215 11:12:00</t>
  </si>
  <si>
    <t>11:12:00</t>
  </si>
  <si>
    <t>RECT-7519-20201215-11_12_04</t>
  </si>
  <si>
    <t>DARK-7520-20201215-11_12_06</t>
  </si>
  <si>
    <t>20201215 11:13:14</t>
  </si>
  <si>
    <t>11:13:14</t>
  </si>
  <si>
    <t>RECT-7521-20201215-11_13_18</t>
  </si>
  <si>
    <t>DARK-7522-20201215-11_13_20</t>
  </si>
  <si>
    <t>20201215 11:14:28</t>
  </si>
  <si>
    <t>11:14:28</t>
  </si>
  <si>
    <t>RECT-7523-20201215-11_14_32</t>
  </si>
  <si>
    <t>DARK-7524-20201215-11_14_34</t>
  </si>
  <si>
    <t>20201215 11:15:39</t>
  </si>
  <si>
    <t>11:15:39</t>
  </si>
  <si>
    <t>RECT-7525-20201215-11_15_43</t>
  </si>
  <si>
    <t>DARK-7526-20201215-11_15_45</t>
  </si>
  <si>
    <t>20201215 11:16:43</t>
  </si>
  <si>
    <t>11:16:43</t>
  </si>
  <si>
    <t>RECT-7527-20201215-11_16_47</t>
  </si>
  <si>
    <t>DARK-7528-20201215-11_16_49</t>
  </si>
  <si>
    <t>20201215 11:18:20</t>
  </si>
  <si>
    <t>11:18:20</t>
  </si>
  <si>
    <t>RECT-7529-20201215-11_18_24</t>
  </si>
  <si>
    <t>DARK-7530-20201215-11_18_26</t>
  </si>
  <si>
    <t>20201215 11:19:40</t>
  </si>
  <si>
    <t>11:19:40</t>
  </si>
  <si>
    <t>RECT-7531-20201215-11_19_44</t>
  </si>
  <si>
    <t>DARK-7532-20201215-11_19_46</t>
  </si>
  <si>
    <t>20201215 11:20:43</t>
  </si>
  <si>
    <t>11:20:43</t>
  </si>
  <si>
    <t>RECT-7533-20201215-11_20_47</t>
  </si>
  <si>
    <t>DARK-7534-20201215-11_20_49</t>
  </si>
  <si>
    <t>20201215 11:22:26</t>
  </si>
  <si>
    <t>11:22:26</t>
  </si>
  <si>
    <t>RECT-7535-20201215-11_22_30</t>
  </si>
  <si>
    <t>DARK-7536-20201215-11_22_32</t>
  </si>
  <si>
    <t>20201215 11:24:09</t>
  </si>
  <si>
    <t>11:24:09</t>
  </si>
  <si>
    <t>RECT-7537-20201215-11_24_13</t>
  </si>
  <si>
    <t>DARK-7538-20201215-11_24_15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</si>
</sst>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1608059091.5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1608059083.75</v>
      </c>
      <c r="I17">
        <f t="shared" ref="I17:I31" si="0">BW17*AG17*(BS17-BT17)/(100*BL17*(1000-AG17*BS17))</f>
        <v>1.45563069909228E-3</v>
      </c>
      <c r="J17">
        <f t="shared" ref="J17:J31" si="1">BW17*AG17*(BR17-BQ17*(1000-AG17*BT17)/(1000-AG17*BS17))/(100*BL17)</f>
        <v>5.5277577547472738</v>
      </c>
      <c r="K17">
        <f t="shared" ref="K17:K31" si="2">BQ17 - IF(AG17&gt;1, J17*BL17*100/(AI17*CE17), 0)</f>
        <v>402.91283333333303</v>
      </c>
      <c r="L17">
        <f t="shared" ref="L17:L31" si="3">((R17-I17/2)*K17-J17)/(R17+I17/2)</f>
        <v>239.8313705772749</v>
      </c>
      <c r="M17">
        <f t="shared" ref="M17:M31" si="4">L17*(BX17+BY17)/1000</f>
        <v>24.661893428841896</v>
      </c>
      <c r="N17">
        <f t="shared" ref="N17:N31" si="5">(BQ17 - IF(AG17&gt;1, J17*BL17*100/(AI17*CE17), 0))*(BX17+BY17)/1000</f>
        <v>41.431583086324288</v>
      </c>
      <c r="O17">
        <f t="shared" ref="O17:O31" si="6">2/((1/Q17-1/P17)+SIGN(Q17)*SQRT((1/Q17-1/P17)*(1/Q17-1/P17) + 4*BM17/((BM17+1)*(BM17+1))*(2*1/Q17*1/P17-1/P17*1/P17)))</f>
        <v>5.9380361752632588E-2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2.9772337913281612</v>
      </c>
      <c r="Q17">
        <f t="shared" ref="Q17:Q31" si="8">I17*(1000-(1000*0.61365*EXP(17.502*U17/(240.97+U17))/(BX17+BY17)+BS17)/2)/(1000*0.61365*EXP(17.502*U17/(240.97+U17))/(BX17+BY17)-BS17)</f>
        <v>5.8730176757230058E-2</v>
      </c>
      <c r="R17">
        <f t="shared" ref="R17:R31" si="9">1/((BM17+1)/(O17/1.6)+1/(P17/1.37)) + BM17/((BM17+1)/(O17/1.6) + BM17/(P17/1.37))</f>
        <v>3.6764183683792147E-2</v>
      </c>
      <c r="S17">
        <f t="shared" ref="S17:S31" si="10">(BI17*BK17)</f>
        <v>231.29109117468929</v>
      </c>
      <c r="T17">
        <f t="shared" ref="T17:T31" si="11">(BZ17+(S17+2*0.95*0.0000000567*(((BZ17+$B$7)+273)^4-(BZ17+273)^4)-44100*I17)/(1.84*29.3*P17+8*0.95*0.0000000567*(BZ17+273)^3))</f>
        <v>28.945314202731815</v>
      </c>
      <c r="U17">
        <f t="shared" ref="U17:U31" si="12">($C$7*CA17+$D$7*CB17+$E$7*T17)</f>
        <v>28.752099999999999</v>
      </c>
      <c r="V17">
        <f t="shared" ref="V17:V31" si="13">0.61365*EXP(17.502*U17/(240.97+U17))</f>
        <v>3.9644405727839143</v>
      </c>
      <c r="W17">
        <f t="shared" ref="W17:W31" si="14">(X17/Y17*100)</f>
        <v>39.143724361637069</v>
      </c>
      <c r="X17">
        <f t="shared" ref="X17:X31" si="15">BS17*(BX17+BY17)/1000</f>
        <v>1.4833011195294561</v>
      </c>
      <c r="Y17">
        <f t="shared" ref="Y17:Y31" si="16">0.61365*EXP(17.502*BZ17/(240.97+BZ17))</f>
        <v>3.7893714604815938</v>
      </c>
      <c r="Z17">
        <f t="shared" ref="Z17:Z31" si="17">(V17-BS17*(BX17+BY17)/1000)</f>
        <v>2.4811394532544582</v>
      </c>
      <c r="AA17">
        <f t="shared" ref="AA17:AA31" si="18">(-I17*44100)</f>
        <v>-64.193313829969554</v>
      </c>
      <c r="AB17">
        <f t="shared" ref="AB17:AB31" si="19">2*29.3*P17*0.92*(BZ17-U17)</f>
        <v>-124.68845264079951</v>
      </c>
      <c r="AC17">
        <f t="shared" ref="AC17:AC31" si="20">2*0.95*0.0000000567*(((BZ17+$B$7)+273)^4-(U17+273)^4)</f>
        <v>-9.1621620953709861</v>
      </c>
      <c r="AD17">
        <f t="shared" ref="AD17:AD31" si="21">S17+AC17+AA17+AB17</f>
        <v>33.247162608549246</v>
      </c>
      <c r="AE17">
        <v>2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54151.713454781719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1445.6056000000001</v>
      </c>
      <c r="AR17">
        <v>1662.92</v>
      </c>
      <c r="AS17">
        <f t="shared" ref="AS17:AS31" si="27">1-AQ17/AR17</f>
        <v>0.13068241406682224</v>
      </c>
      <c r="AT17">
        <v>0.5</v>
      </c>
      <c r="AU17">
        <f t="shared" ref="AU17:AU31" si="28">BI17</f>
        <v>1180.1845607473406</v>
      </c>
      <c r="AV17">
        <f t="shared" ref="AV17:AV31" si="29">J17</f>
        <v>5.5277577547472738</v>
      </c>
      <c r="AW17">
        <f t="shared" ref="AW17:AW31" si="30">AS17*AT17*AU17</f>
        <v>77.11468372142734</v>
      </c>
      <c r="AX17">
        <f t="shared" ref="AX17:AX31" si="31">BC17/AR17</f>
        <v>0.4642917278041036</v>
      </c>
      <c r="AY17">
        <f t="shared" ref="AY17:AY31" si="32">(AV17-AO17)/AU17</f>
        <v>5.173347828493235E-3</v>
      </c>
      <c r="AZ17">
        <f t="shared" ref="AZ17:AZ31" si="33">(AL17-AR17)/AR17</f>
        <v>0.96165780674957291</v>
      </c>
      <c r="BA17" t="s">
        <v>289</v>
      </c>
      <c r="BB17">
        <v>890.84</v>
      </c>
      <c r="BC17">
        <f t="shared" ref="BC17:BC31" si="34">AR17-BB17</f>
        <v>772.08</v>
      </c>
      <c r="BD17">
        <f t="shared" ref="BD17:BD31" si="35">(AR17-AQ17)/(AR17-BB17)</f>
        <v>0.28146616930887985</v>
      </c>
      <c r="BE17">
        <f t="shared" ref="BE17:BE31" si="36">(AL17-AR17)/(AL17-BB17)</f>
        <v>0.67439820515848248</v>
      </c>
      <c r="BF17">
        <f t="shared" ref="BF17:BF31" si="37">(AR17-AQ17)/(AR17-AK17)</f>
        <v>0.22936934713349932</v>
      </c>
      <c r="BG17">
        <f t="shared" ref="BG17:BG31" si="38">(AL17-AR17)/(AL17-AK17)</f>
        <v>0.62795808836144917</v>
      </c>
      <c r="BH17">
        <f t="shared" ref="BH17:BH31" si="39">$B$11*CF17+$C$11*CG17+$F$11*CH17*(1-CK17)</f>
        <v>1399.99933333333</v>
      </c>
      <c r="BI17">
        <f t="shared" ref="BI17:BI31" si="40">BH17*BJ17</f>
        <v>1180.1845607473406</v>
      </c>
      <c r="BJ17">
        <f t="shared" ref="BJ17:BJ31" si="41">($B$11*$D$9+$C$11*$D$9+$F$11*((CU17+CM17)/MAX(CU17+CM17+CV17, 0.1)*$I$9+CV17/MAX(CU17+CM17+CV17, 0.1)*$J$9))/($B$11+$C$11+$F$11)</f>
        <v>0.8429893733858993</v>
      </c>
      <c r="BK17">
        <f t="shared" ref="BK17:BK31" si="42">($B$11*$K$9+$C$11*$K$9+$F$11*((CU17+CM17)/MAX(CU17+CM17+CV17, 0.1)*$P$9+CV17/MAX(CU17+CM17+CV17, 0.1)*$Q$9))/($B$11+$C$11+$F$11)</f>
        <v>0.1959787467717985</v>
      </c>
      <c r="BL17">
        <v>6</v>
      </c>
      <c r="BM17">
        <v>0.5</v>
      </c>
      <c r="BN17" t="s">
        <v>290</v>
      </c>
      <c r="BO17">
        <v>2</v>
      </c>
      <c r="BP17">
        <v>1608059083.75</v>
      </c>
      <c r="BQ17">
        <v>402.91283333333303</v>
      </c>
      <c r="BR17">
        <v>410.24973333333298</v>
      </c>
      <c r="BS17">
        <v>14.424770000000001</v>
      </c>
      <c r="BT17">
        <v>12.7032566666667</v>
      </c>
      <c r="BU17">
        <v>399.11283333333301</v>
      </c>
      <c r="BV17">
        <v>14.299770000000001</v>
      </c>
      <c r="BW17">
        <v>500.01363333333302</v>
      </c>
      <c r="BX17">
        <v>102.730166666667</v>
      </c>
      <c r="BY17">
        <v>9.9973400000000004E-2</v>
      </c>
      <c r="BZ17">
        <v>27.975266666666698</v>
      </c>
      <c r="CA17">
        <v>28.752099999999999</v>
      </c>
      <c r="CB17">
        <v>999.9</v>
      </c>
      <c r="CC17">
        <v>0</v>
      </c>
      <c r="CD17">
        <v>0</v>
      </c>
      <c r="CE17">
        <v>10001.3336666667</v>
      </c>
      <c r="CF17">
        <v>0</v>
      </c>
      <c r="CG17">
        <v>283.3623</v>
      </c>
      <c r="CH17">
        <v>1399.99933333333</v>
      </c>
      <c r="CI17">
        <v>0.89999706666666701</v>
      </c>
      <c r="CJ17">
        <v>0.10000286</v>
      </c>
      <c r="CK17">
        <v>0</v>
      </c>
      <c r="CL17">
        <v>1446.633</v>
      </c>
      <c r="CM17">
        <v>4.9997499999999997</v>
      </c>
      <c r="CN17">
        <v>19925.596666666701</v>
      </c>
      <c r="CO17">
        <v>12178.04</v>
      </c>
      <c r="CP17">
        <v>48.9705333333333</v>
      </c>
      <c r="CQ17">
        <v>50.686999999999998</v>
      </c>
      <c r="CR17">
        <v>49.987400000000001</v>
      </c>
      <c r="CS17">
        <v>50.1933333333333</v>
      </c>
      <c r="CT17">
        <v>50.020666666666699</v>
      </c>
      <c r="CU17">
        <v>1255.4953333333301</v>
      </c>
      <c r="CV17">
        <v>139.50399999999999</v>
      </c>
      <c r="CW17">
        <v>0</v>
      </c>
      <c r="CX17">
        <v>598.10000014305103</v>
      </c>
      <c r="CY17">
        <v>0</v>
      </c>
      <c r="CZ17">
        <v>1445.6056000000001</v>
      </c>
      <c r="DA17">
        <v>-200.309999999025</v>
      </c>
      <c r="DB17">
        <v>-2768.8384615457799</v>
      </c>
      <c r="DC17">
        <v>19911.5</v>
      </c>
      <c r="DD17">
        <v>15</v>
      </c>
      <c r="DE17">
        <v>0</v>
      </c>
      <c r="DF17" t="s">
        <v>291</v>
      </c>
      <c r="DG17">
        <v>1607992667.0999999</v>
      </c>
      <c r="DH17">
        <v>1607992669.5999999</v>
      </c>
      <c r="DI17">
        <v>0</v>
      </c>
      <c r="DJ17">
        <v>2.2829999999999999</v>
      </c>
      <c r="DK17">
        <v>-1.6E-2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5.4812984461183598</v>
      </c>
      <c r="DS17">
        <v>0.36022776755438701</v>
      </c>
      <c r="DT17">
        <v>0.196536492623263</v>
      </c>
      <c r="DU17">
        <v>1</v>
      </c>
      <c r="DV17">
        <v>-7.3166016666666698</v>
      </c>
      <c r="DW17">
        <v>8.12318576195835E-2</v>
      </c>
      <c r="DX17">
        <v>0.21411532786613399</v>
      </c>
      <c r="DY17">
        <v>1</v>
      </c>
      <c r="DZ17">
        <v>1.72142</v>
      </c>
      <c r="EA17">
        <v>1.43855839822019E-2</v>
      </c>
      <c r="EB17">
        <v>1.1419807353891601E-3</v>
      </c>
      <c r="EC17">
        <v>1</v>
      </c>
      <c r="ED17">
        <v>3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1107.0999999999999</v>
      </c>
      <c r="EX17">
        <v>1107</v>
      </c>
      <c r="EY17">
        <v>2</v>
      </c>
      <c r="EZ17">
        <v>497.64299999999997</v>
      </c>
      <c r="FA17">
        <v>468.185</v>
      </c>
      <c r="FB17">
        <v>24.099699999999999</v>
      </c>
      <c r="FC17">
        <v>32.734999999999999</v>
      </c>
      <c r="FD17">
        <v>30.000399999999999</v>
      </c>
      <c r="FE17">
        <v>32.604199999999999</v>
      </c>
      <c r="FF17">
        <v>32.5608</v>
      </c>
      <c r="FG17">
        <v>22.375900000000001</v>
      </c>
      <c r="FH17">
        <v>0</v>
      </c>
      <c r="FI17">
        <v>100</v>
      </c>
      <c r="FJ17">
        <v>24.113</v>
      </c>
      <c r="FK17">
        <v>409.327</v>
      </c>
      <c r="FL17">
        <v>13.73</v>
      </c>
      <c r="FM17">
        <v>101.495</v>
      </c>
      <c r="FN17">
        <v>100.871</v>
      </c>
    </row>
    <row r="18" spans="1:170" x14ac:dyDescent="0.25">
      <c r="A18">
        <v>2</v>
      </c>
      <c r="B18">
        <v>1608059198.5</v>
      </c>
      <c r="C18">
        <v>107</v>
      </c>
      <c r="D18" t="s">
        <v>293</v>
      </c>
      <c r="E18" t="s">
        <v>294</v>
      </c>
      <c r="F18" t="s">
        <v>285</v>
      </c>
      <c r="G18" t="s">
        <v>286</v>
      </c>
      <c r="H18">
        <v>1608059190.75</v>
      </c>
      <c r="I18">
        <f t="shared" si="0"/>
        <v>1.4758444666812022E-3</v>
      </c>
      <c r="J18">
        <f t="shared" si="1"/>
        <v>-2.4154956288595004</v>
      </c>
      <c r="K18">
        <f t="shared" si="2"/>
        <v>49.51341</v>
      </c>
      <c r="L18">
        <f t="shared" si="3"/>
        <v>111.23760793670048</v>
      </c>
      <c r="M18">
        <f t="shared" si="4"/>
        <v>11.438529188760011</v>
      </c>
      <c r="N18">
        <f t="shared" si="5"/>
        <v>5.0914488006819418</v>
      </c>
      <c r="O18">
        <f t="shared" si="6"/>
        <v>6.0110314488313984E-2</v>
      </c>
      <c r="P18">
        <f t="shared" si="7"/>
        <v>2.977740852318584</v>
      </c>
      <c r="Q18">
        <f t="shared" si="8"/>
        <v>5.9444254821683223E-2</v>
      </c>
      <c r="R18">
        <f t="shared" si="9"/>
        <v>3.7211886998472957E-2</v>
      </c>
      <c r="S18">
        <f t="shared" si="10"/>
        <v>231.29106428882577</v>
      </c>
      <c r="T18">
        <f t="shared" si="11"/>
        <v>28.949369816919745</v>
      </c>
      <c r="U18">
        <f t="shared" si="12"/>
        <v>28.807013333333298</v>
      </c>
      <c r="V18">
        <f t="shared" si="13"/>
        <v>3.9770786270935723</v>
      </c>
      <c r="W18">
        <f t="shared" si="14"/>
        <v>39.351179925107679</v>
      </c>
      <c r="X18">
        <f t="shared" si="15"/>
        <v>1.4919789959795999</v>
      </c>
      <c r="Y18">
        <f t="shared" si="16"/>
        <v>3.7914466575566537</v>
      </c>
      <c r="Z18">
        <f t="shared" si="17"/>
        <v>2.4850996311139726</v>
      </c>
      <c r="AA18">
        <f t="shared" si="18"/>
        <v>-65.084740980641016</v>
      </c>
      <c r="AB18">
        <f t="shared" si="19"/>
        <v>-132.01782091786887</v>
      </c>
      <c r="AC18">
        <f t="shared" si="20"/>
        <v>-9.7021819840561463</v>
      </c>
      <c r="AD18">
        <f t="shared" si="21"/>
        <v>24.486320406259722</v>
      </c>
      <c r="AE18">
        <v>1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54164.904010818347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1112.5742307692301</v>
      </c>
      <c r="AR18">
        <v>1218.47</v>
      </c>
      <c r="AS18">
        <f t="shared" si="27"/>
        <v>8.6908803032302751E-2</v>
      </c>
      <c r="AT18">
        <v>0.5</v>
      </c>
      <c r="AU18">
        <f t="shared" si="28"/>
        <v>1180.1880707472676</v>
      </c>
      <c r="AV18">
        <f t="shared" si="29"/>
        <v>-2.4154956288595004</v>
      </c>
      <c r="AW18">
        <f t="shared" si="30"/>
        <v>51.284366290823833</v>
      </c>
      <c r="AX18">
        <f t="shared" si="31"/>
        <v>0.33944208720772773</v>
      </c>
      <c r="AY18">
        <f t="shared" si="32"/>
        <v>-1.5571655014947391E-3</v>
      </c>
      <c r="AZ18">
        <f t="shared" si="33"/>
        <v>1.6771935295903879</v>
      </c>
      <c r="BA18" t="s">
        <v>296</v>
      </c>
      <c r="BB18">
        <v>804.87</v>
      </c>
      <c r="BC18">
        <f t="shared" si="34"/>
        <v>413.6</v>
      </c>
      <c r="BD18">
        <f t="shared" si="35"/>
        <v>0.25603425829489829</v>
      </c>
      <c r="BE18">
        <f t="shared" si="36"/>
        <v>0.83167901807334332</v>
      </c>
      <c r="BF18">
        <f t="shared" si="37"/>
        <v>0.21053126591435098</v>
      </c>
      <c r="BG18">
        <f t="shared" si="38"/>
        <v>0.80248469756393426</v>
      </c>
      <c r="BH18">
        <f t="shared" si="39"/>
        <v>1400.0039999999999</v>
      </c>
      <c r="BI18">
        <f t="shared" si="40"/>
        <v>1180.1880707472676</v>
      </c>
      <c r="BJ18">
        <f t="shared" si="41"/>
        <v>0.84298907056498951</v>
      </c>
      <c r="BK18">
        <f t="shared" si="42"/>
        <v>0.19597814112997911</v>
      </c>
      <c r="BL18">
        <v>6</v>
      </c>
      <c r="BM18">
        <v>0.5</v>
      </c>
      <c r="BN18" t="s">
        <v>290</v>
      </c>
      <c r="BO18">
        <v>2</v>
      </c>
      <c r="BP18">
        <v>1608059190.75</v>
      </c>
      <c r="BQ18">
        <v>49.51341</v>
      </c>
      <c r="BR18">
        <v>46.7026233333333</v>
      </c>
      <c r="BS18">
        <v>14.509223333333299</v>
      </c>
      <c r="BT18">
        <v>12.76398</v>
      </c>
      <c r="BU18">
        <v>45.713410000000003</v>
      </c>
      <c r="BV18">
        <v>14.384223333333299</v>
      </c>
      <c r="BW18">
        <v>500.02120000000002</v>
      </c>
      <c r="BX18">
        <v>102.72969999999999</v>
      </c>
      <c r="BY18">
        <v>9.9994029999999998E-2</v>
      </c>
      <c r="BZ18">
        <v>27.984656666666702</v>
      </c>
      <c r="CA18">
        <v>28.807013333333298</v>
      </c>
      <c r="CB18">
        <v>999.9</v>
      </c>
      <c r="CC18">
        <v>0</v>
      </c>
      <c r="CD18">
        <v>0</v>
      </c>
      <c r="CE18">
        <v>10004.246666666701</v>
      </c>
      <c r="CF18">
        <v>0</v>
      </c>
      <c r="CG18">
        <v>274.51490000000001</v>
      </c>
      <c r="CH18">
        <v>1400.0039999999999</v>
      </c>
      <c r="CI18">
        <v>0.90000910000000001</v>
      </c>
      <c r="CJ18">
        <v>9.9990736666666705E-2</v>
      </c>
      <c r="CK18">
        <v>0</v>
      </c>
      <c r="CL18">
        <v>1113.1669999999999</v>
      </c>
      <c r="CM18">
        <v>4.9997499999999997</v>
      </c>
      <c r="CN18">
        <v>15346.4333333333</v>
      </c>
      <c r="CO18">
        <v>12178.1166666667</v>
      </c>
      <c r="CP18">
        <v>49.083066666666703</v>
      </c>
      <c r="CQ18">
        <v>50.712200000000003</v>
      </c>
      <c r="CR18">
        <v>50.125</v>
      </c>
      <c r="CS18">
        <v>50.203800000000001</v>
      </c>
      <c r="CT18">
        <v>50.120800000000003</v>
      </c>
      <c r="CU18">
        <v>1255.5136666666699</v>
      </c>
      <c r="CV18">
        <v>139.49033333333301</v>
      </c>
      <c r="CW18">
        <v>0</v>
      </c>
      <c r="CX18">
        <v>106.39999985694899</v>
      </c>
      <c r="CY18">
        <v>0</v>
      </c>
      <c r="CZ18">
        <v>1112.5742307692301</v>
      </c>
      <c r="DA18">
        <v>-91.445128227363796</v>
      </c>
      <c r="DB18">
        <v>-1243.0290598699801</v>
      </c>
      <c r="DC18">
        <v>15338.192307692299</v>
      </c>
      <c r="DD18">
        <v>15</v>
      </c>
      <c r="DE18">
        <v>0</v>
      </c>
      <c r="DF18" t="s">
        <v>291</v>
      </c>
      <c r="DG18">
        <v>1607992667.0999999</v>
      </c>
      <c r="DH18">
        <v>1607992669.5999999</v>
      </c>
      <c r="DI18">
        <v>0</v>
      </c>
      <c r="DJ18">
        <v>2.2829999999999999</v>
      </c>
      <c r="DK18">
        <v>-1.6E-2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-2.4086730800022802</v>
      </c>
      <c r="DS18">
        <v>-0.14134687492454201</v>
      </c>
      <c r="DT18">
        <v>5.6274416799097102E-2</v>
      </c>
      <c r="DU18">
        <v>1</v>
      </c>
      <c r="DV18">
        <v>2.8102923333333298</v>
      </c>
      <c r="DW18">
        <v>-0.15768747497219099</v>
      </c>
      <c r="DX18">
        <v>5.6534070357813701E-2</v>
      </c>
      <c r="DY18">
        <v>1</v>
      </c>
      <c r="DZ18">
        <v>1.74496733333333</v>
      </c>
      <c r="EA18">
        <v>2.93381979977765E-2</v>
      </c>
      <c r="EB18">
        <v>2.25522790176266E-3</v>
      </c>
      <c r="EC18">
        <v>1</v>
      </c>
      <c r="ED18">
        <v>3</v>
      </c>
      <c r="EE18">
        <v>3</v>
      </c>
      <c r="EF18" t="s">
        <v>292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1108.9000000000001</v>
      </c>
      <c r="EX18">
        <v>1108.8</v>
      </c>
      <c r="EY18">
        <v>2</v>
      </c>
      <c r="EZ18">
        <v>498.97199999999998</v>
      </c>
      <c r="FA18">
        <v>467.36700000000002</v>
      </c>
      <c r="FB18">
        <v>24.085699999999999</v>
      </c>
      <c r="FC18">
        <v>32.826900000000002</v>
      </c>
      <c r="FD18">
        <v>30.000399999999999</v>
      </c>
      <c r="FE18">
        <v>32.707599999999999</v>
      </c>
      <c r="FF18">
        <v>32.663899999999998</v>
      </c>
      <c r="FG18">
        <v>6.4738699999999998</v>
      </c>
      <c r="FH18">
        <v>0</v>
      </c>
      <c r="FI18">
        <v>100</v>
      </c>
      <c r="FJ18">
        <v>24.093</v>
      </c>
      <c r="FK18">
        <v>46.870199999999997</v>
      </c>
      <c r="FL18">
        <v>14.3919</v>
      </c>
      <c r="FM18">
        <v>101.488</v>
      </c>
      <c r="FN18">
        <v>100.86</v>
      </c>
    </row>
    <row r="19" spans="1:170" x14ac:dyDescent="0.25">
      <c r="A19">
        <v>3</v>
      </c>
      <c r="B19">
        <v>1608059259</v>
      </c>
      <c r="C19">
        <v>167.5</v>
      </c>
      <c r="D19" t="s">
        <v>297</v>
      </c>
      <c r="E19" t="s">
        <v>298</v>
      </c>
      <c r="F19" t="s">
        <v>285</v>
      </c>
      <c r="G19" t="s">
        <v>286</v>
      </c>
      <c r="H19">
        <v>1608059251</v>
      </c>
      <c r="I19">
        <f t="shared" si="0"/>
        <v>1.5057894338588854E-3</v>
      </c>
      <c r="J19">
        <f t="shared" si="1"/>
        <v>-0.83517546277726784</v>
      </c>
      <c r="K19">
        <f t="shared" si="2"/>
        <v>78.777738709677394</v>
      </c>
      <c r="L19">
        <f t="shared" si="3"/>
        <v>97.227399121717866</v>
      </c>
      <c r="M19">
        <f t="shared" si="4"/>
        <v>9.9979837963263769</v>
      </c>
      <c r="N19">
        <f t="shared" si="5"/>
        <v>8.1007880725532626</v>
      </c>
      <c r="O19">
        <f t="shared" si="6"/>
        <v>6.1535189922862957E-2</v>
      </c>
      <c r="P19">
        <f t="shared" si="7"/>
        <v>2.9775177218580544</v>
      </c>
      <c r="Q19">
        <f t="shared" si="8"/>
        <v>6.0837325047994002E-2</v>
      </c>
      <c r="R19">
        <f t="shared" si="9"/>
        <v>3.8085368980179474E-2</v>
      </c>
      <c r="S19">
        <f t="shared" si="10"/>
        <v>231.29462816091021</v>
      </c>
      <c r="T19">
        <f t="shared" si="11"/>
        <v>28.941848515871424</v>
      </c>
      <c r="U19">
        <f t="shared" si="12"/>
        <v>28.803551612903199</v>
      </c>
      <c r="V19">
        <f t="shared" si="13"/>
        <v>3.9762808915296639</v>
      </c>
      <c r="W19">
        <f t="shared" si="14"/>
        <v>39.532598458244706</v>
      </c>
      <c r="X19">
        <f t="shared" si="15"/>
        <v>1.4988622973095522</v>
      </c>
      <c r="Y19">
        <f t="shared" si="16"/>
        <v>3.7914590888648192</v>
      </c>
      <c r="Z19">
        <f t="shared" si="17"/>
        <v>2.4774185942201115</v>
      </c>
      <c r="AA19">
        <f t="shared" si="18"/>
        <v>-66.40531403317685</v>
      </c>
      <c r="AB19">
        <f t="shared" si="19"/>
        <v>-131.44321215231508</v>
      </c>
      <c r="AC19">
        <f t="shared" si="20"/>
        <v>-9.6605131634103447</v>
      </c>
      <c r="AD19">
        <f t="shared" si="21"/>
        <v>23.785588812007916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54158.368730810755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299</v>
      </c>
      <c r="AQ19">
        <v>1054.3207692307701</v>
      </c>
      <c r="AR19">
        <v>1155.3499999999999</v>
      </c>
      <c r="AS19">
        <f t="shared" si="27"/>
        <v>8.7444697078140621E-2</v>
      </c>
      <c r="AT19">
        <v>0.5</v>
      </c>
      <c r="AU19">
        <f t="shared" si="28"/>
        <v>1180.2013168763986</v>
      </c>
      <c r="AV19">
        <f t="shared" si="29"/>
        <v>-0.83517546277726784</v>
      </c>
      <c r="AW19">
        <f t="shared" si="30"/>
        <v>51.601173322739662</v>
      </c>
      <c r="AX19">
        <f t="shared" si="31"/>
        <v>0.32404898948370614</v>
      </c>
      <c r="AY19">
        <f t="shared" si="32"/>
        <v>-2.1812209432401868E-4</v>
      </c>
      <c r="AZ19">
        <f t="shared" si="33"/>
        <v>1.8234560955554595</v>
      </c>
      <c r="BA19" t="s">
        <v>300</v>
      </c>
      <c r="BB19">
        <v>780.96</v>
      </c>
      <c r="BC19">
        <f t="shared" si="34"/>
        <v>374.38999999999987</v>
      </c>
      <c r="BD19">
        <f t="shared" si="35"/>
        <v>0.26985023843914058</v>
      </c>
      <c r="BE19">
        <f t="shared" si="36"/>
        <v>0.84910443670600377</v>
      </c>
      <c r="BF19">
        <f t="shared" si="37"/>
        <v>0.22967814142191145</v>
      </c>
      <c r="BG19">
        <f t="shared" si="38"/>
        <v>0.82727065677838107</v>
      </c>
      <c r="BH19">
        <f t="shared" si="39"/>
        <v>1400.01903225806</v>
      </c>
      <c r="BI19">
        <f t="shared" si="40"/>
        <v>1180.2013168763986</v>
      </c>
      <c r="BJ19">
        <f t="shared" si="41"/>
        <v>0.84298948063075818</v>
      </c>
      <c r="BK19">
        <f t="shared" si="42"/>
        <v>0.19597896126151629</v>
      </c>
      <c r="BL19">
        <v>6</v>
      </c>
      <c r="BM19">
        <v>0.5</v>
      </c>
      <c r="BN19" t="s">
        <v>290</v>
      </c>
      <c r="BO19">
        <v>2</v>
      </c>
      <c r="BP19">
        <v>1608059251</v>
      </c>
      <c r="BQ19">
        <v>78.777738709677394</v>
      </c>
      <c r="BR19">
        <v>77.917903225806498</v>
      </c>
      <c r="BS19">
        <v>14.575987096774201</v>
      </c>
      <c r="BT19">
        <v>12.795435483871</v>
      </c>
      <c r="BU19">
        <v>74.977738709677396</v>
      </c>
      <c r="BV19">
        <v>14.450987096774201</v>
      </c>
      <c r="BW19">
        <v>500.01619354838698</v>
      </c>
      <c r="BX19">
        <v>102.730967741935</v>
      </c>
      <c r="BY19">
        <v>9.9961467741935497E-2</v>
      </c>
      <c r="BZ19">
        <v>27.984712903225802</v>
      </c>
      <c r="CA19">
        <v>28.803551612903199</v>
      </c>
      <c r="CB19">
        <v>999.9</v>
      </c>
      <c r="CC19">
        <v>0</v>
      </c>
      <c r="CD19">
        <v>0</v>
      </c>
      <c r="CE19">
        <v>10002.8612903226</v>
      </c>
      <c r="CF19">
        <v>0</v>
      </c>
      <c r="CG19">
        <v>262.78554838709698</v>
      </c>
      <c r="CH19">
        <v>1400.01903225806</v>
      </c>
      <c r="CI19">
        <v>0.89999383870967697</v>
      </c>
      <c r="CJ19">
        <v>0.10000613548387099</v>
      </c>
      <c r="CK19">
        <v>0</v>
      </c>
      <c r="CL19">
        <v>1055.04774193548</v>
      </c>
      <c r="CM19">
        <v>4.9997499999999997</v>
      </c>
      <c r="CN19">
        <v>14563.296774193501</v>
      </c>
      <c r="CO19">
        <v>12178.183870967699</v>
      </c>
      <c r="CP19">
        <v>49.197161290322597</v>
      </c>
      <c r="CQ19">
        <v>50.733741935483899</v>
      </c>
      <c r="CR19">
        <v>50.183</v>
      </c>
      <c r="CS19">
        <v>50.201225806451603</v>
      </c>
      <c r="CT19">
        <v>50.205290322580602</v>
      </c>
      <c r="CU19">
        <v>1255.5080645161299</v>
      </c>
      <c r="CV19">
        <v>139.51096774193601</v>
      </c>
      <c r="CW19">
        <v>0</v>
      </c>
      <c r="CX19">
        <v>60.100000143051098</v>
      </c>
      <c r="CY19">
        <v>0</v>
      </c>
      <c r="CZ19">
        <v>1054.3207692307701</v>
      </c>
      <c r="DA19">
        <v>-58.309059888390799</v>
      </c>
      <c r="DB19">
        <v>-806.14359025257602</v>
      </c>
      <c r="DC19">
        <v>14553.026923076901</v>
      </c>
      <c r="DD19">
        <v>15</v>
      </c>
      <c r="DE19">
        <v>0</v>
      </c>
      <c r="DF19" t="s">
        <v>291</v>
      </c>
      <c r="DG19">
        <v>1607992667.0999999</v>
      </c>
      <c r="DH19">
        <v>1607992669.5999999</v>
      </c>
      <c r="DI19">
        <v>0</v>
      </c>
      <c r="DJ19">
        <v>2.2829999999999999</v>
      </c>
      <c r="DK19">
        <v>-1.6E-2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-0.82431910678307596</v>
      </c>
      <c r="DS19">
        <v>-0.21349811526643001</v>
      </c>
      <c r="DT19">
        <v>0.120302133491719</v>
      </c>
      <c r="DU19">
        <v>1</v>
      </c>
      <c r="DV19">
        <v>0.86299693333333305</v>
      </c>
      <c r="DW19">
        <v>0.48309987096773999</v>
      </c>
      <c r="DX19">
        <v>0.160279365996777</v>
      </c>
      <c r="DY19">
        <v>0</v>
      </c>
      <c r="DZ19">
        <v>1.7807823333333299</v>
      </c>
      <c r="EA19">
        <v>5.0876529477198902E-2</v>
      </c>
      <c r="EB19">
        <v>3.7370002973269902E-3</v>
      </c>
      <c r="EC19">
        <v>1</v>
      </c>
      <c r="ED19">
        <v>2</v>
      </c>
      <c r="EE19">
        <v>3</v>
      </c>
      <c r="EF19" t="s">
        <v>301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1109.9000000000001</v>
      </c>
      <c r="EX19">
        <v>1109.8</v>
      </c>
      <c r="EY19">
        <v>2</v>
      </c>
      <c r="EZ19">
        <v>499.04199999999997</v>
      </c>
      <c r="FA19">
        <v>467.613</v>
      </c>
      <c r="FB19">
        <v>23.990300000000001</v>
      </c>
      <c r="FC19">
        <v>32.856999999999999</v>
      </c>
      <c r="FD19">
        <v>30.0002</v>
      </c>
      <c r="FE19">
        <v>32.747799999999998</v>
      </c>
      <c r="FF19">
        <v>32.704700000000003</v>
      </c>
      <c r="FG19">
        <v>7.7980499999999999</v>
      </c>
      <c r="FH19">
        <v>0</v>
      </c>
      <c r="FI19">
        <v>100</v>
      </c>
      <c r="FJ19">
        <v>23.998999999999999</v>
      </c>
      <c r="FK19">
        <v>77.233699999999999</v>
      </c>
      <c r="FL19">
        <v>14.4589</v>
      </c>
      <c r="FM19">
        <v>101.48399999999999</v>
      </c>
      <c r="FN19">
        <v>100.85599999999999</v>
      </c>
    </row>
    <row r="20" spans="1:170" x14ac:dyDescent="0.25">
      <c r="A20">
        <v>4</v>
      </c>
      <c r="B20">
        <v>1608059327.5</v>
      </c>
      <c r="C20">
        <v>236</v>
      </c>
      <c r="D20" t="s">
        <v>302</v>
      </c>
      <c r="E20" t="s">
        <v>303</v>
      </c>
      <c r="F20" t="s">
        <v>285</v>
      </c>
      <c r="G20" t="s">
        <v>286</v>
      </c>
      <c r="H20">
        <v>1608059319.5</v>
      </c>
      <c r="I20">
        <f t="shared" si="0"/>
        <v>1.5610519387897453E-3</v>
      </c>
      <c r="J20">
        <f t="shared" si="1"/>
        <v>-0.95873315921265712</v>
      </c>
      <c r="K20">
        <f t="shared" si="2"/>
        <v>99.527822580645207</v>
      </c>
      <c r="L20">
        <f t="shared" si="3"/>
        <v>119.41482463497645</v>
      </c>
      <c r="M20">
        <f t="shared" si="4"/>
        <v>12.279690280833702</v>
      </c>
      <c r="N20">
        <f t="shared" si="5"/>
        <v>10.234665916497251</v>
      </c>
      <c r="O20">
        <f t="shared" si="6"/>
        <v>6.403369264557042E-2</v>
      </c>
      <c r="P20">
        <f t="shared" si="7"/>
        <v>2.9764406760350779</v>
      </c>
      <c r="Q20">
        <f t="shared" si="8"/>
        <v>6.3278112028015185E-2</v>
      </c>
      <c r="R20">
        <f t="shared" si="9"/>
        <v>3.9615962984285859E-2</v>
      </c>
      <c r="S20">
        <f t="shared" si="10"/>
        <v>231.29123859650298</v>
      </c>
      <c r="T20">
        <f t="shared" si="11"/>
        <v>28.920301959133219</v>
      </c>
      <c r="U20">
        <f t="shared" si="12"/>
        <v>28.809609677419399</v>
      </c>
      <c r="V20">
        <f t="shared" si="13"/>
        <v>3.9776770327477355</v>
      </c>
      <c r="W20">
        <f t="shared" si="14"/>
        <v>39.804897033941252</v>
      </c>
      <c r="X20">
        <f t="shared" si="15"/>
        <v>1.5085087093832421</v>
      </c>
      <c r="Y20">
        <f t="shared" si="16"/>
        <v>3.7897565922528362</v>
      </c>
      <c r="Z20">
        <f t="shared" si="17"/>
        <v>2.4691683233644932</v>
      </c>
      <c r="AA20">
        <f t="shared" si="18"/>
        <v>-68.842390500627772</v>
      </c>
      <c r="AB20">
        <f t="shared" si="19"/>
        <v>-133.60388313420313</v>
      </c>
      <c r="AC20">
        <f t="shared" si="20"/>
        <v>-9.8227866015421288</v>
      </c>
      <c r="AD20">
        <f t="shared" si="21"/>
        <v>19.022178360129942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54128.155601295104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1013.998</v>
      </c>
      <c r="AR20">
        <v>1114.76</v>
      </c>
      <c r="AS20">
        <f t="shared" si="27"/>
        <v>9.0388962646668292E-2</v>
      </c>
      <c r="AT20">
        <v>0.5</v>
      </c>
      <c r="AU20">
        <f t="shared" si="28"/>
        <v>1180.1856297795946</v>
      </c>
      <c r="AV20">
        <f t="shared" si="29"/>
        <v>-0.95873315921265712</v>
      </c>
      <c r="AW20">
        <f t="shared" si="30"/>
        <v>53.337877403141235</v>
      </c>
      <c r="AX20">
        <f t="shared" si="31"/>
        <v>0.32551401198464242</v>
      </c>
      <c r="AY20">
        <f t="shared" si="32"/>
        <v>-3.2281843617057519E-4</v>
      </c>
      <c r="AZ20">
        <f t="shared" si="33"/>
        <v>1.9262621550827081</v>
      </c>
      <c r="BA20" t="s">
        <v>305</v>
      </c>
      <c r="BB20">
        <v>751.89</v>
      </c>
      <c r="BC20">
        <f t="shared" si="34"/>
        <v>362.87</v>
      </c>
      <c r="BD20">
        <f t="shared" si="35"/>
        <v>0.27768071210075218</v>
      </c>
      <c r="BE20">
        <f t="shared" si="36"/>
        <v>0.85544122158083635</v>
      </c>
      <c r="BF20">
        <f t="shared" si="37"/>
        <v>0.25235730193346517</v>
      </c>
      <c r="BG20">
        <f t="shared" si="38"/>
        <v>0.84320953644432506</v>
      </c>
      <c r="BH20">
        <f t="shared" si="39"/>
        <v>1400.0006451612901</v>
      </c>
      <c r="BI20">
        <f t="shared" si="40"/>
        <v>1180.1856297795946</v>
      </c>
      <c r="BJ20">
        <f t="shared" si="41"/>
        <v>0.84298934708249995</v>
      </c>
      <c r="BK20">
        <f t="shared" si="42"/>
        <v>0.19597869416499991</v>
      </c>
      <c r="BL20">
        <v>6</v>
      </c>
      <c r="BM20">
        <v>0.5</v>
      </c>
      <c r="BN20" t="s">
        <v>290</v>
      </c>
      <c r="BO20">
        <v>2</v>
      </c>
      <c r="BP20">
        <v>1608059319.5</v>
      </c>
      <c r="BQ20">
        <v>99.527822580645207</v>
      </c>
      <c r="BR20">
        <v>98.563825806451604</v>
      </c>
      <c r="BS20">
        <v>14.669612903225801</v>
      </c>
      <c r="BT20">
        <v>12.823909677419399</v>
      </c>
      <c r="BU20">
        <v>95.727822580645196</v>
      </c>
      <c r="BV20">
        <v>14.544612903225801</v>
      </c>
      <c r="BW20">
        <v>500.021419354839</v>
      </c>
      <c r="BX20">
        <v>102.73216129032301</v>
      </c>
      <c r="BY20">
        <v>0.100048348387097</v>
      </c>
      <c r="BZ20">
        <v>27.977009677419399</v>
      </c>
      <c r="CA20">
        <v>28.809609677419399</v>
      </c>
      <c r="CB20">
        <v>999.9</v>
      </c>
      <c r="CC20">
        <v>0</v>
      </c>
      <c r="CD20">
        <v>0</v>
      </c>
      <c r="CE20">
        <v>9996.6554838709708</v>
      </c>
      <c r="CF20">
        <v>0</v>
      </c>
      <c r="CG20">
        <v>285.750612903226</v>
      </c>
      <c r="CH20">
        <v>1400.0006451612901</v>
      </c>
      <c r="CI20">
        <v>0.89999596774193602</v>
      </c>
      <c r="CJ20">
        <v>0.10000398709677399</v>
      </c>
      <c r="CK20">
        <v>0</v>
      </c>
      <c r="CL20">
        <v>1014.45096774194</v>
      </c>
      <c r="CM20">
        <v>4.9997499999999997</v>
      </c>
      <c r="CN20">
        <v>14016.9096774194</v>
      </c>
      <c r="CO20">
        <v>12178.032258064501</v>
      </c>
      <c r="CP20">
        <v>49.253999999999998</v>
      </c>
      <c r="CQ20">
        <v>50.75</v>
      </c>
      <c r="CR20">
        <v>50.241870967741903</v>
      </c>
      <c r="CS20">
        <v>50.25</v>
      </c>
      <c r="CT20">
        <v>50.253999999999998</v>
      </c>
      <c r="CU20">
        <v>1255.49774193548</v>
      </c>
      <c r="CV20">
        <v>139.50290322580599</v>
      </c>
      <c r="CW20">
        <v>0</v>
      </c>
      <c r="CX20">
        <v>67.800000190734906</v>
      </c>
      <c r="CY20">
        <v>0</v>
      </c>
      <c r="CZ20">
        <v>1013.998</v>
      </c>
      <c r="DA20">
        <v>-34.617692255611999</v>
      </c>
      <c r="DB20">
        <v>-456.03846084136399</v>
      </c>
      <c r="DC20">
        <v>14010.94</v>
      </c>
      <c r="DD20">
        <v>15</v>
      </c>
      <c r="DE20">
        <v>0</v>
      </c>
      <c r="DF20" t="s">
        <v>291</v>
      </c>
      <c r="DG20">
        <v>1607992667.0999999</v>
      </c>
      <c r="DH20">
        <v>1607992669.5999999</v>
      </c>
      <c r="DI20">
        <v>0</v>
      </c>
      <c r="DJ20">
        <v>2.2829999999999999</v>
      </c>
      <c r="DK20">
        <v>-1.6E-2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-0.94997105948538596</v>
      </c>
      <c r="DS20">
        <v>-0.25734182641446302</v>
      </c>
      <c r="DT20">
        <v>4.4294897215032103E-2</v>
      </c>
      <c r="DU20">
        <v>1</v>
      </c>
      <c r="DV20">
        <v>0.96436403333333298</v>
      </c>
      <c r="DW20">
        <v>7.4438682981088494E-2</v>
      </c>
      <c r="DX20">
        <v>3.3733491709262597E-2</v>
      </c>
      <c r="DY20">
        <v>1</v>
      </c>
      <c r="DZ20">
        <v>1.84551033333333</v>
      </c>
      <c r="EA20">
        <v>3.8132235817571199E-2</v>
      </c>
      <c r="EB20">
        <v>2.8346292918514401E-3</v>
      </c>
      <c r="EC20">
        <v>1</v>
      </c>
      <c r="ED20">
        <v>3</v>
      </c>
      <c r="EE20">
        <v>3</v>
      </c>
      <c r="EF20" t="s">
        <v>292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1111</v>
      </c>
      <c r="EX20">
        <v>1111</v>
      </c>
      <c r="EY20">
        <v>2</v>
      </c>
      <c r="EZ20">
        <v>499.92200000000003</v>
      </c>
      <c r="FA20">
        <v>467.62299999999999</v>
      </c>
      <c r="FB20">
        <v>24.075299999999999</v>
      </c>
      <c r="FC20">
        <v>32.877400000000002</v>
      </c>
      <c r="FD20">
        <v>30.0001</v>
      </c>
      <c r="FE20">
        <v>32.780200000000001</v>
      </c>
      <c r="FF20">
        <v>32.739699999999999</v>
      </c>
      <c r="FG20">
        <v>8.7830399999999997</v>
      </c>
      <c r="FH20">
        <v>0</v>
      </c>
      <c r="FI20">
        <v>100</v>
      </c>
      <c r="FJ20">
        <v>24.090399999999999</v>
      </c>
      <c r="FK20">
        <v>98.775599999999997</v>
      </c>
      <c r="FL20">
        <v>14.5244</v>
      </c>
      <c r="FM20">
        <v>101.48</v>
      </c>
      <c r="FN20">
        <v>100.852</v>
      </c>
    </row>
    <row r="21" spans="1:170" x14ac:dyDescent="0.25">
      <c r="A21">
        <v>5</v>
      </c>
      <c r="B21">
        <v>1608059438.5</v>
      </c>
      <c r="C21">
        <v>347</v>
      </c>
      <c r="D21" t="s">
        <v>306</v>
      </c>
      <c r="E21" t="s">
        <v>307</v>
      </c>
      <c r="F21" t="s">
        <v>285</v>
      </c>
      <c r="G21" t="s">
        <v>286</v>
      </c>
      <c r="H21">
        <v>1608059430.75</v>
      </c>
      <c r="I21">
        <f t="shared" si="0"/>
        <v>1.6159141744671074E-3</v>
      </c>
      <c r="J21">
        <f t="shared" si="1"/>
        <v>0.35018219685403895</v>
      </c>
      <c r="K21">
        <f t="shared" si="2"/>
        <v>149.89623333333299</v>
      </c>
      <c r="L21">
        <f t="shared" si="3"/>
        <v>135.76911635907209</v>
      </c>
      <c r="M21">
        <f t="shared" si="4"/>
        <v>13.961386880952874</v>
      </c>
      <c r="N21">
        <f t="shared" si="5"/>
        <v>15.414104191629793</v>
      </c>
      <c r="O21">
        <f t="shared" si="6"/>
        <v>6.6499611677962339E-2</v>
      </c>
      <c r="P21">
        <f t="shared" si="7"/>
        <v>2.9774924182818236</v>
      </c>
      <c r="Q21">
        <f t="shared" si="8"/>
        <v>6.5685399265399999E-2</v>
      </c>
      <c r="R21">
        <f t="shared" si="9"/>
        <v>4.1125697605081557E-2</v>
      </c>
      <c r="S21">
        <f t="shared" si="10"/>
        <v>231.29284657808006</v>
      </c>
      <c r="T21">
        <f t="shared" si="11"/>
        <v>28.931890494606495</v>
      </c>
      <c r="U21">
        <f t="shared" si="12"/>
        <v>28.842839999999999</v>
      </c>
      <c r="V21">
        <f t="shared" si="13"/>
        <v>3.985342897485241</v>
      </c>
      <c r="W21">
        <f t="shared" si="14"/>
        <v>40.13589074215507</v>
      </c>
      <c r="X21">
        <f t="shared" si="15"/>
        <v>1.5233555489808863</v>
      </c>
      <c r="Y21">
        <f t="shared" si="16"/>
        <v>3.7954945581434245</v>
      </c>
      <c r="Z21">
        <f t="shared" si="17"/>
        <v>2.4619873485043549</v>
      </c>
      <c r="AA21">
        <f t="shared" si="18"/>
        <v>-71.261815093999431</v>
      </c>
      <c r="AB21">
        <f t="shared" si="19"/>
        <v>-134.81969714515319</v>
      </c>
      <c r="AC21">
        <f t="shared" si="20"/>
        <v>-9.9115931153804251</v>
      </c>
      <c r="AD21">
        <f t="shared" si="21"/>
        <v>15.299741223547045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54154.361986682066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976.40207692307695</v>
      </c>
      <c r="AR21">
        <v>1084.27</v>
      </c>
      <c r="AS21">
        <f t="shared" si="27"/>
        <v>9.9484374811553478E-2</v>
      </c>
      <c r="AT21">
        <v>0.5</v>
      </c>
      <c r="AU21">
        <f t="shared" si="28"/>
        <v>1180.1938007473348</v>
      </c>
      <c r="AV21">
        <f t="shared" si="29"/>
        <v>0.35018219685403895</v>
      </c>
      <c r="AW21">
        <f t="shared" si="30"/>
        <v>58.705421211909858</v>
      </c>
      <c r="AX21">
        <f t="shared" si="31"/>
        <v>0.34732123917474433</v>
      </c>
      <c r="AY21">
        <f t="shared" si="32"/>
        <v>7.8625194953800678E-4</v>
      </c>
      <c r="AZ21">
        <f t="shared" si="33"/>
        <v>2.0085495310208712</v>
      </c>
      <c r="BA21" t="s">
        <v>309</v>
      </c>
      <c r="BB21">
        <v>707.68</v>
      </c>
      <c r="BC21">
        <f t="shared" si="34"/>
        <v>376.59000000000003</v>
      </c>
      <c r="BD21">
        <f t="shared" si="35"/>
        <v>0.2864333176051489</v>
      </c>
      <c r="BE21">
        <f t="shared" si="36"/>
        <v>0.85257203257124958</v>
      </c>
      <c r="BF21">
        <f t="shared" si="37"/>
        <v>0.29248901301751434</v>
      </c>
      <c r="BG21">
        <f t="shared" si="38"/>
        <v>0.85518234849198804</v>
      </c>
      <c r="BH21">
        <f t="shared" si="39"/>
        <v>1400.01033333333</v>
      </c>
      <c r="BI21">
        <f t="shared" si="40"/>
        <v>1180.1938007473348</v>
      </c>
      <c r="BJ21">
        <f t="shared" si="41"/>
        <v>0.84298934989813468</v>
      </c>
      <c r="BK21">
        <f t="shared" si="42"/>
        <v>0.19597869979626936</v>
      </c>
      <c r="BL21">
        <v>6</v>
      </c>
      <c r="BM21">
        <v>0.5</v>
      </c>
      <c r="BN21" t="s">
        <v>290</v>
      </c>
      <c r="BO21">
        <v>2</v>
      </c>
      <c r="BP21">
        <v>1608059430.75</v>
      </c>
      <c r="BQ21">
        <v>149.89623333333299</v>
      </c>
      <c r="BR21">
        <v>150.6071</v>
      </c>
      <c r="BS21">
        <v>14.8140466666667</v>
      </c>
      <c r="BT21">
        <v>12.9037166666667</v>
      </c>
      <c r="BU21">
        <v>146.096233333333</v>
      </c>
      <c r="BV21">
        <v>14.6890466666667</v>
      </c>
      <c r="BW21">
        <v>500.010766666667</v>
      </c>
      <c r="BX21">
        <v>102.731866666667</v>
      </c>
      <c r="BY21">
        <v>9.9964720000000007E-2</v>
      </c>
      <c r="BZ21">
        <v>28.002960000000002</v>
      </c>
      <c r="CA21">
        <v>28.842839999999999</v>
      </c>
      <c r="CB21">
        <v>999.9</v>
      </c>
      <c r="CC21">
        <v>0</v>
      </c>
      <c r="CD21">
        <v>0</v>
      </c>
      <c r="CE21">
        <v>10002.630666666701</v>
      </c>
      <c r="CF21">
        <v>0</v>
      </c>
      <c r="CG21">
        <v>312.73020000000002</v>
      </c>
      <c r="CH21">
        <v>1400.01033333333</v>
      </c>
      <c r="CI21">
        <v>0.89999980000000002</v>
      </c>
      <c r="CJ21">
        <v>0.10000012</v>
      </c>
      <c r="CK21">
        <v>0</v>
      </c>
      <c r="CL21">
        <v>976.47593333333305</v>
      </c>
      <c r="CM21">
        <v>4.9997499999999997</v>
      </c>
      <c r="CN21">
        <v>13505.086666666701</v>
      </c>
      <c r="CO21">
        <v>12178.1333333333</v>
      </c>
      <c r="CP21">
        <v>49.237400000000001</v>
      </c>
      <c r="CQ21">
        <v>50.849800000000002</v>
      </c>
      <c r="CR21">
        <v>50.2582666666667</v>
      </c>
      <c r="CS21">
        <v>50.274799999999999</v>
      </c>
      <c r="CT21">
        <v>50.254066666666702</v>
      </c>
      <c r="CU21">
        <v>1255.5063333333301</v>
      </c>
      <c r="CV21">
        <v>139.50399999999999</v>
      </c>
      <c r="CW21">
        <v>0</v>
      </c>
      <c r="CX21">
        <v>110.40000009536701</v>
      </c>
      <c r="CY21">
        <v>0</v>
      </c>
      <c r="CZ21">
        <v>976.40207692307695</v>
      </c>
      <c r="DA21">
        <v>-15.0244786100992</v>
      </c>
      <c r="DB21">
        <v>-201.47692273217999</v>
      </c>
      <c r="DC21">
        <v>13503.9692307692</v>
      </c>
      <c r="DD21">
        <v>15</v>
      </c>
      <c r="DE21">
        <v>0</v>
      </c>
      <c r="DF21" t="s">
        <v>291</v>
      </c>
      <c r="DG21">
        <v>1607992667.0999999</v>
      </c>
      <c r="DH21">
        <v>1607992669.5999999</v>
      </c>
      <c r="DI21">
        <v>0</v>
      </c>
      <c r="DJ21">
        <v>2.2829999999999999</v>
      </c>
      <c r="DK21">
        <v>-1.6E-2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0.357355310452588</v>
      </c>
      <c r="DS21">
        <v>-0.26876784674954701</v>
      </c>
      <c r="DT21">
        <v>5.3518720829220399E-2</v>
      </c>
      <c r="DU21">
        <v>1</v>
      </c>
      <c r="DV21">
        <v>-0.71440429999999999</v>
      </c>
      <c r="DW21">
        <v>0.162851532814238</v>
      </c>
      <c r="DX21">
        <v>5.6388400742321702E-2</v>
      </c>
      <c r="DY21">
        <v>1</v>
      </c>
      <c r="DZ21">
        <v>1.9100033333333299</v>
      </c>
      <c r="EA21">
        <v>3.9870433815346301E-2</v>
      </c>
      <c r="EB21">
        <v>2.9318075577287701E-3</v>
      </c>
      <c r="EC21">
        <v>1</v>
      </c>
      <c r="ED21">
        <v>3</v>
      </c>
      <c r="EE21">
        <v>3</v>
      </c>
      <c r="EF21" t="s">
        <v>292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1112.9000000000001</v>
      </c>
      <c r="EX21">
        <v>1112.8</v>
      </c>
      <c r="EY21">
        <v>2</v>
      </c>
      <c r="EZ21">
        <v>500.49900000000002</v>
      </c>
      <c r="FA21">
        <v>467.94499999999999</v>
      </c>
      <c r="FB21">
        <v>23.922699999999999</v>
      </c>
      <c r="FC21">
        <v>32.892099999999999</v>
      </c>
      <c r="FD21">
        <v>30.0001</v>
      </c>
      <c r="FE21">
        <v>32.815100000000001</v>
      </c>
      <c r="FF21">
        <v>32.7791</v>
      </c>
      <c r="FG21">
        <v>11.1518</v>
      </c>
      <c r="FH21">
        <v>0</v>
      </c>
      <c r="FI21">
        <v>100</v>
      </c>
      <c r="FJ21">
        <v>23.972000000000001</v>
      </c>
      <c r="FK21">
        <v>150.773</v>
      </c>
      <c r="FL21">
        <v>14.608700000000001</v>
      </c>
      <c r="FM21">
        <v>101.482</v>
      </c>
      <c r="FN21">
        <v>100.854</v>
      </c>
    </row>
    <row r="22" spans="1:170" x14ac:dyDescent="0.25">
      <c r="A22">
        <v>6</v>
      </c>
      <c r="B22">
        <v>1608059520.5</v>
      </c>
      <c r="C22">
        <v>429</v>
      </c>
      <c r="D22" t="s">
        <v>310</v>
      </c>
      <c r="E22" t="s">
        <v>311</v>
      </c>
      <c r="F22" t="s">
        <v>285</v>
      </c>
      <c r="G22" t="s">
        <v>286</v>
      </c>
      <c r="H22">
        <v>1608059512.75</v>
      </c>
      <c r="I22">
        <f t="shared" si="0"/>
        <v>1.6823660039010978E-3</v>
      </c>
      <c r="J22">
        <f t="shared" si="1"/>
        <v>2.2326596761666875</v>
      </c>
      <c r="K22">
        <f t="shared" si="2"/>
        <v>199.21156666666701</v>
      </c>
      <c r="L22">
        <f t="shared" si="3"/>
        <v>140.84074963901662</v>
      </c>
      <c r="M22">
        <f t="shared" si="4"/>
        <v>14.482842868326985</v>
      </c>
      <c r="N22">
        <f t="shared" si="5"/>
        <v>20.485192140636837</v>
      </c>
      <c r="O22">
        <f t="shared" si="6"/>
        <v>6.9809647524155832E-2</v>
      </c>
      <c r="P22">
        <f t="shared" si="7"/>
        <v>2.9767930928943258</v>
      </c>
      <c r="Q22">
        <f t="shared" si="8"/>
        <v>6.8912744233888407E-2</v>
      </c>
      <c r="R22">
        <f t="shared" si="9"/>
        <v>4.3150088223432317E-2</v>
      </c>
      <c r="S22">
        <f t="shared" si="10"/>
        <v>231.28947499684867</v>
      </c>
      <c r="T22">
        <f t="shared" si="11"/>
        <v>28.869557980057333</v>
      </c>
      <c r="U22">
        <f t="shared" si="12"/>
        <v>28.808253333333301</v>
      </c>
      <c r="V22">
        <f t="shared" si="13"/>
        <v>3.9773644126276806</v>
      </c>
      <c r="W22">
        <f t="shared" si="14"/>
        <v>40.529619525023541</v>
      </c>
      <c r="X22">
        <f t="shared" si="15"/>
        <v>1.5342212974581459</v>
      </c>
      <c r="Y22">
        <f t="shared" si="16"/>
        <v>3.7854322725899183</v>
      </c>
      <c r="Z22">
        <f t="shared" si="17"/>
        <v>2.4431431151695344</v>
      </c>
      <c r="AA22">
        <f t="shared" si="18"/>
        <v>-74.192340772038406</v>
      </c>
      <c r="AB22">
        <f t="shared" si="19"/>
        <v>-136.54427138282398</v>
      </c>
      <c r="AC22">
        <f t="shared" si="20"/>
        <v>-10.036735480271792</v>
      </c>
      <c r="AD22">
        <f t="shared" si="21"/>
        <v>10.516127361714496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54142.006955538251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960.89746153846204</v>
      </c>
      <c r="AR22">
        <v>1077.26</v>
      </c>
      <c r="AS22">
        <f t="shared" si="27"/>
        <v>0.10801713463930518</v>
      </c>
      <c r="AT22">
        <v>0.5</v>
      </c>
      <c r="AU22">
        <f t="shared" si="28"/>
        <v>1180.1791707472812</v>
      </c>
      <c r="AV22">
        <f t="shared" si="29"/>
        <v>2.2326596761666875</v>
      </c>
      <c r="AW22">
        <f t="shared" si="30"/>
        <v>63.739786192556302</v>
      </c>
      <c r="AX22">
        <f t="shared" si="31"/>
        <v>0.35953251768375316</v>
      </c>
      <c r="AY22">
        <f t="shared" si="32"/>
        <v>2.3813393979859689E-3</v>
      </c>
      <c r="AZ22">
        <f t="shared" si="33"/>
        <v>2.0281269145795813</v>
      </c>
      <c r="BA22" t="s">
        <v>313</v>
      </c>
      <c r="BB22">
        <v>689.95</v>
      </c>
      <c r="BC22">
        <f t="shared" si="34"/>
        <v>387.30999999999995</v>
      </c>
      <c r="BD22">
        <f t="shared" si="35"/>
        <v>0.30043773324091289</v>
      </c>
      <c r="BE22">
        <f t="shared" si="36"/>
        <v>0.84942051918060113</v>
      </c>
      <c r="BF22">
        <f t="shared" si="37"/>
        <v>0.32163621209479393</v>
      </c>
      <c r="BG22">
        <f t="shared" si="38"/>
        <v>0.85793503502705248</v>
      </c>
      <c r="BH22">
        <f t="shared" si="39"/>
        <v>1399.9933333333299</v>
      </c>
      <c r="BI22">
        <f t="shared" si="40"/>
        <v>1180.1791707472812</v>
      </c>
      <c r="BJ22">
        <f t="shared" si="41"/>
        <v>0.84298913619632765</v>
      </c>
      <c r="BK22">
        <f t="shared" si="42"/>
        <v>0.19597827239265525</v>
      </c>
      <c r="BL22">
        <v>6</v>
      </c>
      <c r="BM22">
        <v>0.5</v>
      </c>
      <c r="BN22" t="s">
        <v>290</v>
      </c>
      <c r="BO22">
        <v>2</v>
      </c>
      <c r="BP22">
        <v>1608059512.75</v>
      </c>
      <c r="BQ22">
        <v>199.21156666666701</v>
      </c>
      <c r="BR22">
        <v>202.29283333333299</v>
      </c>
      <c r="BS22">
        <v>14.919783333333299</v>
      </c>
      <c r="BT22">
        <v>12.93113</v>
      </c>
      <c r="BU22">
        <v>195.411566666667</v>
      </c>
      <c r="BV22">
        <v>14.794783333333299</v>
      </c>
      <c r="BW22">
        <v>500.01639999999998</v>
      </c>
      <c r="BX22">
        <v>102.731333333333</v>
      </c>
      <c r="BY22">
        <v>0.100005646666667</v>
      </c>
      <c r="BZ22">
        <v>27.957429999999999</v>
      </c>
      <c r="CA22">
        <v>28.808253333333301</v>
      </c>
      <c r="CB22">
        <v>999.9</v>
      </c>
      <c r="CC22">
        <v>0</v>
      </c>
      <c r="CD22">
        <v>0</v>
      </c>
      <c r="CE22">
        <v>9998.7283333333307</v>
      </c>
      <c r="CF22">
        <v>0</v>
      </c>
      <c r="CG22">
        <v>303.95139999999998</v>
      </c>
      <c r="CH22">
        <v>1399.9933333333299</v>
      </c>
      <c r="CI22">
        <v>0.90000273333333303</v>
      </c>
      <c r="CJ22">
        <v>9.9997160000000002E-2</v>
      </c>
      <c r="CK22">
        <v>0</v>
      </c>
      <c r="CL22">
        <v>960.91016666666701</v>
      </c>
      <c r="CM22">
        <v>4.9997499999999997</v>
      </c>
      <c r="CN22">
        <v>13296.926666666701</v>
      </c>
      <c r="CO22">
        <v>12178.0133333333</v>
      </c>
      <c r="CP22">
        <v>49.280866666666597</v>
      </c>
      <c r="CQ22">
        <v>50.8853333333333</v>
      </c>
      <c r="CR22">
        <v>50.285133333333299</v>
      </c>
      <c r="CS22">
        <v>50.297533333333298</v>
      </c>
      <c r="CT22">
        <v>50.276733333333297</v>
      </c>
      <c r="CU22">
        <v>1255.501</v>
      </c>
      <c r="CV22">
        <v>139.49233333333299</v>
      </c>
      <c r="CW22">
        <v>0</v>
      </c>
      <c r="CX22">
        <v>81.200000047683702</v>
      </c>
      <c r="CY22">
        <v>0</v>
      </c>
      <c r="CZ22">
        <v>960.89746153846204</v>
      </c>
      <c r="DA22">
        <v>-12.3718290746873</v>
      </c>
      <c r="DB22">
        <v>-187.476923207986</v>
      </c>
      <c r="DC22">
        <v>13296.557692307701</v>
      </c>
      <c r="DD22">
        <v>15</v>
      </c>
      <c r="DE22">
        <v>0</v>
      </c>
      <c r="DF22" t="s">
        <v>291</v>
      </c>
      <c r="DG22">
        <v>1607992667.0999999</v>
      </c>
      <c r="DH22">
        <v>1607992669.5999999</v>
      </c>
      <c r="DI22">
        <v>0</v>
      </c>
      <c r="DJ22">
        <v>2.2829999999999999</v>
      </c>
      <c r="DK22">
        <v>-1.6E-2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2.2215185143543201</v>
      </c>
      <c r="DS22">
        <v>0.45086130580760297</v>
      </c>
      <c r="DT22">
        <v>0.109850516891162</v>
      </c>
      <c r="DU22">
        <v>1</v>
      </c>
      <c r="DV22">
        <v>-3.0760276666666702</v>
      </c>
      <c r="DW22">
        <v>-0.145362313681868</v>
      </c>
      <c r="DX22">
        <v>0.114280514573667</v>
      </c>
      <c r="DY22">
        <v>1</v>
      </c>
      <c r="DZ22">
        <v>1.9881783333333301</v>
      </c>
      <c r="EA22">
        <v>6.2981713014461094E-2</v>
      </c>
      <c r="EB22">
        <v>4.6282682746597902E-3</v>
      </c>
      <c r="EC22">
        <v>1</v>
      </c>
      <c r="ED22">
        <v>3</v>
      </c>
      <c r="EE22">
        <v>3</v>
      </c>
      <c r="EF22" t="s">
        <v>292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1114.2</v>
      </c>
      <c r="EX22">
        <v>1114.2</v>
      </c>
      <c r="EY22">
        <v>2</v>
      </c>
      <c r="EZ22">
        <v>500.916</v>
      </c>
      <c r="FA22">
        <v>467.96800000000002</v>
      </c>
      <c r="FB22">
        <v>24.057300000000001</v>
      </c>
      <c r="FC22">
        <v>32.909599999999998</v>
      </c>
      <c r="FD22">
        <v>29.9999</v>
      </c>
      <c r="FE22">
        <v>32.838299999999997</v>
      </c>
      <c r="FF22">
        <v>32.802300000000002</v>
      </c>
      <c r="FG22">
        <v>13.4976</v>
      </c>
      <c r="FH22">
        <v>0</v>
      </c>
      <c r="FI22">
        <v>100</v>
      </c>
      <c r="FJ22">
        <v>24.064800000000002</v>
      </c>
      <c r="FK22">
        <v>202.506</v>
      </c>
      <c r="FL22">
        <v>14.7469</v>
      </c>
      <c r="FM22">
        <v>101.47799999999999</v>
      </c>
      <c r="FN22">
        <v>100.85</v>
      </c>
    </row>
    <row r="23" spans="1:170" x14ac:dyDescent="0.25">
      <c r="A23">
        <v>7</v>
      </c>
      <c r="B23">
        <v>1608059594.5</v>
      </c>
      <c r="C23">
        <v>503</v>
      </c>
      <c r="D23" t="s">
        <v>314</v>
      </c>
      <c r="E23" t="s">
        <v>315</v>
      </c>
      <c r="F23" t="s">
        <v>285</v>
      </c>
      <c r="G23" t="s">
        <v>286</v>
      </c>
      <c r="H23">
        <v>1608059586.75</v>
      </c>
      <c r="I23">
        <f t="shared" si="0"/>
        <v>1.7243400530913477E-3</v>
      </c>
      <c r="J23">
        <f t="shared" si="1"/>
        <v>3.9592055695387156</v>
      </c>
      <c r="K23">
        <f t="shared" si="2"/>
        <v>249.150033333333</v>
      </c>
      <c r="L23">
        <f t="shared" si="3"/>
        <v>151.75831771300884</v>
      </c>
      <c r="M23">
        <f t="shared" si="4"/>
        <v>15.605201344886765</v>
      </c>
      <c r="N23">
        <f t="shared" si="5"/>
        <v>25.619923137291245</v>
      </c>
      <c r="O23">
        <f t="shared" si="6"/>
        <v>7.1530072821179222E-2</v>
      </c>
      <c r="P23">
        <f t="shared" si="7"/>
        <v>2.976569765312759</v>
      </c>
      <c r="Q23">
        <f t="shared" si="8"/>
        <v>7.0588669118259145E-2</v>
      </c>
      <c r="R23">
        <f t="shared" si="9"/>
        <v>4.4201467299179231E-2</v>
      </c>
      <c r="S23">
        <f t="shared" si="10"/>
        <v>231.29015096450291</v>
      </c>
      <c r="T23">
        <f t="shared" si="11"/>
        <v>28.88770975007218</v>
      </c>
      <c r="U23">
        <f t="shared" si="12"/>
        <v>28.833780000000001</v>
      </c>
      <c r="V23">
        <f t="shared" si="13"/>
        <v>3.9832515801754336</v>
      </c>
      <c r="W23">
        <f t="shared" si="14"/>
        <v>40.581816393346188</v>
      </c>
      <c r="X23">
        <f t="shared" si="15"/>
        <v>1.538783552475659</v>
      </c>
      <c r="Y23">
        <f t="shared" si="16"/>
        <v>3.79180551595014</v>
      </c>
      <c r="Z23">
        <f t="shared" si="17"/>
        <v>2.4444680276997746</v>
      </c>
      <c r="AA23">
        <f t="shared" si="18"/>
        <v>-76.043396341328432</v>
      </c>
      <c r="AB23">
        <f t="shared" si="19"/>
        <v>-136.00072273644142</v>
      </c>
      <c r="AC23">
        <f t="shared" si="20"/>
        <v>-10.000237561945319</v>
      </c>
      <c r="AD23">
        <f t="shared" si="21"/>
        <v>9.2457943247877381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54130.21680344225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953.08172000000002</v>
      </c>
      <c r="AR23">
        <v>1079.1099999999999</v>
      </c>
      <c r="AS23">
        <f t="shared" si="27"/>
        <v>0.11678909471694254</v>
      </c>
      <c r="AT23">
        <v>0.5</v>
      </c>
      <c r="AU23">
        <f t="shared" si="28"/>
        <v>1180.1825507472827</v>
      </c>
      <c r="AV23">
        <f t="shared" si="29"/>
        <v>3.9592055695387156</v>
      </c>
      <c r="AW23">
        <f t="shared" si="30"/>
        <v>68.916225851253628</v>
      </c>
      <c r="AX23">
        <f t="shared" si="31"/>
        <v>0.35674769022620489</v>
      </c>
      <c r="AY23">
        <f t="shared" si="32"/>
        <v>3.8442807398585701E-3</v>
      </c>
      <c r="AZ23">
        <f t="shared" si="33"/>
        <v>2.0229355672730311</v>
      </c>
      <c r="BA23" t="s">
        <v>317</v>
      </c>
      <c r="BB23">
        <v>694.14</v>
      </c>
      <c r="BC23">
        <f t="shared" si="34"/>
        <v>384.96999999999991</v>
      </c>
      <c r="BD23">
        <f t="shared" si="35"/>
        <v>0.3273716913006206</v>
      </c>
      <c r="BE23">
        <f t="shared" si="36"/>
        <v>0.85008606120080699</v>
      </c>
      <c r="BF23">
        <f t="shared" si="37"/>
        <v>0.34658090255815738</v>
      </c>
      <c r="BG23">
        <f t="shared" si="38"/>
        <v>0.85720857709697151</v>
      </c>
      <c r="BH23">
        <f t="shared" si="39"/>
        <v>1399.9973333333301</v>
      </c>
      <c r="BI23">
        <f t="shared" si="40"/>
        <v>1180.1825507472827</v>
      </c>
      <c r="BJ23">
        <f t="shared" si="41"/>
        <v>0.84298914194166474</v>
      </c>
      <c r="BK23">
        <f t="shared" si="42"/>
        <v>0.19597828388332952</v>
      </c>
      <c r="BL23">
        <v>6</v>
      </c>
      <c r="BM23">
        <v>0.5</v>
      </c>
      <c r="BN23" t="s">
        <v>290</v>
      </c>
      <c r="BO23">
        <v>2</v>
      </c>
      <c r="BP23">
        <v>1608059586.75</v>
      </c>
      <c r="BQ23">
        <v>249.150033333333</v>
      </c>
      <c r="BR23">
        <v>254.416433333333</v>
      </c>
      <c r="BS23">
        <v>14.964446666666699</v>
      </c>
      <c r="BT23">
        <v>12.9262766666667</v>
      </c>
      <c r="BU23">
        <v>245.35003333333299</v>
      </c>
      <c r="BV23">
        <v>14.839446666666699</v>
      </c>
      <c r="BW23">
        <v>500.01803333333299</v>
      </c>
      <c r="BX23">
        <v>102.72929999999999</v>
      </c>
      <c r="BY23">
        <v>9.9998453333333306E-2</v>
      </c>
      <c r="BZ23">
        <v>27.986280000000001</v>
      </c>
      <c r="CA23">
        <v>28.833780000000001</v>
      </c>
      <c r="CB23">
        <v>999.9</v>
      </c>
      <c r="CC23">
        <v>0</v>
      </c>
      <c r="CD23">
        <v>0</v>
      </c>
      <c r="CE23">
        <v>9997.6636666666709</v>
      </c>
      <c r="CF23">
        <v>0</v>
      </c>
      <c r="CG23">
        <v>276.70216666666698</v>
      </c>
      <c r="CH23">
        <v>1399.9973333333301</v>
      </c>
      <c r="CI23">
        <v>0.90000420000000003</v>
      </c>
      <c r="CJ23">
        <v>9.9995680000000003E-2</v>
      </c>
      <c r="CK23">
        <v>0</v>
      </c>
      <c r="CL23">
        <v>953.21146666666698</v>
      </c>
      <c r="CM23">
        <v>4.9997499999999997</v>
      </c>
      <c r="CN23">
        <v>13197.99</v>
      </c>
      <c r="CO23">
        <v>12178.0366666667</v>
      </c>
      <c r="CP23">
        <v>49.353933333333302</v>
      </c>
      <c r="CQ23">
        <v>50.920466666666698</v>
      </c>
      <c r="CR23">
        <v>50.353999999999999</v>
      </c>
      <c r="CS23">
        <v>50.362400000000001</v>
      </c>
      <c r="CT23">
        <v>50.324666666666701</v>
      </c>
      <c r="CU23">
        <v>1255.5043333333299</v>
      </c>
      <c r="CV23">
        <v>139.49299999999999</v>
      </c>
      <c r="CW23">
        <v>0</v>
      </c>
      <c r="CX23">
        <v>73.400000095367403</v>
      </c>
      <c r="CY23">
        <v>0</v>
      </c>
      <c r="CZ23">
        <v>953.08172000000002</v>
      </c>
      <c r="DA23">
        <v>-11.474230755728099</v>
      </c>
      <c r="DB23">
        <v>-160.861538102552</v>
      </c>
      <c r="DC23">
        <v>13196.343999999999</v>
      </c>
      <c r="DD23">
        <v>15</v>
      </c>
      <c r="DE23">
        <v>0</v>
      </c>
      <c r="DF23" t="s">
        <v>291</v>
      </c>
      <c r="DG23">
        <v>1607992667.0999999</v>
      </c>
      <c r="DH23">
        <v>1607992669.5999999</v>
      </c>
      <c r="DI23">
        <v>0</v>
      </c>
      <c r="DJ23">
        <v>2.2829999999999999</v>
      </c>
      <c r="DK23">
        <v>-1.6E-2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3.9965520860589301</v>
      </c>
      <c r="DS23">
        <v>0.26475526893947199</v>
      </c>
      <c r="DT23">
        <v>0.110019461988804</v>
      </c>
      <c r="DU23">
        <v>1</v>
      </c>
      <c r="DV23">
        <v>-5.2915026666666698</v>
      </c>
      <c r="DW23">
        <v>7.33187986650963E-3</v>
      </c>
      <c r="DX23">
        <v>0.16064792254976601</v>
      </c>
      <c r="DY23">
        <v>1</v>
      </c>
      <c r="DZ23">
        <v>2.0379079999999998</v>
      </c>
      <c r="EA23">
        <v>3.0941579532812499E-2</v>
      </c>
      <c r="EB23">
        <v>2.3432091953842502E-3</v>
      </c>
      <c r="EC23">
        <v>1</v>
      </c>
      <c r="ED23">
        <v>3</v>
      </c>
      <c r="EE23">
        <v>3</v>
      </c>
      <c r="EF23" t="s">
        <v>292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1115.5</v>
      </c>
      <c r="EX23">
        <v>1115.4000000000001</v>
      </c>
      <c r="EY23">
        <v>2</v>
      </c>
      <c r="EZ23">
        <v>501.197</v>
      </c>
      <c r="FA23">
        <v>467.89299999999997</v>
      </c>
      <c r="FB23">
        <v>24.110099999999999</v>
      </c>
      <c r="FC23">
        <v>32.918500000000002</v>
      </c>
      <c r="FD23">
        <v>30.0001</v>
      </c>
      <c r="FE23">
        <v>32.852899999999998</v>
      </c>
      <c r="FF23">
        <v>32.819699999999997</v>
      </c>
      <c r="FG23">
        <v>15.749599999999999</v>
      </c>
      <c r="FH23">
        <v>0</v>
      </c>
      <c r="FI23">
        <v>100</v>
      </c>
      <c r="FJ23">
        <v>24.111999999999998</v>
      </c>
      <c r="FK23">
        <v>254.05099999999999</v>
      </c>
      <c r="FL23">
        <v>14.8611</v>
      </c>
      <c r="FM23">
        <v>101.483</v>
      </c>
      <c r="FN23">
        <v>100.852</v>
      </c>
    </row>
    <row r="24" spans="1:170" x14ac:dyDescent="0.25">
      <c r="A24">
        <v>8</v>
      </c>
      <c r="B24">
        <v>1608059668.5</v>
      </c>
      <c r="C24">
        <v>577</v>
      </c>
      <c r="D24" t="s">
        <v>318</v>
      </c>
      <c r="E24" t="s">
        <v>319</v>
      </c>
      <c r="F24" t="s">
        <v>285</v>
      </c>
      <c r="G24" t="s">
        <v>286</v>
      </c>
      <c r="H24">
        <v>1608059660.75</v>
      </c>
      <c r="I24">
        <f t="shared" si="0"/>
        <v>1.7285988844170986E-3</v>
      </c>
      <c r="J24">
        <f t="shared" si="1"/>
        <v>8.8464987452960564</v>
      </c>
      <c r="K24">
        <f t="shared" si="2"/>
        <v>397.17576666666702</v>
      </c>
      <c r="L24">
        <f t="shared" si="3"/>
        <v>185.99053503082104</v>
      </c>
      <c r="M24">
        <f t="shared" si="4"/>
        <v>19.125079214545782</v>
      </c>
      <c r="N24">
        <f t="shared" si="5"/>
        <v>40.840884716736795</v>
      </c>
      <c r="O24">
        <f t="shared" si="6"/>
        <v>7.1652788219567692E-2</v>
      </c>
      <c r="P24">
        <f t="shared" si="7"/>
        <v>2.9765282455179323</v>
      </c>
      <c r="Q24">
        <f t="shared" si="8"/>
        <v>7.0708161656318852E-2</v>
      </c>
      <c r="R24">
        <f t="shared" si="9"/>
        <v>4.4276434399027759E-2</v>
      </c>
      <c r="S24">
        <f t="shared" si="10"/>
        <v>231.28767043254413</v>
      </c>
      <c r="T24">
        <f t="shared" si="11"/>
        <v>28.888498697210395</v>
      </c>
      <c r="U24">
        <f t="shared" si="12"/>
        <v>28.83689</v>
      </c>
      <c r="V24">
        <f t="shared" si="13"/>
        <v>3.9839693527228368</v>
      </c>
      <c r="W24">
        <f t="shared" si="14"/>
        <v>40.546826293859404</v>
      </c>
      <c r="X24">
        <f t="shared" si="15"/>
        <v>1.5376256215115722</v>
      </c>
      <c r="Y24">
        <f t="shared" si="16"/>
        <v>3.7922218877693941</v>
      </c>
      <c r="Z24">
        <f t="shared" si="17"/>
        <v>2.4463437312112646</v>
      </c>
      <c r="AA24">
        <f t="shared" si="18"/>
        <v>-76.231210802794052</v>
      </c>
      <c r="AB24">
        <f t="shared" si="19"/>
        <v>-136.19566960426351</v>
      </c>
      <c r="AC24">
        <f t="shared" si="20"/>
        <v>-10.014960772122604</v>
      </c>
      <c r="AD24">
        <f t="shared" si="21"/>
        <v>8.8458292533639451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54128.6354916286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959.85230769230805</v>
      </c>
      <c r="AR24">
        <v>1113.26</v>
      </c>
      <c r="AS24">
        <f t="shared" si="27"/>
        <v>0.13780041707030877</v>
      </c>
      <c r="AT24">
        <v>0.5</v>
      </c>
      <c r="AU24">
        <f t="shared" si="28"/>
        <v>1180.1678907473299</v>
      </c>
      <c r="AV24">
        <f t="shared" si="29"/>
        <v>8.8464987452960564</v>
      </c>
      <c r="AW24">
        <f t="shared" si="30"/>
        <v>81.313813778984326</v>
      </c>
      <c r="AX24">
        <f t="shared" si="31"/>
        <v>0.37857284012719405</v>
      </c>
      <c r="AY24">
        <f t="shared" si="32"/>
        <v>7.9855131621522652E-3</v>
      </c>
      <c r="AZ24">
        <f t="shared" si="33"/>
        <v>1.9302049835617912</v>
      </c>
      <c r="BA24" t="s">
        <v>321</v>
      </c>
      <c r="BB24">
        <v>691.81</v>
      </c>
      <c r="BC24">
        <f t="shared" si="34"/>
        <v>421.45000000000005</v>
      </c>
      <c r="BD24">
        <f t="shared" si="35"/>
        <v>0.36399974447192296</v>
      </c>
      <c r="BE24">
        <f t="shared" si="36"/>
        <v>0.83602889968758132</v>
      </c>
      <c r="BF24">
        <f t="shared" si="37"/>
        <v>0.38565665863497206</v>
      </c>
      <c r="BG24">
        <f t="shared" si="38"/>
        <v>0.84379855638763424</v>
      </c>
      <c r="BH24">
        <f t="shared" si="39"/>
        <v>1399.97966666667</v>
      </c>
      <c r="BI24">
        <f t="shared" si="40"/>
        <v>1180.1678907473299</v>
      </c>
      <c r="BJ24">
        <f t="shared" si="41"/>
        <v>0.84298930823566276</v>
      </c>
      <c r="BK24">
        <f t="shared" si="42"/>
        <v>0.1959786164713255</v>
      </c>
      <c r="BL24">
        <v>6</v>
      </c>
      <c r="BM24">
        <v>0.5</v>
      </c>
      <c r="BN24" t="s">
        <v>290</v>
      </c>
      <c r="BO24">
        <v>2</v>
      </c>
      <c r="BP24">
        <v>1608059660.75</v>
      </c>
      <c r="BQ24">
        <v>397.17576666666702</v>
      </c>
      <c r="BR24">
        <v>408.61483333333302</v>
      </c>
      <c r="BS24">
        <v>14.953340000000001</v>
      </c>
      <c r="BT24">
        <v>12.9101466666667</v>
      </c>
      <c r="BU24">
        <v>393.375766666667</v>
      </c>
      <c r="BV24">
        <v>14.828340000000001</v>
      </c>
      <c r="BW24">
        <v>500.02626666666703</v>
      </c>
      <c r="BX24">
        <v>102.7282</v>
      </c>
      <c r="BY24">
        <v>0.100039143333333</v>
      </c>
      <c r="BZ24">
        <v>27.988163333333301</v>
      </c>
      <c r="CA24">
        <v>28.83689</v>
      </c>
      <c r="CB24">
        <v>999.9</v>
      </c>
      <c r="CC24">
        <v>0</v>
      </c>
      <c r="CD24">
        <v>0</v>
      </c>
      <c r="CE24">
        <v>9997.5360000000001</v>
      </c>
      <c r="CF24">
        <v>0</v>
      </c>
      <c r="CG24">
        <v>267.29966666666701</v>
      </c>
      <c r="CH24">
        <v>1399.97966666667</v>
      </c>
      <c r="CI24">
        <v>0.900000033333334</v>
      </c>
      <c r="CJ24">
        <v>9.9999889999999994E-2</v>
      </c>
      <c r="CK24">
        <v>0</v>
      </c>
      <c r="CL24">
        <v>959.83853333333298</v>
      </c>
      <c r="CM24">
        <v>4.9997499999999997</v>
      </c>
      <c r="CN24">
        <v>13291.663333333299</v>
      </c>
      <c r="CO24">
        <v>12177.8766666667</v>
      </c>
      <c r="CP24">
        <v>49.420499999999997</v>
      </c>
      <c r="CQ24">
        <v>50.949599999999997</v>
      </c>
      <c r="CR24">
        <v>50.418399999999998</v>
      </c>
      <c r="CS24">
        <v>50.426766666666701</v>
      </c>
      <c r="CT24">
        <v>50.3874</v>
      </c>
      <c r="CU24">
        <v>1255.48066666667</v>
      </c>
      <c r="CV24">
        <v>139.499</v>
      </c>
      <c r="CW24">
        <v>0</v>
      </c>
      <c r="CX24">
        <v>73.200000047683702</v>
      </c>
      <c r="CY24">
        <v>0</v>
      </c>
      <c r="CZ24">
        <v>959.85230769230805</v>
      </c>
      <c r="DA24">
        <v>-2.46263247872302</v>
      </c>
      <c r="DB24">
        <v>-46.273504274863797</v>
      </c>
      <c r="DC24">
        <v>13291.8269230769</v>
      </c>
      <c r="DD24">
        <v>15</v>
      </c>
      <c r="DE24">
        <v>0</v>
      </c>
      <c r="DF24" t="s">
        <v>291</v>
      </c>
      <c r="DG24">
        <v>1607992667.0999999</v>
      </c>
      <c r="DH24">
        <v>1607992669.5999999</v>
      </c>
      <c r="DI24">
        <v>0</v>
      </c>
      <c r="DJ24">
        <v>2.2829999999999999</v>
      </c>
      <c r="DK24">
        <v>-1.6E-2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8.8440865401358106</v>
      </c>
      <c r="DS24">
        <v>-0.341807208779209</v>
      </c>
      <c r="DT24">
        <v>7.2882618615258896E-2</v>
      </c>
      <c r="DU24">
        <v>1</v>
      </c>
      <c r="DV24">
        <v>-11.4373</v>
      </c>
      <c r="DW24">
        <v>0.12536596218017801</v>
      </c>
      <c r="DX24">
        <v>8.9853632833254607E-2</v>
      </c>
      <c r="DY24">
        <v>1</v>
      </c>
      <c r="DZ24">
        <v>2.0428973333333298</v>
      </c>
      <c r="EA24">
        <v>4.54990878754176E-2</v>
      </c>
      <c r="EB24">
        <v>3.4088570257817898E-3</v>
      </c>
      <c r="EC24">
        <v>1</v>
      </c>
      <c r="ED24">
        <v>3</v>
      </c>
      <c r="EE24">
        <v>3</v>
      </c>
      <c r="EF24" t="s">
        <v>292</v>
      </c>
      <c r="EG24">
        <v>100</v>
      </c>
      <c r="EH24">
        <v>100</v>
      </c>
      <c r="EI24">
        <v>3.7989999999999999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1116.7</v>
      </c>
      <c r="EX24">
        <v>1116.5999999999999</v>
      </c>
      <c r="EY24">
        <v>2</v>
      </c>
      <c r="EZ24">
        <v>501.73700000000002</v>
      </c>
      <c r="FA24">
        <v>467.99799999999999</v>
      </c>
      <c r="FB24">
        <v>23.9758</v>
      </c>
      <c r="FC24">
        <v>32.935899999999997</v>
      </c>
      <c r="FD24">
        <v>30.000299999999999</v>
      </c>
      <c r="FE24">
        <v>32.873199999999997</v>
      </c>
      <c r="FF24">
        <v>32.840000000000003</v>
      </c>
      <c r="FG24">
        <v>22.370899999999999</v>
      </c>
      <c r="FH24">
        <v>0</v>
      </c>
      <c r="FI24">
        <v>100</v>
      </c>
      <c r="FJ24">
        <v>23.976900000000001</v>
      </c>
      <c r="FK24">
        <v>409.45299999999997</v>
      </c>
      <c r="FL24">
        <v>14.8978</v>
      </c>
      <c r="FM24">
        <v>101.477</v>
      </c>
      <c r="FN24">
        <v>100.848</v>
      </c>
    </row>
    <row r="25" spans="1:170" x14ac:dyDescent="0.25">
      <c r="A25">
        <v>9</v>
      </c>
      <c r="B25">
        <v>1608059739.5</v>
      </c>
      <c r="C25">
        <v>648</v>
      </c>
      <c r="D25" t="s">
        <v>322</v>
      </c>
      <c r="E25" t="s">
        <v>323</v>
      </c>
      <c r="F25" t="s">
        <v>285</v>
      </c>
      <c r="G25" t="s">
        <v>286</v>
      </c>
      <c r="H25">
        <v>1608059731.75</v>
      </c>
      <c r="I25">
        <f t="shared" si="0"/>
        <v>1.7295419471251778E-3</v>
      </c>
      <c r="J25">
        <f t="shared" si="1"/>
        <v>11.574820503423888</v>
      </c>
      <c r="K25">
        <f t="shared" si="2"/>
        <v>497.59809999999999</v>
      </c>
      <c r="L25">
        <f t="shared" si="3"/>
        <v>222.13865894134929</v>
      </c>
      <c r="M25">
        <f t="shared" si="4"/>
        <v>22.841884576589557</v>
      </c>
      <c r="N25">
        <f t="shared" si="5"/>
        <v>51.166593063529866</v>
      </c>
      <c r="O25">
        <f t="shared" si="6"/>
        <v>7.1657866533934328E-2</v>
      </c>
      <c r="P25">
        <f t="shared" si="7"/>
        <v>2.9767756025777823</v>
      </c>
      <c r="Q25">
        <f t="shared" si="8"/>
        <v>7.071318440839125E-2</v>
      </c>
      <c r="R25">
        <f t="shared" si="9"/>
        <v>4.4279578562585374E-2</v>
      </c>
      <c r="S25">
        <f t="shared" si="10"/>
        <v>231.289891523623</v>
      </c>
      <c r="T25">
        <f t="shared" si="11"/>
        <v>28.888153776684725</v>
      </c>
      <c r="U25">
        <f t="shared" si="12"/>
        <v>28.837966666666699</v>
      </c>
      <c r="V25">
        <f t="shared" si="13"/>
        <v>3.9842178683216831</v>
      </c>
      <c r="W25">
        <f t="shared" si="14"/>
        <v>40.523376636206322</v>
      </c>
      <c r="X25">
        <f t="shared" si="15"/>
        <v>1.5367321773973246</v>
      </c>
      <c r="Y25">
        <f t="shared" si="16"/>
        <v>3.7922115701096444</v>
      </c>
      <c r="Z25">
        <f t="shared" si="17"/>
        <v>2.4474856909243585</v>
      </c>
      <c r="AA25">
        <f t="shared" si="18"/>
        <v>-76.272799868220346</v>
      </c>
      <c r="AB25">
        <f t="shared" si="19"/>
        <v>-136.38726475430448</v>
      </c>
      <c r="AC25">
        <f t="shared" si="20"/>
        <v>-10.028267543024395</v>
      </c>
      <c r="AD25">
        <f t="shared" si="21"/>
        <v>8.6015593580737857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54135.883807238861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980.97246153846197</v>
      </c>
      <c r="AR25">
        <v>1164.3699999999999</v>
      </c>
      <c r="AS25">
        <f t="shared" si="27"/>
        <v>0.15750795577139387</v>
      </c>
      <c r="AT25">
        <v>0.5</v>
      </c>
      <c r="AU25">
        <f t="shared" si="28"/>
        <v>1180.1806507472975</v>
      </c>
      <c r="AV25">
        <f t="shared" si="29"/>
        <v>11.574820503423888</v>
      </c>
      <c r="AW25">
        <f t="shared" si="30"/>
        <v>92.943920870080078</v>
      </c>
      <c r="AX25">
        <f t="shared" si="31"/>
        <v>0.4033941101196355</v>
      </c>
      <c r="AY25">
        <f t="shared" si="32"/>
        <v>1.0297209986916014E-2</v>
      </c>
      <c r="AZ25">
        <f t="shared" si="33"/>
        <v>1.8015836890335548</v>
      </c>
      <c r="BA25" t="s">
        <v>325</v>
      </c>
      <c r="BB25">
        <v>694.67</v>
      </c>
      <c r="BC25">
        <f t="shared" si="34"/>
        <v>469.69999999999993</v>
      </c>
      <c r="BD25">
        <f t="shared" si="35"/>
        <v>0.39045675635839461</v>
      </c>
      <c r="BE25">
        <f t="shared" si="36"/>
        <v>0.81705298335676813</v>
      </c>
      <c r="BF25">
        <f t="shared" si="37"/>
        <v>0.40855506108187367</v>
      </c>
      <c r="BG25">
        <f t="shared" si="38"/>
        <v>0.82372868351928241</v>
      </c>
      <c r="BH25">
        <f t="shared" si="39"/>
        <v>1399.9949999999999</v>
      </c>
      <c r="BI25">
        <f t="shared" si="40"/>
        <v>1180.1806507472975</v>
      </c>
      <c r="BJ25">
        <f t="shared" si="41"/>
        <v>0.84298918978089032</v>
      </c>
      <c r="BK25">
        <f t="shared" si="42"/>
        <v>0.19597837956178052</v>
      </c>
      <c r="BL25">
        <v>6</v>
      </c>
      <c r="BM25">
        <v>0.5</v>
      </c>
      <c r="BN25" t="s">
        <v>290</v>
      </c>
      <c r="BO25">
        <v>2</v>
      </c>
      <c r="BP25">
        <v>1608059731.75</v>
      </c>
      <c r="BQ25">
        <v>497.59809999999999</v>
      </c>
      <c r="BR25">
        <v>512.52006666666705</v>
      </c>
      <c r="BS25">
        <v>14.94481</v>
      </c>
      <c r="BT25">
        <v>12.900453333333299</v>
      </c>
      <c r="BU25">
        <v>493.79809999999998</v>
      </c>
      <c r="BV25">
        <v>14.81981</v>
      </c>
      <c r="BW25">
        <v>500.01870000000002</v>
      </c>
      <c r="BX25">
        <v>102.727166666667</v>
      </c>
      <c r="BY25">
        <v>9.9980509999999995E-2</v>
      </c>
      <c r="BZ25">
        <v>27.988116666666699</v>
      </c>
      <c r="CA25">
        <v>28.837966666666699</v>
      </c>
      <c r="CB25">
        <v>999.9</v>
      </c>
      <c r="CC25">
        <v>0</v>
      </c>
      <c r="CD25">
        <v>0</v>
      </c>
      <c r="CE25">
        <v>9999.0349999999999</v>
      </c>
      <c r="CF25">
        <v>0</v>
      </c>
      <c r="CG25">
        <v>260.32353333333299</v>
      </c>
      <c r="CH25">
        <v>1399.9949999999999</v>
      </c>
      <c r="CI25">
        <v>0.90000433333333396</v>
      </c>
      <c r="CJ25">
        <v>9.9995556666666693E-2</v>
      </c>
      <c r="CK25">
        <v>0</v>
      </c>
      <c r="CL25">
        <v>980.958666666667</v>
      </c>
      <c r="CM25">
        <v>4.9997499999999997</v>
      </c>
      <c r="CN25">
        <v>13577.143333333301</v>
      </c>
      <c r="CO25">
        <v>12178.026666666699</v>
      </c>
      <c r="CP25">
        <v>49.499866666666698</v>
      </c>
      <c r="CQ25">
        <v>51</v>
      </c>
      <c r="CR25">
        <v>50.4895</v>
      </c>
      <c r="CS25">
        <v>50.4559</v>
      </c>
      <c r="CT25">
        <v>50.455966666666697</v>
      </c>
      <c r="CU25">
        <v>1255.5</v>
      </c>
      <c r="CV25">
        <v>139.495</v>
      </c>
      <c r="CW25">
        <v>0</v>
      </c>
      <c r="CX25">
        <v>70.400000095367403</v>
      </c>
      <c r="CY25">
        <v>0</v>
      </c>
      <c r="CZ25">
        <v>980.97246153846197</v>
      </c>
      <c r="DA25">
        <v>6.0415042562530203</v>
      </c>
      <c r="DB25">
        <v>58.0136751354353</v>
      </c>
      <c r="DC25">
        <v>13577.4653846154</v>
      </c>
      <c r="DD25">
        <v>15</v>
      </c>
      <c r="DE25">
        <v>0</v>
      </c>
      <c r="DF25" t="s">
        <v>291</v>
      </c>
      <c r="DG25">
        <v>1607992667.0999999</v>
      </c>
      <c r="DH25">
        <v>1607992669.5999999</v>
      </c>
      <c r="DI25">
        <v>0</v>
      </c>
      <c r="DJ25">
        <v>2.2829999999999999</v>
      </c>
      <c r="DK25">
        <v>-1.6E-2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11.5771296074599</v>
      </c>
      <c r="DS25">
        <v>-0.29127217191266902</v>
      </c>
      <c r="DT25">
        <v>0.119036831787902</v>
      </c>
      <c r="DU25">
        <v>1</v>
      </c>
      <c r="DV25">
        <v>-14.9237366666667</v>
      </c>
      <c r="DW25">
        <v>0.18778464961065999</v>
      </c>
      <c r="DX25">
        <v>0.14129303942122901</v>
      </c>
      <c r="DY25">
        <v>1</v>
      </c>
      <c r="DZ25">
        <v>2.0445833333333301</v>
      </c>
      <c r="EA25">
        <v>-2.6941401557282401E-2</v>
      </c>
      <c r="EB25">
        <v>2.1408165627992402E-3</v>
      </c>
      <c r="EC25">
        <v>1</v>
      </c>
      <c r="ED25">
        <v>3</v>
      </c>
      <c r="EE25">
        <v>3</v>
      </c>
      <c r="EF25" t="s">
        <v>292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1117.9000000000001</v>
      </c>
      <c r="EX25">
        <v>1117.8</v>
      </c>
      <c r="EY25">
        <v>2</v>
      </c>
      <c r="EZ25">
        <v>501.62599999999998</v>
      </c>
      <c r="FA25">
        <v>468.15499999999997</v>
      </c>
      <c r="FB25">
        <v>24.040700000000001</v>
      </c>
      <c r="FC25">
        <v>32.9542</v>
      </c>
      <c r="FD25">
        <v>30.0002</v>
      </c>
      <c r="FE25">
        <v>32.891399999999997</v>
      </c>
      <c r="FF25">
        <v>32.860399999999998</v>
      </c>
      <c r="FG25">
        <v>26.584</v>
      </c>
      <c r="FH25">
        <v>0</v>
      </c>
      <c r="FI25">
        <v>100</v>
      </c>
      <c r="FJ25">
        <v>24.042899999999999</v>
      </c>
      <c r="FK25">
        <v>513.48900000000003</v>
      </c>
      <c r="FL25">
        <v>14.8942</v>
      </c>
      <c r="FM25">
        <v>101.47499999999999</v>
      </c>
      <c r="FN25">
        <v>100.843</v>
      </c>
    </row>
    <row r="26" spans="1:170" x14ac:dyDescent="0.25">
      <c r="A26">
        <v>10</v>
      </c>
      <c r="B26">
        <v>1608059803.5</v>
      </c>
      <c r="C26">
        <v>712</v>
      </c>
      <c r="D26" t="s">
        <v>326</v>
      </c>
      <c r="E26" t="s">
        <v>327</v>
      </c>
      <c r="F26" t="s">
        <v>285</v>
      </c>
      <c r="G26" t="s">
        <v>286</v>
      </c>
      <c r="H26">
        <v>1608059795.75</v>
      </c>
      <c r="I26">
        <f t="shared" si="0"/>
        <v>1.7056273118460647E-3</v>
      </c>
      <c r="J26">
        <f t="shared" si="1"/>
        <v>14.395220721814551</v>
      </c>
      <c r="K26">
        <f t="shared" si="2"/>
        <v>596.6748</v>
      </c>
      <c r="L26">
        <f t="shared" si="3"/>
        <v>251.26243797713454</v>
      </c>
      <c r="M26">
        <f t="shared" si="4"/>
        <v>25.835141500009673</v>
      </c>
      <c r="N26">
        <f t="shared" si="5"/>
        <v>61.350904701851171</v>
      </c>
      <c r="O26">
        <f t="shared" si="6"/>
        <v>7.0822239743869767E-2</v>
      </c>
      <c r="P26">
        <f t="shared" si="7"/>
        <v>2.9768429618641541</v>
      </c>
      <c r="Q26">
        <f t="shared" si="8"/>
        <v>6.9899329241760289E-2</v>
      </c>
      <c r="R26">
        <f t="shared" si="9"/>
        <v>4.3768998565043578E-2</v>
      </c>
      <c r="S26">
        <f t="shared" si="10"/>
        <v>231.29226893225768</v>
      </c>
      <c r="T26">
        <f t="shared" si="11"/>
        <v>28.881379689143962</v>
      </c>
      <c r="U26">
        <f t="shared" si="12"/>
        <v>28.800046666666699</v>
      </c>
      <c r="V26">
        <f t="shared" si="13"/>
        <v>3.9754733369721271</v>
      </c>
      <c r="W26">
        <f t="shared" si="14"/>
        <v>40.474507826953165</v>
      </c>
      <c r="X26">
        <f t="shared" si="15"/>
        <v>1.5337249769903576</v>
      </c>
      <c r="Y26">
        <f t="shared" si="16"/>
        <v>3.7893604130968703</v>
      </c>
      <c r="Z26">
        <f t="shared" si="17"/>
        <v>2.4417483599817693</v>
      </c>
      <c r="AA26">
        <f t="shared" si="18"/>
        <v>-75.218164452411457</v>
      </c>
      <c r="AB26">
        <f t="shared" si="19"/>
        <v>-132.3749522671973</v>
      </c>
      <c r="AC26">
        <f t="shared" si="20"/>
        <v>-9.7305679576714255</v>
      </c>
      <c r="AD26">
        <f t="shared" si="21"/>
        <v>13.968584254977486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54140.053355032716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328</v>
      </c>
      <c r="AQ26">
        <v>1012.0064</v>
      </c>
      <c r="AR26">
        <v>1225.19</v>
      </c>
      <c r="AS26">
        <f t="shared" si="27"/>
        <v>0.17400044074796572</v>
      </c>
      <c r="AT26">
        <v>0.5</v>
      </c>
      <c r="AU26">
        <f t="shared" si="28"/>
        <v>1180.1945007472646</v>
      </c>
      <c r="AV26">
        <f t="shared" si="29"/>
        <v>14.395220721814551</v>
      </c>
      <c r="AW26">
        <f t="shared" si="30"/>
        <v>102.6771816491747</v>
      </c>
      <c r="AX26">
        <f t="shared" si="31"/>
        <v>0.42544421681535105</v>
      </c>
      <c r="AY26">
        <f t="shared" si="32"/>
        <v>1.2686864912648152E-2</v>
      </c>
      <c r="AZ26">
        <f t="shared" si="33"/>
        <v>1.6625094883242597</v>
      </c>
      <c r="BA26" t="s">
        <v>329</v>
      </c>
      <c r="BB26">
        <v>703.94</v>
      </c>
      <c r="BC26">
        <f t="shared" si="34"/>
        <v>521.25</v>
      </c>
      <c r="BD26">
        <f t="shared" si="35"/>
        <v>0.40898532374100732</v>
      </c>
      <c r="BE26">
        <f t="shared" si="36"/>
        <v>0.79623867341115029</v>
      </c>
      <c r="BF26">
        <f t="shared" si="37"/>
        <v>0.41824235957786204</v>
      </c>
      <c r="BG26">
        <f t="shared" si="38"/>
        <v>0.79984588821790947</v>
      </c>
      <c r="BH26">
        <f t="shared" si="39"/>
        <v>1400.01166666667</v>
      </c>
      <c r="BI26">
        <f t="shared" si="40"/>
        <v>1180.1945007472646</v>
      </c>
      <c r="BJ26">
        <f t="shared" si="41"/>
        <v>0.84298904705360433</v>
      </c>
      <c r="BK26">
        <f t="shared" si="42"/>
        <v>0.19597809410720876</v>
      </c>
      <c r="BL26">
        <v>6</v>
      </c>
      <c r="BM26">
        <v>0.5</v>
      </c>
      <c r="BN26" t="s">
        <v>290</v>
      </c>
      <c r="BO26">
        <v>2</v>
      </c>
      <c r="BP26">
        <v>1608059795.75</v>
      </c>
      <c r="BQ26">
        <v>596.6748</v>
      </c>
      <c r="BR26">
        <v>615.169033333333</v>
      </c>
      <c r="BS26">
        <v>14.916406666666701</v>
      </c>
      <c r="BT26">
        <v>12.900323333333301</v>
      </c>
      <c r="BU26">
        <v>592.87483333333296</v>
      </c>
      <c r="BV26">
        <v>14.791406666666701</v>
      </c>
      <c r="BW26">
        <v>500.034533333333</v>
      </c>
      <c r="BX26">
        <v>102.7212</v>
      </c>
      <c r="BY26">
        <v>0.100143723333333</v>
      </c>
      <c r="BZ26">
        <v>27.9752166666667</v>
      </c>
      <c r="CA26">
        <v>28.800046666666699</v>
      </c>
      <c r="CB26">
        <v>999.9</v>
      </c>
      <c r="CC26">
        <v>0</v>
      </c>
      <c r="CD26">
        <v>0</v>
      </c>
      <c r="CE26">
        <v>9999.9966666666696</v>
      </c>
      <c r="CF26">
        <v>0</v>
      </c>
      <c r="CG26">
        <v>245.25336666666701</v>
      </c>
      <c r="CH26">
        <v>1400.01166666667</v>
      </c>
      <c r="CI26">
        <v>0.90000639999999998</v>
      </c>
      <c r="CJ26">
        <v>9.9993460000000006E-2</v>
      </c>
      <c r="CK26">
        <v>0</v>
      </c>
      <c r="CL26">
        <v>1011.937</v>
      </c>
      <c r="CM26">
        <v>4.9997499999999997</v>
      </c>
      <c r="CN26">
        <v>13993.03</v>
      </c>
      <c r="CO26">
        <v>12178.186666666699</v>
      </c>
      <c r="CP26">
        <v>49.524799999999999</v>
      </c>
      <c r="CQ26">
        <v>51.049599999999998</v>
      </c>
      <c r="CR26">
        <v>50.5165333333333</v>
      </c>
      <c r="CS26">
        <v>50.491599999999998</v>
      </c>
      <c r="CT26">
        <v>50.5</v>
      </c>
      <c r="CU26">
        <v>1255.5216666666699</v>
      </c>
      <c r="CV26">
        <v>139.49</v>
      </c>
      <c r="CW26">
        <v>0</v>
      </c>
      <c r="CX26">
        <v>63.100000143051098</v>
      </c>
      <c r="CY26">
        <v>0</v>
      </c>
      <c r="CZ26">
        <v>1012.0064</v>
      </c>
      <c r="DA26">
        <v>13.7284615336357</v>
      </c>
      <c r="DB26">
        <v>183.476923068383</v>
      </c>
      <c r="DC26">
        <v>13993.88</v>
      </c>
      <c r="DD26">
        <v>15</v>
      </c>
      <c r="DE26">
        <v>0</v>
      </c>
      <c r="DF26" t="s">
        <v>291</v>
      </c>
      <c r="DG26">
        <v>1607992667.0999999</v>
      </c>
      <c r="DH26">
        <v>1607992669.5999999</v>
      </c>
      <c r="DI26">
        <v>0</v>
      </c>
      <c r="DJ26">
        <v>2.2829999999999999</v>
      </c>
      <c r="DK26">
        <v>-1.6E-2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14.413833620973699</v>
      </c>
      <c r="DS26">
        <v>-0.183661335997018</v>
      </c>
      <c r="DT26">
        <v>6.6120710639904004E-2</v>
      </c>
      <c r="DU26">
        <v>1</v>
      </c>
      <c r="DV26">
        <v>-18.505136666666701</v>
      </c>
      <c r="DW26">
        <v>5.1345050055600597E-2</v>
      </c>
      <c r="DX26">
        <v>6.2990652657534701E-2</v>
      </c>
      <c r="DY26">
        <v>1</v>
      </c>
      <c r="DZ26">
        <v>2.01630333333333</v>
      </c>
      <c r="EA26">
        <v>-2.6872525027808701E-2</v>
      </c>
      <c r="EB26">
        <v>1.9777130451329099E-3</v>
      </c>
      <c r="EC26">
        <v>1</v>
      </c>
      <c r="ED26">
        <v>3</v>
      </c>
      <c r="EE26">
        <v>3</v>
      </c>
      <c r="EF26" t="s">
        <v>292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1118.9000000000001</v>
      </c>
      <c r="EX26">
        <v>1118.9000000000001</v>
      </c>
      <c r="EY26">
        <v>2</v>
      </c>
      <c r="EZ26">
        <v>501.791</v>
      </c>
      <c r="FA26">
        <v>468.25200000000001</v>
      </c>
      <c r="FB26">
        <v>24.063400000000001</v>
      </c>
      <c r="FC26">
        <v>32.959499999999998</v>
      </c>
      <c r="FD26">
        <v>29.9999</v>
      </c>
      <c r="FE26">
        <v>32.899500000000003</v>
      </c>
      <c r="FF26">
        <v>32.866199999999999</v>
      </c>
      <c r="FG26">
        <v>30.607199999999999</v>
      </c>
      <c r="FH26">
        <v>0</v>
      </c>
      <c r="FI26">
        <v>100</v>
      </c>
      <c r="FJ26">
        <v>24.078700000000001</v>
      </c>
      <c r="FK26">
        <v>616.399</v>
      </c>
      <c r="FL26">
        <v>14.8704</v>
      </c>
      <c r="FM26">
        <v>101.476</v>
      </c>
      <c r="FN26">
        <v>100.848</v>
      </c>
    </row>
    <row r="27" spans="1:170" x14ac:dyDescent="0.25">
      <c r="A27">
        <v>11</v>
      </c>
      <c r="B27">
        <v>1608059900.5</v>
      </c>
      <c r="C27">
        <v>809</v>
      </c>
      <c r="D27" t="s">
        <v>330</v>
      </c>
      <c r="E27" t="s">
        <v>331</v>
      </c>
      <c r="F27" t="s">
        <v>285</v>
      </c>
      <c r="G27" t="s">
        <v>286</v>
      </c>
      <c r="H27">
        <v>1608059892.75</v>
      </c>
      <c r="I27">
        <f t="shared" si="0"/>
        <v>1.6628417626541284E-3</v>
      </c>
      <c r="J27">
        <f t="shared" si="1"/>
        <v>16.109813760128922</v>
      </c>
      <c r="K27">
        <f t="shared" si="2"/>
        <v>699.29553333333297</v>
      </c>
      <c r="L27">
        <f t="shared" si="3"/>
        <v>300.2973434205698</v>
      </c>
      <c r="M27">
        <f t="shared" si="4"/>
        <v>30.873292920836974</v>
      </c>
      <c r="N27">
        <f t="shared" si="5"/>
        <v>71.893928840377683</v>
      </c>
      <c r="O27">
        <f t="shared" si="6"/>
        <v>6.8678533629136118E-2</v>
      </c>
      <c r="P27">
        <f t="shared" si="7"/>
        <v>2.9772308526999955</v>
      </c>
      <c r="Q27">
        <f t="shared" si="8"/>
        <v>6.781039060037504E-2</v>
      </c>
      <c r="R27">
        <f t="shared" si="9"/>
        <v>4.2458578958445556E-2</v>
      </c>
      <c r="S27">
        <f t="shared" si="10"/>
        <v>231.29183915597287</v>
      </c>
      <c r="T27">
        <f t="shared" si="11"/>
        <v>28.923354736549843</v>
      </c>
      <c r="U27">
        <f t="shared" si="12"/>
        <v>28.8344533333333</v>
      </c>
      <c r="V27">
        <f t="shared" si="13"/>
        <v>3.9834069725976353</v>
      </c>
      <c r="W27">
        <f t="shared" si="14"/>
        <v>40.301059502830725</v>
      </c>
      <c r="X27">
        <f t="shared" si="15"/>
        <v>1.5299286160107404</v>
      </c>
      <c r="Y27">
        <f t="shared" si="16"/>
        <v>3.7962491182230065</v>
      </c>
      <c r="Z27">
        <f t="shared" si="17"/>
        <v>2.4534783565868947</v>
      </c>
      <c r="AA27">
        <f t="shared" si="18"/>
        <v>-73.331321733047062</v>
      </c>
      <c r="AB27">
        <f t="shared" si="19"/>
        <v>-132.91438864287662</v>
      </c>
      <c r="AC27">
        <f t="shared" si="20"/>
        <v>-9.7721357268070914</v>
      </c>
      <c r="AD27">
        <f t="shared" si="21"/>
        <v>15.273993053242094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54145.576388067762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332</v>
      </c>
      <c r="AQ27">
        <v>1063.326</v>
      </c>
      <c r="AR27">
        <v>1318.35</v>
      </c>
      <c r="AS27">
        <f t="shared" si="27"/>
        <v>0.19344180225281593</v>
      </c>
      <c r="AT27">
        <v>0.5</v>
      </c>
      <c r="AU27">
        <f t="shared" si="28"/>
        <v>1180.1882307473491</v>
      </c>
      <c r="AV27">
        <f t="shared" si="29"/>
        <v>16.109813760128922</v>
      </c>
      <c r="AW27">
        <f t="shared" si="30"/>
        <v>114.1488691766647</v>
      </c>
      <c r="AX27">
        <f t="shared" si="31"/>
        <v>0.4542875564152159</v>
      </c>
      <c r="AY27">
        <f t="shared" si="32"/>
        <v>1.413974551277962E-2</v>
      </c>
      <c r="AZ27">
        <f t="shared" si="33"/>
        <v>1.4743656843782</v>
      </c>
      <c r="BA27" t="s">
        <v>333</v>
      </c>
      <c r="BB27">
        <v>719.44</v>
      </c>
      <c r="BC27">
        <f t="shared" si="34"/>
        <v>598.90999999999985</v>
      </c>
      <c r="BD27">
        <f t="shared" si="35"/>
        <v>0.42581356130303377</v>
      </c>
      <c r="BE27">
        <f t="shared" si="36"/>
        <v>0.76445348142088543</v>
      </c>
      <c r="BF27">
        <f t="shared" si="37"/>
        <v>0.4230144117590765</v>
      </c>
      <c r="BG27">
        <f t="shared" si="38"/>
        <v>0.76326382293879269</v>
      </c>
      <c r="BH27">
        <f t="shared" si="39"/>
        <v>1400.0036666666699</v>
      </c>
      <c r="BI27">
        <f t="shared" si="40"/>
        <v>1180.1882307473491</v>
      </c>
      <c r="BJ27">
        <f t="shared" si="41"/>
        <v>0.84298938556161851</v>
      </c>
      <c r="BK27">
        <f t="shared" si="42"/>
        <v>0.19597877112323711</v>
      </c>
      <c r="BL27">
        <v>6</v>
      </c>
      <c r="BM27">
        <v>0.5</v>
      </c>
      <c r="BN27" t="s">
        <v>290</v>
      </c>
      <c r="BO27">
        <v>2</v>
      </c>
      <c r="BP27">
        <v>1608059892.75</v>
      </c>
      <c r="BQ27">
        <v>699.29553333333297</v>
      </c>
      <c r="BR27">
        <v>720.022066666667</v>
      </c>
      <c r="BS27">
        <v>14.881259999999999</v>
      </c>
      <c r="BT27">
        <v>12.9156033333333</v>
      </c>
      <c r="BU27">
        <v>695.49553333333301</v>
      </c>
      <c r="BV27">
        <v>14.756259999999999</v>
      </c>
      <c r="BW27">
        <v>500.015066666667</v>
      </c>
      <c r="BX27">
        <v>102.709066666667</v>
      </c>
      <c r="BY27">
        <v>0.10001106</v>
      </c>
      <c r="BZ27">
        <v>28.00637</v>
      </c>
      <c r="CA27">
        <v>28.8344533333333</v>
      </c>
      <c r="CB27">
        <v>999.9</v>
      </c>
      <c r="CC27">
        <v>0</v>
      </c>
      <c r="CD27">
        <v>0</v>
      </c>
      <c r="CE27">
        <v>10003.371666666701</v>
      </c>
      <c r="CF27">
        <v>0</v>
      </c>
      <c r="CG27">
        <v>302.56866666666701</v>
      </c>
      <c r="CH27">
        <v>1400.0036666666699</v>
      </c>
      <c r="CI27">
        <v>0.89999759999999995</v>
      </c>
      <c r="CJ27">
        <v>0.10000234</v>
      </c>
      <c r="CK27">
        <v>0</v>
      </c>
      <c r="CL27">
        <v>1063.21333333333</v>
      </c>
      <c r="CM27">
        <v>4.9997499999999997</v>
      </c>
      <c r="CN27">
        <v>14684.6366666667</v>
      </c>
      <c r="CO27">
        <v>12178.0766666667</v>
      </c>
      <c r="CP27">
        <v>49.5082666666667</v>
      </c>
      <c r="CQ27">
        <v>51.061999999999998</v>
      </c>
      <c r="CR27">
        <v>50.549599999999998</v>
      </c>
      <c r="CS27">
        <v>50.495800000000003</v>
      </c>
      <c r="CT27">
        <v>50.5041333333333</v>
      </c>
      <c r="CU27">
        <v>1255.49866666667</v>
      </c>
      <c r="CV27">
        <v>139.505</v>
      </c>
      <c r="CW27">
        <v>0</v>
      </c>
      <c r="CX27">
        <v>96.300000190734906</v>
      </c>
      <c r="CY27">
        <v>0</v>
      </c>
      <c r="CZ27">
        <v>1063.326</v>
      </c>
      <c r="DA27">
        <v>16.424615369018198</v>
      </c>
      <c r="DB27">
        <v>208.26153811231401</v>
      </c>
      <c r="DC27">
        <v>14686.432000000001</v>
      </c>
      <c r="DD27">
        <v>15</v>
      </c>
      <c r="DE27">
        <v>0</v>
      </c>
      <c r="DF27" t="s">
        <v>291</v>
      </c>
      <c r="DG27">
        <v>1607992667.0999999</v>
      </c>
      <c r="DH27">
        <v>1607992669.5999999</v>
      </c>
      <c r="DI27">
        <v>0</v>
      </c>
      <c r="DJ27">
        <v>2.2829999999999999</v>
      </c>
      <c r="DK27">
        <v>-1.6E-2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16.104216969632901</v>
      </c>
      <c r="DS27">
        <v>0.22183192298561499</v>
      </c>
      <c r="DT27">
        <v>4.0267665067365198E-2</v>
      </c>
      <c r="DU27">
        <v>1</v>
      </c>
      <c r="DV27">
        <v>-20.7236233333333</v>
      </c>
      <c r="DW27">
        <v>-0.167447385984411</v>
      </c>
      <c r="DX27">
        <v>4.4206241515071999E-2</v>
      </c>
      <c r="DY27">
        <v>1</v>
      </c>
      <c r="DZ27">
        <v>1.96607033333333</v>
      </c>
      <c r="EA27">
        <v>-4.6707096774197501E-2</v>
      </c>
      <c r="EB27">
        <v>3.43788159902124E-3</v>
      </c>
      <c r="EC27">
        <v>1</v>
      </c>
      <c r="ED27">
        <v>3</v>
      </c>
      <c r="EE27">
        <v>3</v>
      </c>
      <c r="EF27" t="s">
        <v>292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1120.5999999999999</v>
      </c>
      <c r="EX27">
        <v>1120.5</v>
      </c>
      <c r="EY27">
        <v>2</v>
      </c>
      <c r="EZ27">
        <v>501.99700000000001</v>
      </c>
      <c r="FA27">
        <v>468.87200000000001</v>
      </c>
      <c r="FB27">
        <v>24.0656</v>
      </c>
      <c r="FC27">
        <v>32.928899999999999</v>
      </c>
      <c r="FD27">
        <v>30.0001</v>
      </c>
      <c r="FE27">
        <v>32.882899999999999</v>
      </c>
      <c r="FF27">
        <v>32.851599999999998</v>
      </c>
      <c r="FG27">
        <v>34.543999999999997</v>
      </c>
      <c r="FH27">
        <v>0</v>
      </c>
      <c r="FI27">
        <v>100</v>
      </c>
      <c r="FJ27">
        <v>24.0626</v>
      </c>
      <c r="FK27">
        <v>720.20899999999995</v>
      </c>
      <c r="FL27">
        <v>14.8459</v>
      </c>
      <c r="FM27">
        <v>101.477</v>
      </c>
      <c r="FN27">
        <v>100.852</v>
      </c>
    </row>
    <row r="28" spans="1:170" x14ac:dyDescent="0.25">
      <c r="A28">
        <v>12</v>
      </c>
      <c r="B28">
        <v>1608059980.5</v>
      </c>
      <c r="C28">
        <v>889</v>
      </c>
      <c r="D28" t="s">
        <v>334</v>
      </c>
      <c r="E28" t="s">
        <v>335</v>
      </c>
      <c r="F28" t="s">
        <v>285</v>
      </c>
      <c r="G28" t="s">
        <v>286</v>
      </c>
      <c r="H28">
        <v>1608059972.75</v>
      </c>
      <c r="I28">
        <f t="shared" si="0"/>
        <v>1.6324893378010681E-3</v>
      </c>
      <c r="J28">
        <f t="shared" si="1"/>
        <v>18.382716853616934</v>
      </c>
      <c r="K28">
        <f t="shared" si="2"/>
        <v>798.52080000000001</v>
      </c>
      <c r="L28">
        <f t="shared" si="3"/>
        <v>335.09560900265973</v>
      </c>
      <c r="M28">
        <f t="shared" si="4"/>
        <v>34.448398638847976</v>
      </c>
      <c r="N28">
        <f t="shared" si="5"/>
        <v>82.089296609056618</v>
      </c>
      <c r="O28">
        <f t="shared" si="6"/>
        <v>6.7379264570917571E-2</v>
      </c>
      <c r="P28">
        <f t="shared" si="7"/>
        <v>2.9762492433445544</v>
      </c>
      <c r="Q28">
        <f t="shared" si="8"/>
        <v>6.654317055868858E-2</v>
      </c>
      <c r="R28">
        <f t="shared" si="9"/>
        <v>4.1663736842812958E-2</v>
      </c>
      <c r="S28">
        <f t="shared" si="10"/>
        <v>231.28751411510234</v>
      </c>
      <c r="T28">
        <f t="shared" si="11"/>
        <v>28.904118074088146</v>
      </c>
      <c r="U28">
        <f t="shared" si="12"/>
        <v>28.8307866666667</v>
      </c>
      <c r="V28">
        <f t="shared" si="13"/>
        <v>3.9825608402232398</v>
      </c>
      <c r="W28">
        <f t="shared" si="14"/>
        <v>40.318161466270048</v>
      </c>
      <c r="X28">
        <f t="shared" si="15"/>
        <v>1.5281452309165826</v>
      </c>
      <c r="Y28">
        <f t="shared" si="16"/>
        <v>3.7902155637603183</v>
      </c>
      <c r="Z28">
        <f t="shared" si="17"/>
        <v>2.4544156093066571</v>
      </c>
      <c r="AA28">
        <f t="shared" si="18"/>
        <v>-71.992779797027111</v>
      </c>
      <c r="AB28">
        <f t="shared" si="19"/>
        <v>-136.65999125976529</v>
      </c>
      <c r="AC28">
        <f t="shared" si="20"/>
        <v>-10.049286992973066</v>
      </c>
      <c r="AD28">
        <f t="shared" si="21"/>
        <v>12.585456065336871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54121.5063803796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336</v>
      </c>
      <c r="AQ28">
        <v>1114.6076</v>
      </c>
      <c r="AR28">
        <v>1403.71</v>
      </c>
      <c r="AS28">
        <f t="shared" si="27"/>
        <v>0.20595593106838306</v>
      </c>
      <c r="AT28">
        <v>0.5</v>
      </c>
      <c r="AU28">
        <f t="shared" si="28"/>
        <v>1180.1668007473302</v>
      </c>
      <c r="AV28">
        <f t="shared" si="29"/>
        <v>18.382716853616934</v>
      </c>
      <c r="AW28">
        <f t="shared" si="30"/>
        <v>121.53117613195565</v>
      </c>
      <c r="AX28">
        <f t="shared" si="31"/>
        <v>0.4775345334862614</v>
      </c>
      <c r="AY28">
        <f t="shared" si="32"/>
        <v>1.6065919089934246E-2</v>
      </c>
      <c r="AZ28">
        <f t="shared" si="33"/>
        <v>1.3238988110079717</v>
      </c>
      <c r="BA28" t="s">
        <v>337</v>
      </c>
      <c r="BB28">
        <v>733.39</v>
      </c>
      <c r="BC28">
        <f t="shared" si="34"/>
        <v>670.32</v>
      </c>
      <c r="BD28">
        <f t="shared" si="35"/>
        <v>0.43129013008712253</v>
      </c>
      <c r="BE28">
        <f t="shared" si="36"/>
        <v>0.73491412549581003</v>
      </c>
      <c r="BF28">
        <f t="shared" si="37"/>
        <v>0.42006466950485233</v>
      </c>
      <c r="BG28">
        <f t="shared" si="38"/>
        <v>0.72974466136488303</v>
      </c>
      <c r="BH28">
        <f t="shared" si="39"/>
        <v>1399.9783333333301</v>
      </c>
      <c r="BI28">
        <f t="shared" si="40"/>
        <v>1180.1668007473302</v>
      </c>
      <c r="BJ28">
        <f t="shared" si="41"/>
        <v>0.84298933251157437</v>
      </c>
      <c r="BK28">
        <f t="shared" si="42"/>
        <v>0.1959786650231489</v>
      </c>
      <c r="BL28">
        <v>6</v>
      </c>
      <c r="BM28">
        <v>0.5</v>
      </c>
      <c r="BN28" t="s">
        <v>290</v>
      </c>
      <c r="BO28">
        <v>2</v>
      </c>
      <c r="BP28">
        <v>1608059972.75</v>
      </c>
      <c r="BQ28">
        <v>798.52080000000001</v>
      </c>
      <c r="BR28">
        <v>822.14353333333304</v>
      </c>
      <c r="BS28">
        <v>14.864979999999999</v>
      </c>
      <c r="BT28">
        <v>12.935180000000001</v>
      </c>
      <c r="BU28">
        <v>794.72083333333296</v>
      </c>
      <c r="BV28">
        <v>14.739979999999999</v>
      </c>
      <c r="BW28">
        <v>500.017333333333</v>
      </c>
      <c r="BX28">
        <v>102.70166666666699</v>
      </c>
      <c r="BY28">
        <v>0.10003444</v>
      </c>
      <c r="BZ28">
        <v>27.979086666666699</v>
      </c>
      <c r="CA28">
        <v>28.8307866666667</v>
      </c>
      <c r="CB28">
        <v>999.9</v>
      </c>
      <c r="CC28">
        <v>0</v>
      </c>
      <c r="CD28">
        <v>0</v>
      </c>
      <c r="CE28">
        <v>9998.5413333333308</v>
      </c>
      <c r="CF28">
        <v>0</v>
      </c>
      <c r="CG28">
        <v>315.97660000000002</v>
      </c>
      <c r="CH28">
        <v>1399.9783333333301</v>
      </c>
      <c r="CI28">
        <v>0.89999686666666701</v>
      </c>
      <c r="CJ28">
        <v>0.10000307999999999</v>
      </c>
      <c r="CK28">
        <v>0</v>
      </c>
      <c r="CL28">
        <v>1114.36466666667</v>
      </c>
      <c r="CM28">
        <v>4.9997499999999997</v>
      </c>
      <c r="CN28">
        <v>15368.926666666701</v>
      </c>
      <c r="CO28">
        <v>12177.84</v>
      </c>
      <c r="CP28">
        <v>49.522799999999997</v>
      </c>
      <c r="CQ28">
        <v>51.125</v>
      </c>
      <c r="CR28">
        <v>50.561999999999998</v>
      </c>
      <c r="CS28">
        <v>50.512433333333298</v>
      </c>
      <c r="CT28">
        <v>50.5020666666667</v>
      </c>
      <c r="CU28">
        <v>1255.4783333333301</v>
      </c>
      <c r="CV28">
        <v>139.5</v>
      </c>
      <c r="CW28">
        <v>0</v>
      </c>
      <c r="CX28">
        <v>79.400000095367403</v>
      </c>
      <c r="CY28">
        <v>0</v>
      </c>
      <c r="CZ28">
        <v>1114.6076</v>
      </c>
      <c r="DA28">
        <v>22.605384570859801</v>
      </c>
      <c r="DB28">
        <v>314.66923032019997</v>
      </c>
      <c r="DC28">
        <v>15372.128000000001</v>
      </c>
      <c r="DD28">
        <v>15</v>
      </c>
      <c r="DE28">
        <v>0</v>
      </c>
      <c r="DF28" t="s">
        <v>291</v>
      </c>
      <c r="DG28">
        <v>1607992667.0999999</v>
      </c>
      <c r="DH28">
        <v>1607992669.5999999</v>
      </c>
      <c r="DI28">
        <v>0</v>
      </c>
      <c r="DJ28">
        <v>2.2829999999999999</v>
      </c>
      <c r="DK28">
        <v>-1.6E-2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18.396981670749099</v>
      </c>
      <c r="DS28">
        <v>-0.13347706788868199</v>
      </c>
      <c r="DT28">
        <v>5.6771998441565497E-2</v>
      </c>
      <c r="DU28">
        <v>1</v>
      </c>
      <c r="DV28">
        <v>-23.6293066666667</v>
      </c>
      <c r="DW28">
        <v>4.55973303671167E-3</v>
      </c>
      <c r="DX28">
        <v>5.2131340115349201E-2</v>
      </c>
      <c r="DY28">
        <v>1</v>
      </c>
      <c r="DZ28">
        <v>1.92987</v>
      </c>
      <c r="EA28">
        <v>-7.9950166852114594E-3</v>
      </c>
      <c r="EB28">
        <v>6.8406627359244904E-4</v>
      </c>
      <c r="EC28">
        <v>1</v>
      </c>
      <c r="ED28">
        <v>3</v>
      </c>
      <c r="EE28">
        <v>3</v>
      </c>
      <c r="EF28" t="s">
        <v>292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1121.9000000000001</v>
      </c>
      <c r="EX28">
        <v>1121.8</v>
      </c>
      <c r="EY28">
        <v>2</v>
      </c>
      <c r="EZ28">
        <v>501.95100000000002</v>
      </c>
      <c r="FA28">
        <v>468.88200000000001</v>
      </c>
      <c r="FB28">
        <v>23.999300000000002</v>
      </c>
      <c r="FC28">
        <v>32.904699999999998</v>
      </c>
      <c r="FD28">
        <v>30.0001</v>
      </c>
      <c r="FE28">
        <v>32.865400000000001</v>
      </c>
      <c r="FF28">
        <v>32.8371</v>
      </c>
      <c r="FG28">
        <v>38.32</v>
      </c>
      <c r="FH28">
        <v>0</v>
      </c>
      <c r="FI28">
        <v>100</v>
      </c>
      <c r="FJ28">
        <v>24.001300000000001</v>
      </c>
      <c r="FK28">
        <v>822.53399999999999</v>
      </c>
      <c r="FL28">
        <v>14.825699999999999</v>
      </c>
      <c r="FM28">
        <v>101.48</v>
      </c>
      <c r="FN28">
        <v>100.855</v>
      </c>
    </row>
    <row r="29" spans="1:170" x14ac:dyDescent="0.25">
      <c r="A29">
        <v>13</v>
      </c>
      <c r="B29">
        <v>1608060043.5</v>
      </c>
      <c r="C29">
        <v>952</v>
      </c>
      <c r="D29" t="s">
        <v>338</v>
      </c>
      <c r="E29" t="s">
        <v>339</v>
      </c>
      <c r="F29" t="s">
        <v>285</v>
      </c>
      <c r="G29" t="s">
        <v>286</v>
      </c>
      <c r="H29">
        <v>1608060035.75</v>
      </c>
      <c r="I29">
        <f t="shared" si="0"/>
        <v>1.6096460350477132E-3</v>
      </c>
      <c r="J29">
        <f t="shared" si="1"/>
        <v>20.652781862975456</v>
      </c>
      <c r="K29">
        <f t="shared" si="2"/>
        <v>896.40139999999997</v>
      </c>
      <c r="L29">
        <f t="shared" si="3"/>
        <v>367.0667947926861</v>
      </c>
      <c r="M29">
        <f t="shared" si="4"/>
        <v>37.736276900144055</v>
      </c>
      <c r="N29">
        <f t="shared" si="5"/>
        <v>92.154485025488867</v>
      </c>
      <c r="O29">
        <f t="shared" si="6"/>
        <v>6.6192383019490028E-2</v>
      </c>
      <c r="P29">
        <f t="shared" si="7"/>
        <v>2.9764228260142414</v>
      </c>
      <c r="Q29">
        <f t="shared" si="8"/>
        <v>6.5385341240481329E-2</v>
      </c>
      <c r="R29">
        <f t="shared" si="9"/>
        <v>4.0937527860221805E-2</v>
      </c>
      <c r="S29">
        <f t="shared" si="10"/>
        <v>231.29278762323992</v>
      </c>
      <c r="T29">
        <f t="shared" si="11"/>
        <v>28.934102765942072</v>
      </c>
      <c r="U29">
        <f t="shared" si="12"/>
        <v>28.862646666666699</v>
      </c>
      <c r="V29">
        <f t="shared" si="13"/>
        <v>3.98991819995496</v>
      </c>
      <c r="W29">
        <f t="shared" si="14"/>
        <v>40.230945522353686</v>
      </c>
      <c r="X29">
        <f t="shared" si="15"/>
        <v>1.5269897559019396</v>
      </c>
      <c r="Y29">
        <f t="shared" si="16"/>
        <v>3.795560198935648</v>
      </c>
      <c r="Z29">
        <f t="shared" si="17"/>
        <v>2.4629284440530204</v>
      </c>
      <c r="AA29">
        <f t="shared" si="18"/>
        <v>-70.985390145604157</v>
      </c>
      <c r="AB29">
        <f t="shared" si="19"/>
        <v>-137.90193676711664</v>
      </c>
      <c r="AC29">
        <f t="shared" si="20"/>
        <v>-10.142850125464076</v>
      </c>
      <c r="AD29">
        <f t="shared" si="21"/>
        <v>12.262610585055057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54122.325339216783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340</v>
      </c>
      <c r="AQ29">
        <v>1156.6396153846199</v>
      </c>
      <c r="AR29">
        <v>1469.27</v>
      </c>
      <c r="AS29">
        <f t="shared" si="27"/>
        <v>0.21277939698992021</v>
      </c>
      <c r="AT29">
        <v>0.5</v>
      </c>
      <c r="AU29">
        <f t="shared" si="28"/>
        <v>1180.1925107473605</v>
      </c>
      <c r="AV29">
        <f t="shared" si="29"/>
        <v>20.652781862975456</v>
      </c>
      <c r="AW29">
        <f t="shared" si="30"/>
        <v>125.56032538442165</v>
      </c>
      <c r="AX29">
        <f t="shared" si="31"/>
        <v>0.49046124946401953</v>
      </c>
      <c r="AY29">
        <f t="shared" si="32"/>
        <v>1.79890392028902E-2</v>
      </c>
      <c r="AZ29">
        <f t="shared" si="33"/>
        <v>1.2202045913957271</v>
      </c>
      <c r="BA29" t="s">
        <v>341</v>
      </c>
      <c r="BB29">
        <v>748.65</v>
      </c>
      <c r="BC29">
        <f t="shared" si="34"/>
        <v>720.62</v>
      </c>
      <c r="BD29">
        <f t="shared" si="35"/>
        <v>0.43383528713521702</v>
      </c>
      <c r="BE29">
        <f t="shared" si="36"/>
        <v>0.71329219433204827</v>
      </c>
      <c r="BF29">
        <f t="shared" si="37"/>
        <v>0.4147429768014218</v>
      </c>
      <c r="BG29">
        <f t="shared" si="38"/>
        <v>0.70400056304265346</v>
      </c>
      <c r="BH29">
        <f t="shared" si="39"/>
        <v>1400.00866666667</v>
      </c>
      <c r="BI29">
        <f t="shared" si="40"/>
        <v>1180.1925107473605</v>
      </c>
      <c r="BJ29">
        <f t="shared" si="41"/>
        <v>0.84298943202781917</v>
      </c>
      <c r="BK29">
        <f t="shared" si="42"/>
        <v>0.19597886405563872</v>
      </c>
      <c r="BL29">
        <v>6</v>
      </c>
      <c r="BM29">
        <v>0.5</v>
      </c>
      <c r="BN29" t="s">
        <v>290</v>
      </c>
      <c r="BO29">
        <v>2</v>
      </c>
      <c r="BP29">
        <v>1608060035.75</v>
      </c>
      <c r="BQ29">
        <v>896.40139999999997</v>
      </c>
      <c r="BR29">
        <v>922.91506666666703</v>
      </c>
      <c r="BS29">
        <v>14.8532733333333</v>
      </c>
      <c r="BT29">
        <v>12.950469999999999</v>
      </c>
      <c r="BU29">
        <v>892.60140000000001</v>
      </c>
      <c r="BV29">
        <v>14.7282733333333</v>
      </c>
      <c r="BW29">
        <v>500.02146666666698</v>
      </c>
      <c r="BX29">
        <v>102.70489999999999</v>
      </c>
      <c r="BY29">
        <v>0.10003206000000001</v>
      </c>
      <c r="BZ29">
        <v>28.003256666666701</v>
      </c>
      <c r="CA29">
        <v>28.862646666666699</v>
      </c>
      <c r="CB29">
        <v>999.9</v>
      </c>
      <c r="CC29">
        <v>0</v>
      </c>
      <c r="CD29">
        <v>0</v>
      </c>
      <c r="CE29">
        <v>9999.2080000000005</v>
      </c>
      <c r="CF29">
        <v>0</v>
      </c>
      <c r="CG29">
        <v>349.62313333333299</v>
      </c>
      <c r="CH29">
        <v>1400.00866666667</v>
      </c>
      <c r="CI29">
        <v>0.8999954</v>
      </c>
      <c r="CJ29">
        <v>0.10000456000000001</v>
      </c>
      <c r="CK29">
        <v>0</v>
      </c>
      <c r="CL29">
        <v>1156.5316666666699</v>
      </c>
      <c r="CM29">
        <v>4.9997499999999997</v>
      </c>
      <c r="CN29">
        <v>15941.1133333333</v>
      </c>
      <c r="CO29">
        <v>12178.1</v>
      </c>
      <c r="CP29">
        <v>49.578800000000001</v>
      </c>
      <c r="CQ29">
        <v>51.186999999999998</v>
      </c>
      <c r="CR29">
        <v>50.612400000000001</v>
      </c>
      <c r="CS29">
        <v>50.557866666666598</v>
      </c>
      <c r="CT29">
        <v>50.561999999999998</v>
      </c>
      <c r="CU29">
        <v>1255.501</v>
      </c>
      <c r="CV29">
        <v>139.50766666666701</v>
      </c>
      <c r="CW29">
        <v>0</v>
      </c>
      <c r="CX29">
        <v>62.400000095367403</v>
      </c>
      <c r="CY29">
        <v>0</v>
      </c>
      <c r="CZ29">
        <v>1156.6396153846199</v>
      </c>
      <c r="DA29">
        <v>23.474529886453301</v>
      </c>
      <c r="DB29">
        <v>321.979486680224</v>
      </c>
      <c r="DC29">
        <v>15942.5192307692</v>
      </c>
      <c r="DD29">
        <v>15</v>
      </c>
      <c r="DE29">
        <v>0</v>
      </c>
      <c r="DF29" t="s">
        <v>291</v>
      </c>
      <c r="DG29">
        <v>1607992667.0999999</v>
      </c>
      <c r="DH29">
        <v>1607992669.5999999</v>
      </c>
      <c r="DI29">
        <v>0</v>
      </c>
      <c r="DJ29">
        <v>2.2829999999999999</v>
      </c>
      <c r="DK29">
        <v>-1.6E-2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20.669857440039902</v>
      </c>
      <c r="DS29">
        <v>-0.21628390988934901</v>
      </c>
      <c r="DT29">
        <v>9.49648025095398E-2</v>
      </c>
      <c r="DU29">
        <v>1</v>
      </c>
      <c r="DV29">
        <v>-26.523389999999999</v>
      </c>
      <c r="DW29">
        <v>-2.8031145718729003E-4</v>
      </c>
      <c r="DX29">
        <v>9.6965428031506901E-2</v>
      </c>
      <c r="DY29">
        <v>1</v>
      </c>
      <c r="DZ29">
        <v>1.9030629999999999</v>
      </c>
      <c r="EA29">
        <v>-3.2482758620689597E-2</v>
      </c>
      <c r="EB29">
        <v>2.4618477477970401E-3</v>
      </c>
      <c r="EC29">
        <v>1</v>
      </c>
      <c r="ED29">
        <v>3</v>
      </c>
      <c r="EE29">
        <v>3</v>
      </c>
      <c r="EF29" t="s">
        <v>292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1122.9000000000001</v>
      </c>
      <c r="EX29">
        <v>1122.9000000000001</v>
      </c>
      <c r="EY29">
        <v>2</v>
      </c>
      <c r="EZ29">
        <v>502.17099999999999</v>
      </c>
      <c r="FA29">
        <v>469.10899999999998</v>
      </c>
      <c r="FB29">
        <v>23.912700000000001</v>
      </c>
      <c r="FC29">
        <v>32.903799999999997</v>
      </c>
      <c r="FD29">
        <v>30.000299999999999</v>
      </c>
      <c r="FE29">
        <v>32.864600000000003</v>
      </c>
      <c r="FF29">
        <v>32.8371</v>
      </c>
      <c r="FG29">
        <v>42.015999999999998</v>
      </c>
      <c r="FH29">
        <v>0</v>
      </c>
      <c r="FI29">
        <v>100</v>
      </c>
      <c r="FJ29">
        <v>23.91</v>
      </c>
      <c r="FK29">
        <v>924.20699999999999</v>
      </c>
      <c r="FL29">
        <v>14.796900000000001</v>
      </c>
      <c r="FM29">
        <v>101.482</v>
      </c>
      <c r="FN29">
        <v>100.858</v>
      </c>
    </row>
    <row r="30" spans="1:170" x14ac:dyDescent="0.25">
      <c r="A30">
        <v>14</v>
      </c>
      <c r="B30">
        <v>1608060146.5</v>
      </c>
      <c r="C30">
        <v>1055</v>
      </c>
      <c r="D30" t="s">
        <v>342</v>
      </c>
      <c r="E30" t="s">
        <v>343</v>
      </c>
      <c r="F30" t="s">
        <v>285</v>
      </c>
      <c r="G30" t="s">
        <v>286</v>
      </c>
      <c r="H30">
        <v>1608060138.75</v>
      </c>
      <c r="I30">
        <f t="shared" si="0"/>
        <v>1.5732878429601943E-3</v>
      </c>
      <c r="J30">
        <f t="shared" si="1"/>
        <v>22.820558450910269</v>
      </c>
      <c r="K30">
        <f t="shared" si="2"/>
        <v>1198.75133333333</v>
      </c>
      <c r="L30">
        <f t="shared" si="3"/>
        <v>591.6698698590485</v>
      </c>
      <c r="M30">
        <f t="shared" si="4"/>
        <v>60.827379815078636</v>
      </c>
      <c r="N30">
        <f t="shared" si="5"/>
        <v>123.23916827785932</v>
      </c>
      <c r="O30">
        <f t="shared" si="6"/>
        <v>6.451483668423634E-2</v>
      </c>
      <c r="P30">
        <f t="shared" si="7"/>
        <v>2.9763953318797487</v>
      </c>
      <c r="Q30">
        <f t="shared" si="8"/>
        <v>6.3747920471564024E-2</v>
      </c>
      <c r="R30">
        <f t="shared" si="9"/>
        <v>3.9910594977863423E-2</v>
      </c>
      <c r="S30">
        <f t="shared" si="10"/>
        <v>231.29241276889945</v>
      </c>
      <c r="T30">
        <f t="shared" si="11"/>
        <v>28.925313930760719</v>
      </c>
      <c r="U30">
        <f t="shared" si="12"/>
        <v>28.891123333333301</v>
      </c>
      <c r="V30">
        <f t="shared" si="13"/>
        <v>3.9965042826338339</v>
      </c>
      <c r="W30">
        <f t="shared" si="14"/>
        <v>40.285005886763344</v>
      </c>
      <c r="X30">
        <f t="shared" si="15"/>
        <v>1.5274275512442828</v>
      </c>
      <c r="Y30">
        <f t="shared" si="16"/>
        <v>3.7915535014136803</v>
      </c>
      <c r="Z30">
        <f t="shared" si="17"/>
        <v>2.469076731389551</v>
      </c>
      <c r="AA30">
        <f t="shared" si="18"/>
        <v>-69.381993874544563</v>
      </c>
      <c r="AB30">
        <f t="shared" si="19"/>
        <v>-145.37718877944047</v>
      </c>
      <c r="AC30">
        <f t="shared" si="20"/>
        <v>-10.693316182270081</v>
      </c>
      <c r="AD30">
        <f t="shared" si="21"/>
        <v>5.8399139326443219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54124.80677402018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344</v>
      </c>
      <c r="AQ30">
        <v>1190.65423076923</v>
      </c>
      <c r="AR30">
        <v>1498.9</v>
      </c>
      <c r="AS30">
        <f t="shared" si="27"/>
        <v>0.20564798801172202</v>
      </c>
      <c r="AT30">
        <v>0.5</v>
      </c>
      <c r="AU30">
        <f t="shared" si="28"/>
        <v>1180.1892907473875</v>
      </c>
      <c r="AV30">
        <f t="shared" si="29"/>
        <v>22.820558450910269</v>
      </c>
      <c r="AW30">
        <f t="shared" si="30"/>
        <v>121.35177655759072</v>
      </c>
      <c r="AX30">
        <f t="shared" si="31"/>
        <v>0.50261525118420181</v>
      </c>
      <c r="AY30">
        <f t="shared" si="32"/>
        <v>1.9825892434516899E-2</v>
      </c>
      <c r="AZ30">
        <f t="shared" si="33"/>
        <v>1.17631596504103</v>
      </c>
      <c r="BA30" t="s">
        <v>345</v>
      </c>
      <c r="BB30">
        <v>745.53</v>
      </c>
      <c r="BC30">
        <f t="shared" si="34"/>
        <v>753.37000000000012</v>
      </c>
      <c r="BD30">
        <f t="shared" si="35"/>
        <v>0.4091558851968754</v>
      </c>
      <c r="BE30">
        <f t="shared" si="36"/>
        <v>0.70063380421608934</v>
      </c>
      <c r="BF30">
        <f t="shared" si="37"/>
        <v>0.39346016004713141</v>
      </c>
      <c r="BG30">
        <f t="shared" si="38"/>
        <v>0.69236545576248776</v>
      </c>
      <c r="BH30">
        <f t="shared" si="39"/>
        <v>1400.0046666666699</v>
      </c>
      <c r="BI30">
        <f t="shared" si="40"/>
        <v>1180.1892907473875</v>
      </c>
      <c r="BJ30">
        <f t="shared" si="41"/>
        <v>0.84298954056871112</v>
      </c>
      <c r="BK30">
        <f t="shared" si="42"/>
        <v>0.19597908113742257</v>
      </c>
      <c r="BL30">
        <v>6</v>
      </c>
      <c r="BM30">
        <v>0.5</v>
      </c>
      <c r="BN30" t="s">
        <v>290</v>
      </c>
      <c r="BO30">
        <v>2</v>
      </c>
      <c r="BP30">
        <v>1608060138.75</v>
      </c>
      <c r="BQ30">
        <v>1198.75133333333</v>
      </c>
      <c r="BR30">
        <v>1228.3986666666699</v>
      </c>
      <c r="BS30">
        <v>14.857336666666701</v>
      </c>
      <c r="BT30">
        <v>12.9974733333333</v>
      </c>
      <c r="BU30">
        <v>1194.95133333333</v>
      </c>
      <c r="BV30">
        <v>14.732336666666701</v>
      </c>
      <c r="BW30">
        <v>500.00866666666701</v>
      </c>
      <c r="BX30">
        <v>102.70633333333301</v>
      </c>
      <c r="BY30">
        <v>9.99492133333333E-2</v>
      </c>
      <c r="BZ30">
        <v>27.985140000000001</v>
      </c>
      <c r="CA30">
        <v>28.891123333333301</v>
      </c>
      <c r="CB30">
        <v>999.9</v>
      </c>
      <c r="CC30">
        <v>0</v>
      </c>
      <c r="CD30">
        <v>0</v>
      </c>
      <c r="CE30">
        <v>9998.9130000000005</v>
      </c>
      <c r="CF30">
        <v>0</v>
      </c>
      <c r="CG30">
        <v>377.27756666666698</v>
      </c>
      <c r="CH30">
        <v>1400.0046666666699</v>
      </c>
      <c r="CI30">
        <v>0.899993933333333</v>
      </c>
      <c r="CJ30">
        <v>0.10000604</v>
      </c>
      <c r="CK30">
        <v>0</v>
      </c>
      <c r="CL30">
        <v>1190.6579999999999</v>
      </c>
      <c r="CM30">
        <v>4.9997499999999997</v>
      </c>
      <c r="CN30">
        <v>16404.933333333302</v>
      </c>
      <c r="CO30">
        <v>12178.06</v>
      </c>
      <c r="CP30">
        <v>49.597766666666701</v>
      </c>
      <c r="CQ30">
        <v>51.3812</v>
      </c>
      <c r="CR30">
        <v>50.655999999999999</v>
      </c>
      <c r="CS30">
        <v>50.668399999999998</v>
      </c>
      <c r="CT30">
        <v>50.589433333333297</v>
      </c>
      <c r="CU30">
        <v>1255.49233333333</v>
      </c>
      <c r="CV30">
        <v>139.512333333333</v>
      </c>
      <c r="CW30">
        <v>0</v>
      </c>
      <c r="CX30">
        <v>102.10000014305101</v>
      </c>
      <c r="CY30">
        <v>0</v>
      </c>
      <c r="CZ30">
        <v>1190.65423076923</v>
      </c>
      <c r="DA30">
        <v>-39.4594871983385</v>
      </c>
      <c r="DB30">
        <v>-547.88376115875099</v>
      </c>
      <c r="DC30">
        <v>16405.038461538501</v>
      </c>
      <c r="DD30">
        <v>15</v>
      </c>
      <c r="DE30">
        <v>0</v>
      </c>
      <c r="DF30" t="s">
        <v>291</v>
      </c>
      <c r="DG30">
        <v>1607992667.0999999</v>
      </c>
      <c r="DH30">
        <v>1607992669.5999999</v>
      </c>
      <c r="DI30">
        <v>0</v>
      </c>
      <c r="DJ30">
        <v>2.2829999999999999</v>
      </c>
      <c r="DK30">
        <v>-1.6E-2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22.8346469652558</v>
      </c>
      <c r="DS30">
        <v>-0.162117755708653</v>
      </c>
      <c r="DT30">
        <v>8.2228363417255201E-2</v>
      </c>
      <c r="DU30">
        <v>1</v>
      </c>
      <c r="DV30">
        <v>-29.6564533333333</v>
      </c>
      <c r="DW30">
        <v>7.2939710789818493E-2</v>
      </c>
      <c r="DX30">
        <v>9.2121748186239499E-2</v>
      </c>
      <c r="DY30">
        <v>1</v>
      </c>
      <c r="DZ30">
        <v>1.8599506666666701</v>
      </c>
      <c r="EA30">
        <v>-7.3334816462715304E-3</v>
      </c>
      <c r="EB30">
        <v>6.7725885417286105E-4</v>
      </c>
      <c r="EC30">
        <v>1</v>
      </c>
      <c r="ED30">
        <v>3</v>
      </c>
      <c r="EE30">
        <v>3</v>
      </c>
      <c r="EF30" t="s">
        <v>292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1124.7</v>
      </c>
      <c r="EX30">
        <v>1124.5999999999999</v>
      </c>
      <c r="EY30">
        <v>2</v>
      </c>
      <c r="EZ30">
        <v>502.34500000000003</v>
      </c>
      <c r="FA30">
        <v>469.529</v>
      </c>
      <c r="FB30">
        <v>23.9026</v>
      </c>
      <c r="FC30">
        <v>32.949100000000001</v>
      </c>
      <c r="FD30">
        <v>30.000299999999999</v>
      </c>
      <c r="FE30">
        <v>32.893700000000003</v>
      </c>
      <c r="FF30">
        <v>32.866599999999998</v>
      </c>
      <c r="FG30">
        <v>52.689799999999998</v>
      </c>
      <c r="FH30">
        <v>0</v>
      </c>
      <c r="FI30">
        <v>100</v>
      </c>
      <c r="FJ30">
        <v>23.9115</v>
      </c>
      <c r="FK30">
        <v>1228.73</v>
      </c>
      <c r="FL30">
        <v>14.786799999999999</v>
      </c>
      <c r="FM30">
        <v>101.47199999999999</v>
      </c>
      <c r="FN30">
        <v>100.846</v>
      </c>
    </row>
    <row r="31" spans="1:170" x14ac:dyDescent="0.25">
      <c r="A31">
        <v>15</v>
      </c>
      <c r="B31">
        <v>1608060249.5</v>
      </c>
      <c r="C31">
        <v>1158</v>
      </c>
      <c r="D31" t="s">
        <v>346</v>
      </c>
      <c r="E31" t="s">
        <v>347</v>
      </c>
      <c r="F31" t="s">
        <v>285</v>
      </c>
      <c r="G31" t="s">
        <v>286</v>
      </c>
      <c r="H31">
        <v>1608060241.75</v>
      </c>
      <c r="I31">
        <f t="shared" si="0"/>
        <v>1.5365508643869826E-3</v>
      </c>
      <c r="J31">
        <f t="shared" si="1"/>
        <v>23.27701072631206</v>
      </c>
      <c r="K31">
        <f t="shared" si="2"/>
        <v>1399.0506666666699</v>
      </c>
      <c r="L31">
        <f t="shared" si="3"/>
        <v>757.14918755717895</v>
      </c>
      <c r="M31">
        <f t="shared" si="4"/>
        <v>77.839255080651839</v>
      </c>
      <c r="N31">
        <f t="shared" si="5"/>
        <v>143.83038838722766</v>
      </c>
      <c r="O31">
        <f t="shared" si="6"/>
        <v>6.2772201348895967E-2</v>
      </c>
      <c r="P31">
        <f t="shared" si="7"/>
        <v>2.9767514503577273</v>
      </c>
      <c r="Q31">
        <f t="shared" si="8"/>
        <v>6.2045990778591638E-2</v>
      </c>
      <c r="R31">
        <f t="shared" si="9"/>
        <v>3.8843291241206869E-2</v>
      </c>
      <c r="S31">
        <f t="shared" si="10"/>
        <v>231.29220421637734</v>
      </c>
      <c r="T31">
        <f t="shared" si="11"/>
        <v>28.942612560587008</v>
      </c>
      <c r="U31">
        <f t="shared" si="12"/>
        <v>28.921586666666698</v>
      </c>
      <c r="V31">
        <f t="shared" si="13"/>
        <v>4.003560335012704</v>
      </c>
      <c r="W31">
        <f t="shared" si="14"/>
        <v>40.230609591940443</v>
      </c>
      <c r="X31">
        <f t="shared" si="15"/>
        <v>1.5260769949456494</v>
      </c>
      <c r="Y31">
        <f t="shared" si="16"/>
        <v>3.7933230702310174</v>
      </c>
      <c r="Z31">
        <f t="shared" si="17"/>
        <v>2.4774833400670548</v>
      </c>
      <c r="AA31">
        <f t="shared" si="18"/>
        <v>-67.761893119465938</v>
      </c>
      <c r="AB31">
        <f t="shared" si="19"/>
        <v>-148.99902254661976</v>
      </c>
      <c r="AC31">
        <f t="shared" si="20"/>
        <v>-10.960510421123526</v>
      </c>
      <c r="AD31">
        <f t="shared" si="21"/>
        <v>3.5707781291681044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54133.808236264951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348</v>
      </c>
      <c r="AQ31">
        <v>1152.1864</v>
      </c>
      <c r="AR31">
        <v>1437.58</v>
      </c>
      <c r="AS31">
        <f t="shared" si="27"/>
        <v>0.19852362998928752</v>
      </c>
      <c r="AT31">
        <v>0.5</v>
      </c>
      <c r="AU31">
        <f t="shared" si="28"/>
        <v>1180.1922007473054</v>
      </c>
      <c r="AV31">
        <f t="shared" si="29"/>
        <v>23.27701072631206</v>
      </c>
      <c r="AW31">
        <f t="shared" si="30"/>
        <v>117.14801988870049</v>
      </c>
      <c r="AX31">
        <f t="shared" si="31"/>
        <v>0.4881050098081498</v>
      </c>
      <c r="AY31">
        <f t="shared" si="32"/>
        <v>2.0212604515623216E-2</v>
      </c>
      <c r="AZ31">
        <f t="shared" si="33"/>
        <v>1.2691467605281097</v>
      </c>
      <c r="BA31" t="s">
        <v>349</v>
      </c>
      <c r="BB31">
        <v>735.89</v>
      </c>
      <c r="BC31">
        <f t="shared" si="34"/>
        <v>701.68999999999994</v>
      </c>
      <c r="BD31">
        <f t="shared" si="35"/>
        <v>0.40672319685331115</v>
      </c>
      <c r="BE31">
        <f t="shared" si="36"/>
        <v>0.72223387789517013</v>
      </c>
      <c r="BF31">
        <f t="shared" si="37"/>
        <v>0.39522556975671469</v>
      </c>
      <c r="BG31">
        <f t="shared" si="38"/>
        <v>0.71644459104496361</v>
      </c>
      <c r="BH31">
        <f t="shared" si="39"/>
        <v>1400.00866666667</v>
      </c>
      <c r="BI31">
        <f t="shared" si="40"/>
        <v>1180.1922007473054</v>
      </c>
      <c r="BJ31">
        <f t="shared" si="41"/>
        <v>0.84298921060057908</v>
      </c>
      <c r="BK31">
        <f t="shared" si="42"/>
        <v>0.19597842120115827</v>
      </c>
      <c r="BL31">
        <v>6</v>
      </c>
      <c r="BM31">
        <v>0.5</v>
      </c>
      <c r="BN31" t="s">
        <v>290</v>
      </c>
      <c r="BO31">
        <v>2</v>
      </c>
      <c r="BP31">
        <v>1608060241.75</v>
      </c>
      <c r="BQ31">
        <v>1399.0506666666699</v>
      </c>
      <c r="BR31">
        <v>1429.5616666666699</v>
      </c>
      <c r="BS31">
        <v>14.8442833333333</v>
      </c>
      <c r="BT31">
        <v>13.0278566666667</v>
      </c>
      <c r="BU31">
        <v>1395.25066666667</v>
      </c>
      <c r="BV31">
        <v>14.7192833333333</v>
      </c>
      <c r="BW31">
        <v>500.01749999999998</v>
      </c>
      <c r="BX31">
        <v>102.70569999999999</v>
      </c>
      <c r="BY31">
        <v>0.100003763333333</v>
      </c>
      <c r="BZ31">
        <v>27.9931433333333</v>
      </c>
      <c r="CA31">
        <v>28.921586666666698</v>
      </c>
      <c r="CB31">
        <v>999.9</v>
      </c>
      <c r="CC31">
        <v>0</v>
      </c>
      <c r="CD31">
        <v>0</v>
      </c>
      <c r="CE31">
        <v>10000.9883333333</v>
      </c>
      <c r="CF31">
        <v>0</v>
      </c>
      <c r="CG31">
        <v>377.74990000000003</v>
      </c>
      <c r="CH31">
        <v>1400.00866666667</v>
      </c>
      <c r="CI31">
        <v>0.90000199999999997</v>
      </c>
      <c r="CJ31">
        <v>9.9997900000000001E-2</v>
      </c>
      <c r="CK31">
        <v>0</v>
      </c>
      <c r="CL31">
        <v>1152.50766666667</v>
      </c>
      <c r="CM31">
        <v>4.9997499999999997</v>
      </c>
      <c r="CN31">
        <v>15890.2266666667</v>
      </c>
      <c r="CO31">
        <v>12178.1366666667</v>
      </c>
      <c r="CP31">
        <v>49.670533333333303</v>
      </c>
      <c r="CQ31">
        <v>51.5</v>
      </c>
      <c r="CR31">
        <v>50.731099999999998</v>
      </c>
      <c r="CS31">
        <v>50.8121333333333</v>
      </c>
      <c r="CT31">
        <v>50.666333333333299</v>
      </c>
      <c r="CU31">
        <v>1255.51133333333</v>
      </c>
      <c r="CV31">
        <v>139.49733333333299</v>
      </c>
      <c r="CW31">
        <v>0</v>
      </c>
      <c r="CX31">
        <v>102.200000047684</v>
      </c>
      <c r="CY31">
        <v>0</v>
      </c>
      <c r="CZ31">
        <v>1152.1864</v>
      </c>
      <c r="DA31">
        <v>-38.308461484757402</v>
      </c>
      <c r="DB31">
        <v>-492.45384534175002</v>
      </c>
      <c r="DC31">
        <v>15886.412</v>
      </c>
      <c r="DD31">
        <v>15</v>
      </c>
      <c r="DE31">
        <v>0</v>
      </c>
      <c r="DF31" t="s">
        <v>291</v>
      </c>
      <c r="DG31">
        <v>1607992667.0999999</v>
      </c>
      <c r="DH31">
        <v>1607992669.5999999</v>
      </c>
      <c r="DI31">
        <v>0</v>
      </c>
      <c r="DJ31">
        <v>2.2829999999999999</v>
      </c>
      <c r="DK31">
        <v>-1.6E-2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23.2702030354695</v>
      </c>
      <c r="DS31">
        <v>-0.147761219870162</v>
      </c>
      <c r="DT31">
        <v>9.7791642121018998E-2</v>
      </c>
      <c r="DU31">
        <v>1</v>
      </c>
      <c r="DV31">
        <v>-30.506133333333299</v>
      </c>
      <c r="DW31">
        <v>-0.17639866518356101</v>
      </c>
      <c r="DX31">
        <v>0.122355752714052</v>
      </c>
      <c r="DY31">
        <v>1</v>
      </c>
      <c r="DZ31">
        <v>1.81665066666667</v>
      </c>
      <c r="EA31">
        <v>-2.0991857619573302E-2</v>
      </c>
      <c r="EB31">
        <v>1.7033847350365601E-3</v>
      </c>
      <c r="EC31">
        <v>1</v>
      </c>
      <c r="ED31">
        <v>3</v>
      </c>
      <c r="EE31">
        <v>3</v>
      </c>
      <c r="EF31" t="s">
        <v>292</v>
      </c>
      <c r="EG31">
        <v>100</v>
      </c>
      <c r="EH31">
        <v>100</v>
      </c>
      <c r="EI31">
        <v>3.8</v>
      </c>
      <c r="EJ31">
        <v>0.125</v>
      </c>
      <c r="EK31">
        <v>3.8</v>
      </c>
      <c r="EL31">
        <v>0</v>
      </c>
      <c r="EM31">
        <v>0</v>
      </c>
      <c r="EN31">
        <v>0</v>
      </c>
      <c r="EO31">
        <v>0.125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1126.4000000000001</v>
      </c>
      <c r="EX31">
        <v>1126.3</v>
      </c>
      <c r="EY31">
        <v>2</v>
      </c>
      <c r="EZ31">
        <v>502.767</v>
      </c>
      <c r="FA31">
        <v>469.31900000000002</v>
      </c>
      <c r="FB31">
        <v>23.894100000000002</v>
      </c>
      <c r="FC31">
        <v>33.033299999999997</v>
      </c>
      <c r="FD31">
        <v>30.000599999999999</v>
      </c>
      <c r="FE31">
        <v>32.961199999999998</v>
      </c>
      <c r="FF31">
        <v>32.932099999999998</v>
      </c>
      <c r="FG31">
        <v>59.457999999999998</v>
      </c>
      <c r="FH31">
        <v>0</v>
      </c>
      <c r="FI31">
        <v>100</v>
      </c>
      <c r="FJ31">
        <v>23.893599999999999</v>
      </c>
      <c r="FK31">
        <v>1429.91</v>
      </c>
      <c r="FL31">
        <v>14.796799999999999</v>
      </c>
      <c r="FM31">
        <v>101.453</v>
      </c>
      <c r="FN31">
        <v>100.831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2020-12-15T11:29:27Z</dcterms:created>
  <dcterms:modified xsi:type="dcterms:W3CDTF">2021-05-04T23:22:30Z</dcterms:modified>
</cp:coreProperties>
</file>