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7EBFEDB-1E11-4FD4-B843-8FF5E6A66759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S31" i="1" s="1"/>
  <c r="BG31" i="1"/>
  <c r="BF31" i="1"/>
  <c r="BE31" i="1"/>
  <c r="BD31" i="1"/>
  <c r="BC31" i="1"/>
  <c r="AZ31" i="1"/>
  <c r="AX31" i="1"/>
  <c r="AU31" i="1"/>
  <c r="AS31" i="1"/>
  <c r="AW31" i="1" s="1"/>
  <c r="AM31" i="1"/>
  <c r="AN31" i="1" s="1"/>
  <c r="AI31" i="1"/>
  <c r="AG31" i="1"/>
  <c r="K31" i="1" s="1"/>
  <c r="Y31" i="1"/>
  <c r="X31" i="1"/>
  <c r="W31" i="1"/>
  <c r="P31" i="1"/>
  <c r="N31" i="1"/>
  <c r="BK30" i="1"/>
  <c r="BJ30" i="1"/>
  <c r="BI30" i="1"/>
  <c r="BH30" i="1"/>
  <c r="BG30" i="1"/>
  <c r="BF30" i="1"/>
  <c r="BE30" i="1"/>
  <c r="BD30" i="1"/>
  <c r="BC30" i="1"/>
  <c r="AZ30" i="1"/>
  <c r="AX30" i="1"/>
  <c r="AS30" i="1"/>
  <c r="AM30" i="1"/>
  <c r="AN30" i="1" s="1"/>
  <c r="AI30" i="1"/>
  <c r="AG30" i="1" s="1"/>
  <c r="Y30" i="1"/>
  <c r="X30" i="1"/>
  <c r="W30" i="1" s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K29" i="1"/>
  <c r="J29" i="1"/>
  <c r="AV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/>
  <c r="Y28" i="1"/>
  <c r="X28" i="1"/>
  <c r="W28" i="1"/>
  <c r="P28" i="1"/>
  <c r="N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AH27" i="1"/>
  <c r="Y27" i="1"/>
  <c r="X27" i="1"/>
  <c r="W27" i="1" s="1"/>
  <c r="P27" i="1"/>
  <c r="J27" i="1"/>
  <c r="AV27" i="1" s="1"/>
  <c r="I27" i="1"/>
  <c r="AA27" i="1" s="1"/>
  <c r="BK26" i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Y25" i="1"/>
  <c r="X25" i="1"/>
  <c r="W25" i="1"/>
  <c r="P25" i="1"/>
  <c r="N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N24" i="1"/>
  <c r="AM24" i="1"/>
  <c r="AI24" i="1"/>
  <c r="AG24" i="1" s="1"/>
  <c r="K24" i="1" s="1"/>
  <c r="Y24" i="1"/>
  <c r="W24" i="1" s="1"/>
  <c r="X24" i="1"/>
  <c r="P24" i="1"/>
  <c r="I24" i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U23" i="1"/>
  <c r="AS23" i="1"/>
  <c r="AW23" i="1" s="1"/>
  <c r="AM23" i="1"/>
  <c r="AN23" i="1" s="1"/>
  <c r="AI23" i="1"/>
  <c r="AG23" i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Y22" i="1"/>
  <c r="X22" i="1"/>
  <c r="W22" i="1" s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AA21" i="1" s="1"/>
  <c r="Y21" i="1"/>
  <c r="X21" i="1"/>
  <c r="W21" i="1" s="1"/>
  <c r="P21" i="1"/>
  <c r="N21" i="1"/>
  <c r="K21" i="1"/>
  <c r="J21" i="1"/>
  <c r="AV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W20" i="1" s="1"/>
  <c r="AS20" i="1"/>
  <c r="AN20" i="1"/>
  <c r="AM20" i="1"/>
  <c r="AI20" i="1"/>
  <c r="AG20" i="1"/>
  <c r="Y20" i="1"/>
  <c r="X20" i="1"/>
  <c r="W20" i="1"/>
  <c r="P20" i="1"/>
  <c r="N20" i="1"/>
  <c r="BK19" i="1"/>
  <c r="BJ19" i="1"/>
  <c r="BI19" i="1"/>
  <c r="AU19" i="1" s="1"/>
  <c r="BH19" i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N19" i="1" s="1"/>
  <c r="AH19" i="1"/>
  <c r="AA19" i="1"/>
  <c r="Y19" i="1"/>
  <c r="X19" i="1"/>
  <c r="W19" i="1" s="1"/>
  <c r="P19" i="1"/>
  <c r="K19" i="1"/>
  <c r="J19" i="1"/>
  <c r="AV19" i="1" s="1"/>
  <c r="AY19" i="1" s="1"/>
  <c r="I19" i="1"/>
  <c r="BK18" i="1"/>
  <c r="S18" i="1" s="1"/>
  <c r="BJ18" i="1"/>
  <c r="BI18" i="1"/>
  <c r="BH18" i="1"/>
  <c r="BG18" i="1"/>
  <c r="BF18" i="1"/>
  <c r="BE18" i="1"/>
  <c r="BD18" i="1"/>
  <c r="BC18" i="1"/>
  <c r="AX18" i="1" s="1"/>
  <c r="AZ18" i="1"/>
  <c r="AV18" i="1"/>
  <c r="AY18" i="1" s="1"/>
  <c r="AU18" i="1"/>
  <c r="AS18" i="1"/>
  <c r="AW18" i="1" s="1"/>
  <c r="AN18" i="1"/>
  <c r="AM18" i="1"/>
  <c r="AI18" i="1"/>
  <c r="AG18" i="1"/>
  <c r="J18" i="1" s="1"/>
  <c r="Y18" i="1"/>
  <c r="X18" i="1"/>
  <c r="W18" i="1"/>
  <c r="P18" i="1"/>
  <c r="N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H17" i="1"/>
  <c r="AG17" i="1"/>
  <c r="Y17" i="1"/>
  <c r="X17" i="1"/>
  <c r="W17" i="1" s="1"/>
  <c r="P17" i="1"/>
  <c r="N17" i="1"/>
  <c r="I17" i="1"/>
  <c r="AA17" i="1" s="1"/>
  <c r="AU17" i="1" l="1"/>
  <c r="AW17" i="1" s="1"/>
  <c r="S17" i="1"/>
  <c r="S27" i="1"/>
  <c r="AU27" i="1"/>
  <c r="AY27" i="1" s="1"/>
  <c r="N22" i="1"/>
  <c r="K22" i="1"/>
  <c r="J22" i="1"/>
  <c r="AV22" i="1" s="1"/>
  <c r="I22" i="1"/>
  <c r="AH22" i="1"/>
  <c r="AU24" i="1"/>
  <c r="S24" i="1"/>
  <c r="N30" i="1"/>
  <c r="J30" i="1"/>
  <c r="AV30" i="1" s="1"/>
  <c r="K30" i="1"/>
  <c r="AH30" i="1"/>
  <c r="I30" i="1"/>
  <c r="AU22" i="1"/>
  <c r="AW22" i="1" s="1"/>
  <c r="S22" i="1"/>
  <c r="S19" i="1"/>
  <c r="J24" i="1"/>
  <c r="AV24" i="1" s="1"/>
  <c r="AY24" i="1" s="1"/>
  <c r="AW24" i="1"/>
  <c r="AW19" i="1"/>
  <c r="I20" i="1"/>
  <c r="T20" i="1" s="1"/>
  <c r="U20" i="1" s="1"/>
  <c r="K20" i="1"/>
  <c r="J20" i="1"/>
  <c r="AV20" i="1" s="1"/>
  <c r="AY20" i="1" s="1"/>
  <c r="BI21" i="1"/>
  <c r="AH20" i="1"/>
  <c r="AU25" i="1"/>
  <c r="AW25" i="1" s="1"/>
  <c r="S25" i="1"/>
  <c r="AU30" i="1"/>
  <c r="AW30" i="1" s="1"/>
  <c r="S30" i="1"/>
  <c r="AA24" i="1"/>
  <c r="K25" i="1"/>
  <c r="J25" i="1"/>
  <c r="AV25" i="1" s="1"/>
  <c r="AY25" i="1" s="1"/>
  <c r="I25" i="1"/>
  <c r="N27" i="1"/>
  <c r="K27" i="1"/>
  <c r="I29" i="1"/>
  <c r="AH29" i="1"/>
  <c r="N29" i="1"/>
  <c r="AH24" i="1"/>
  <c r="N24" i="1"/>
  <c r="AH25" i="1"/>
  <c r="T28" i="1"/>
  <c r="U28" i="1" s="1"/>
  <c r="K17" i="1"/>
  <c r="J17" i="1"/>
  <c r="AV17" i="1" s="1"/>
  <c r="AY17" i="1" s="1"/>
  <c r="K23" i="1"/>
  <c r="J23" i="1"/>
  <c r="AV23" i="1" s="1"/>
  <c r="AY23" i="1" s="1"/>
  <c r="I23" i="1"/>
  <c r="AH23" i="1"/>
  <c r="AW27" i="1"/>
  <c r="AH28" i="1"/>
  <c r="K28" i="1"/>
  <c r="J28" i="1"/>
  <c r="AV28" i="1" s="1"/>
  <c r="AY28" i="1" s="1"/>
  <c r="I28" i="1"/>
  <c r="BI29" i="1"/>
  <c r="T31" i="1"/>
  <c r="U31" i="1" s="1"/>
  <c r="AH31" i="1"/>
  <c r="AH18" i="1"/>
  <c r="AH26" i="1"/>
  <c r="I31" i="1"/>
  <c r="I18" i="1"/>
  <c r="T18" i="1" s="1"/>
  <c r="U18" i="1" s="1"/>
  <c r="I26" i="1"/>
  <c r="J31" i="1"/>
  <c r="AV31" i="1" s="1"/>
  <c r="AY31" i="1" s="1"/>
  <c r="AC20" i="1" l="1"/>
  <c r="V20" i="1"/>
  <c r="Z20" i="1" s="1"/>
  <c r="AB20" i="1"/>
  <c r="AB18" i="1"/>
  <c r="AC18" i="1"/>
  <c r="V18" i="1"/>
  <c r="Z18" i="1" s="1"/>
  <c r="AC28" i="1"/>
  <c r="V28" i="1"/>
  <c r="Z28" i="1" s="1"/>
  <c r="T22" i="1"/>
  <c r="U22" i="1" s="1"/>
  <c r="AU29" i="1"/>
  <c r="S29" i="1"/>
  <c r="T24" i="1"/>
  <c r="U24" i="1" s="1"/>
  <c r="AC31" i="1"/>
  <c r="AB31" i="1"/>
  <c r="V31" i="1"/>
  <c r="Z31" i="1" s="1"/>
  <c r="AA29" i="1"/>
  <c r="S21" i="1"/>
  <c r="AU21" i="1"/>
  <c r="T26" i="1"/>
  <c r="U26" i="1" s="1"/>
  <c r="AA26" i="1"/>
  <c r="AA28" i="1"/>
  <c r="Q28" i="1"/>
  <c r="O28" i="1" s="1"/>
  <c r="R28" i="1" s="1"/>
  <c r="L28" i="1" s="1"/>
  <c r="M28" i="1" s="1"/>
  <c r="T30" i="1"/>
  <c r="U30" i="1" s="1"/>
  <c r="AA30" i="1"/>
  <c r="Q30" i="1"/>
  <c r="O30" i="1" s="1"/>
  <c r="R30" i="1" s="1"/>
  <c r="L30" i="1" s="1"/>
  <c r="M30" i="1" s="1"/>
  <c r="Q18" i="1"/>
  <c r="O18" i="1" s="1"/>
  <c r="R18" i="1" s="1"/>
  <c r="L18" i="1" s="1"/>
  <c r="M18" i="1" s="1"/>
  <c r="AA18" i="1"/>
  <c r="AA23" i="1"/>
  <c r="Q23" i="1"/>
  <c r="O23" i="1" s="1"/>
  <c r="R23" i="1" s="1"/>
  <c r="L23" i="1" s="1"/>
  <c r="M23" i="1" s="1"/>
  <c r="T23" i="1"/>
  <c r="U23" i="1" s="1"/>
  <c r="AA25" i="1"/>
  <c r="AA31" i="1"/>
  <c r="Q31" i="1"/>
  <c r="O31" i="1" s="1"/>
  <c r="R31" i="1" s="1"/>
  <c r="L31" i="1" s="1"/>
  <c r="M31" i="1" s="1"/>
  <c r="T19" i="1"/>
  <c r="U19" i="1" s="1"/>
  <c r="AA22" i="1"/>
  <c r="Q22" i="1"/>
  <c r="O22" i="1" s="1"/>
  <c r="R22" i="1" s="1"/>
  <c r="L22" i="1" s="1"/>
  <c r="M22" i="1" s="1"/>
  <c r="T25" i="1"/>
  <c r="U25" i="1" s="1"/>
  <c r="Q20" i="1"/>
  <c r="O20" i="1" s="1"/>
  <c r="R20" i="1" s="1"/>
  <c r="L20" i="1" s="1"/>
  <c r="M20" i="1" s="1"/>
  <c r="AA20" i="1"/>
  <c r="AY30" i="1"/>
  <c r="AY22" i="1"/>
  <c r="T27" i="1"/>
  <c r="U27" i="1" s="1"/>
  <c r="AB28" i="1"/>
  <c r="T17" i="1"/>
  <c r="U17" i="1" s="1"/>
  <c r="V26" i="1" l="1"/>
  <c r="Z26" i="1" s="1"/>
  <c r="AC26" i="1"/>
  <c r="AD26" i="1" s="1"/>
  <c r="AB26" i="1"/>
  <c r="AD31" i="1"/>
  <c r="AD28" i="1"/>
  <c r="V19" i="1"/>
  <c r="Z19" i="1" s="1"/>
  <c r="AC19" i="1"/>
  <c r="AB19" i="1"/>
  <c r="Q19" i="1"/>
  <c r="O19" i="1" s="1"/>
  <c r="R19" i="1" s="1"/>
  <c r="L19" i="1" s="1"/>
  <c r="M19" i="1" s="1"/>
  <c r="Q26" i="1"/>
  <c r="O26" i="1" s="1"/>
  <c r="R26" i="1" s="1"/>
  <c r="L26" i="1" s="1"/>
  <c r="M26" i="1" s="1"/>
  <c r="AC24" i="1"/>
  <c r="V24" i="1"/>
  <c r="Z24" i="1" s="1"/>
  <c r="AB24" i="1"/>
  <c r="Q24" i="1"/>
  <c r="O24" i="1" s="1"/>
  <c r="R24" i="1" s="1"/>
  <c r="L24" i="1" s="1"/>
  <c r="M24" i="1" s="1"/>
  <c r="AC17" i="1"/>
  <c r="AD17" i="1" s="1"/>
  <c r="V17" i="1"/>
  <c r="Z17" i="1" s="1"/>
  <c r="AB17" i="1"/>
  <c r="Q17" i="1"/>
  <c r="O17" i="1" s="1"/>
  <c r="R17" i="1" s="1"/>
  <c r="L17" i="1" s="1"/>
  <c r="M17" i="1" s="1"/>
  <c r="AY21" i="1"/>
  <c r="AW21" i="1"/>
  <c r="AD18" i="1"/>
  <c r="AC25" i="1"/>
  <c r="V25" i="1"/>
  <c r="Z25" i="1" s="1"/>
  <c r="AB25" i="1"/>
  <c r="Q25" i="1"/>
  <c r="O25" i="1" s="1"/>
  <c r="R25" i="1" s="1"/>
  <c r="L25" i="1" s="1"/>
  <c r="M25" i="1" s="1"/>
  <c r="V30" i="1"/>
  <c r="Z30" i="1" s="1"/>
  <c r="AC30" i="1"/>
  <c r="AB30" i="1"/>
  <c r="T21" i="1"/>
  <c r="U21" i="1" s="1"/>
  <c r="T29" i="1"/>
  <c r="U29" i="1" s="1"/>
  <c r="V27" i="1"/>
  <c r="Z27" i="1" s="1"/>
  <c r="AC27" i="1"/>
  <c r="AD27" i="1" s="1"/>
  <c r="Q27" i="1"/>
  <c r="O27" i="1" s="1"/>
  <c r="R27" i="1" s="1"/>
  <c r="L27" i="1" s="1"/>
  <c r="M27" i="1" s="1"/>
  <c r="AB27" i="1"/>
  <c r="AC23" i="1"/>
  <c r="AB23" i="1"/>
  <c r="V23" i="1"/>
  <c r="Z23" i="1" s="1"/>
  <c r="AW29" i="1"/>
  <c r="AY29" i="1"/>
  <c r="V22" i="1"/>
  <c r="Z22" i="1" s="1"/>
  <c r="AC22" i="1"/>
  <c r="AD22" i="1" s="1"/>
  <c r="AB22" i="1"/>
  <c r="AD20" i="1"/>
  <c r="V29" i="1" l="1"/>
  <c r="Z29" i="1" s="1"/>
  <c r="AC29" i="1"/>
  <c r="AD29" i="1" s="1"/>
  <c r="AB29" i="1"/>
  <c r="Q29" i="1"/>
  <c r="O29" i="1" s="1"/>
  <c r="R29" i="1" s="1"/>
  <c r="L29" i="1" s="1"/>
  <c r="M29" i="1" s="1"/>
  <c r="AD19" i="1"/>
  <c r="V21" i="1"/>
  <c r="Z21" i="1" s="1"/>
  <c r="AC21" i="1"/>
  <c r="AB21" i="1"/>
  <c r="Q21" i="1"/>
  <c r="O21" i="1" s="1"/>
  <c r="R21" i="1" s="1"/>
  <c r="L21" i="1" s="1"/>
  <c r="M21" i="1" s="1"/>
  <c r="AD25" i="1"/>
  <c r="AD23" i="1"/>
  <c r="AD30" i="1"/>
  <c r="AD24" i="1"/>
  <c r="AD21" i="1" l="1"/>
</calcChain>
</file>

<file path=xl/sharedStrings.xml><?xml version="1.0" encoding="utf-8"?>
<sst xmlns="http://schemas.openxmlformats.org/spreadsheetml/2006/main" count="693" uniqueCount="351">
  <si>
    <t>File opened</t>
  </si>
  <si>
    <t>2020-12-15 11:37:26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</si>
  <si>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</si>
  <si>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</si>
  <si>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</si>
  <si>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</si>
  <si>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</si>
  <si>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</si>
  <si>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</si>
  <si>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</si>
  <si>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</si>
  <si>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</si>
  <si>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</si>
  <si>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</si>
  <si>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</si>
  <si>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</si>
  <si>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</si>
  <si>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</si>
  <si>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</si>
  <si>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</si>
  <si>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</si>
  <si>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</si>
  <si>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</si>
  <si>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11:37:26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</si>
  <si>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</si>
  <si>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</si>
  <si>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</si>
  <si>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</si>
  <si>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</si>
  <si>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</si>
  <si>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</si>
  <si>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</si>
  <si>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</si>
  <si>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</si>
  <si>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</si>
  <si>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</si>
  <si>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</si>
  <si>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</si>
  <si>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</si>
  <si>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</si>
  <si>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</si>
  <si>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</si>
  <si>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</si>
  <si>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</si>
  <si>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</si>
  <si>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</si>
  <si>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</si>
  <si>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</si>
  <si>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</si>
  <si>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</si>
  <si>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</si>
  <si>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</si>
  <si>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</si>
  <si>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</si>
  <si>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</si>
  <si>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</si>
  <si>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</si>
  <si>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</si>
  <si>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</si>
  <si>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</si>
  <si>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</si>
  <si>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</si>
  <si>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</si>
  <si>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</si>
  <si>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</si>
  <si>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</si>
  <si>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</si>
  <si>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</si>
  <si>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</si>
  <si>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</si>
  <si>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</si>
  <si>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</si>
  <si>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</si>
  <si>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</si>
  <si>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</si>
  <si>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</si>
  <si>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</si>
  <si>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</si>
  <si>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</si>
  <si>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</si>
  <si>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</si>
  <si>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</si>
  <si>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</si>
  <si>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</si>
  <si>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</si>
  <si>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</si>
  <si>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</si>
  <si>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</si>
  <si>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</si>
  <si>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</si>
  <si>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</si>
  <si>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</si>
  <si>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</si>
  <si>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</si>
  <si>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</si>
  <si>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</si>
  <si>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</si>
  <si>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</si>
  <si>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</si>
  <si>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</si>
  <si>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</si>
  <si>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</si>
  <si>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</si>
  <si>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</si>
  <si>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</si>
  <si>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</si>
  <si>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</si>
  <si>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</si>
  <si>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</si>
  <si>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</si>
  <si>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</si>
  <si>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</si>
  <si>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</si>
  <si>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</si>
  <si>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</si>
  <si>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</si>
  <si>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</si>
  <si>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</si>
  <si>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</si>
  <si>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</si>
  <si>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</si>
  <si>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</si>
  <si>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</si>
  <si>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</si>
  <si>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</si>
  <si>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</si>
  <si>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</si>
  <si>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</si>
  <si>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</si>
  <si>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</si>
  <si>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</si>
  <si>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</si>
  <si>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</si>
  <si>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</si>
  <si>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</si>
  <si>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</si>
  <si>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</si>
  <si>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</si>
  <si>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</si>
  <si>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</si>
  <si>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</si>
  <si>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</si>
  <si>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</si>
  <si>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</si>
  <si>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</si>
  <si>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</si>
  <si>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</si>
  <si>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</si>
  <si>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</si>
  <si>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</si>
  <si>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</si>
  <si>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</si>
  <si>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</si>
  <si>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</si>
  <si>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</si>
  <si>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</si>
  <si>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</si>
  <si>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</si>
  <si>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</si>
  <si>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</si>
  <si>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</si>
  <si>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</si>
  <si>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</si>
  <si>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</si>
  <si>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</si>
  <si>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</si>
  <si>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</si>
  <si>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</si>
  <si>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</si>
  <si>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</si>
  <si>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</si>
  <si>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</si>
  <si>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</si>
  <si>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</si>
  <si>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</si>
  <si>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</si>
  <si>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</si>
  <si>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</si>
  <si>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</si>
  <si>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</si>
  <si>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</si>
  <si>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</si>
  <si>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</si>
  <si>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</si>
  <si>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</si>
  <si>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</si>
  <si>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</si>
  <si>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</si>
  <si>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</si>
  <si>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</si>
  <si>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</si>
  <si>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</si>
  <si>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</si>
  <si>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</si>
  <si>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</si>
  <si>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</si>
  <si>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</si>
  <si>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</si>
  <si>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</si>
  <si>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</si>
  <si>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</si>
  <si>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</si>
  <si>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</si>
  <si>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</si>
  <si>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</si>
  <si>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</si>
  <si>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</si>
  <si>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</si>
  <si>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</si>
  <si>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</si>
  <si>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</si>
  <si>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</si>
  <si>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</si>
  <si>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</si>
  <si>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</si>
  <si>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</si>
  <si>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</si>
  <si>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</si>
  <si>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</si>
  <si>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</si>
  <si>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</si>
  <si>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</si>
  <si>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</si>
  <si>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</si>
  <si>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</si>
  <si>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</si>
  <si>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</si>
  <si>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</si>
  <si>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</si>
  <si>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</si>
  <si>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</si>
  <si>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</si>
  <si>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</si>
  <si>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</si>
  <si>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</si>
  <si>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</si>
  <si>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</si>
  <si>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</si>
  <si>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</si>
  <si>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</si>
  <si>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</si>
  <si>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</si>
  <si>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</si>
  <si>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</si>
  <si>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</si>
  <si>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</si>
  <si>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</si>
  <si>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</si>
  <si>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</si>
  <si>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</si>
  <si>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</si>
  <si>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</si>
  <si>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</si>
  <si>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</si>
  <si>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</si>
  <si>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</si>
  <si>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</si>
  <si>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</si>
  <si>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</si>
  <si>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</si>
  <si>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</si>
  <si>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</si>
  <si>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</si>
  <si>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</si>
  <si>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</si>
  <si>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</si>
  <si>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</si>
  <si>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</si>
  <si>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</si>
  <si>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</si>
  <si>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</si>
  <si>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</si>
  <si>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</si>
  <si>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</si>
  <si>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</si>
  <si>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</si>
  <si>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</si>
  <si>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</si>
  <si>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</si>
  <si>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</si>
  <si>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</si>
  <si>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</si>
  <si>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</si>
  <si>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11:39:44</t>
  </si>
  <si>
    <t>11:39:44</t>
  </si>
  <si>
    <t>1149</t>
  </si>
  <si>
    <t>_1</t>
  </si>
  <si>
    <t>RECT-4143-20200907-06_33_50</t>
  </si>
  <si>
    <t>RECT-453-20201215-11_39_46</t>
  </si>
  <si>
    <t>DARK-454-20201215-11_39_48</t>
  </si>
  <si>
    <t>0: Broadleaf</t>
  </si>
  <si>
    <t>--:--:--</t>
  </si>
  <si>
    <t>0/3</t>
  </si>
  <si>
    <t>20201215 11:41:05</t>
  </si>
  <si>
    <t>11:41:05</t>
  </si>
  <si>
    <t>RECT-455-20201215-11_41_07</t>
  </si>
  <si>
    <t>DARK-456-20201215-11_41_09</t>
  </si>
  <si>
    <t>3/3</t>
  </si>
  <si>
    <t>20201215 11:43:05</t>
  </si>
  <si>
    <t>11:43:05</t>
  </si>
  <si>
    <t>RECT-457-20201215-11_43_08</t>
  </si>
  <si>
    <t>DARK-458-20201215-11_43_10</t>
  </si>
  <si>
    <t>1/3</t>
  </si>
  <si>
    <t>20201215 11:45:06</t>
  </si>
  <si>
    <t>11:45:06</t>
  </si>
  <si>
    <t>RECT-459-20201215-11_45_08</t>
  </si>
  <si>
    <t>DARK-460-20201215-11_45_10</t>
  </si>
  <si>
    <t>20201215 11:47:06</t>
  </si>
  <si>
    <t>11:47:06</t>
  </si>
  <si>
    <t>RECT-461-20201215-11_47_09</t>
  </si>
  <si>
    <t>DARK-462-20201215-11_47_11</t>
  </si>
  <si>
    <t>20201215 11:48:22</t>
  </si>
  <si>
    <t>11:48:22</t>
  </si>
  <si>
    <t>RECT-463-20201215-11_48_24</t>
  </si>
  <si>
    <t>DARK-464-20201215-11_48_26</t>
  </si>
  <si>
    <t>20201215 11:49:36</t>
  </si>
  <si>
    <t>11:49:36</t>
  </si>
  <si>
    <t>RECT-465-20201215-11_49_38</t>
  </si>
  <si>
    <t>DARK-466-20201215-11_49_40</t>
  </si>
  <si>
    <t>20201215 11:51:31</t>
  </si>
  <si>
    <t>11:51:31</t>
  </si>
  <si>
    <t>RECT-467-20201215-11_51_33</t>
  </si>
  <si>
    <t>DARK-468-20201215-11_51_35</t>
  </si>
  <si>
    <t>20201215 11:53:31</t>
  </si>
  <si>
    <t>11:53:31</t>
  </si>
  <si>
    <t>RECT-469-20201215-11_53_34</t>
  </si>
  <si>
    <t>DARK-470-20201215-11_53_36</t>
  </si>
  <si>
    <t>20201215 11:55:32</t>
  </si>
  <si>
    <t>11:55:32</t>
  </si>
  <si>
    <t>RECT-471-20201215-11_55_34</t>
  </si>
  <si>
    <t>DARK-472-20201215-11_55_36</t>
  </si>
  <si>
    <t>20201215 11:57:32</t>
  </si>
  <si>
    <t>11:57:32</t>
  </si>
  <si>
    <t>RECT-473-20201215-11_57_35</t>
  </si>
  <si>
    <t>DARK-474-20201215-11_57_37</t>
  </si>
  <si>
    <t>20201215 11:59:33</t>
  </si>
  <si>
    <t>11:59:33</t>
  </si>
  <si>
    <t>RECT-475-20201215-11_59_35</t>
  </si>
  <si>
    <t>DARK-476-20201215-11_59_37</t>
  </si>
  <si>
    <t>20201215 12:01:33</t>
  </si>
  <si>
    <t>12:01:33</t>
  </si>
  <si>
    <t>RECT-477-20201215-12_01_36</t>
  </si>
  <si>
    <t>DARK-478-20201215-12_01_38</t>
  </si>
  <si>
    <t>20201215 12:03:34</t>
  </si>
  <si>
    <t>12:03:34</t>
  </si>
  <si>
    <t>RECT-479-20201215-12_03_36</t>
  </si>
  <si>
    <t>DARK-480-20201215-12_03_38</t>
  </si>
  <si>
    <t>20201215 12:05:34</t>
  </si>
  <si>
    <t>12:05:34</t>
  </si>
  <si>
    <t>RECT-481-20201215-12_05_37</t>
  </si>
  <si>
    <t>DARK-482-20201215-12_05_39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</si>
</sst>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1608061184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1608061176</v>
      </c>
      <c r="I17">
        <f t="shared" ref="I17:I31" si="0">BW17*AG17*(BS17-BT17)/(100*BL17*(1000-AG17*BS17))</f>
        <v>1.8177779522129478E-3</v>
      </c>
      <c r="J17">
        <f t="shared" ref="J17:J31" si="1">BW17*AG17*(BR17-BQ17*(1000-AG17*BT17)/(1000-AG17*BS17))/(100*BL17)</f>
        <v>6.1545311585317304</v>
      </c>
      <c r="K17">
        <f t="shared" ref="K17:K31" si="2">BQ17 - IF(AG17&gt;1, J17*BL17*100/(AI17*CE17), 0)</f>
        <v>401.90454838709701</v>
      </c>
      <c r="L17">
        <f t="shared" ref="L17:L31" si="3">((R17-I17/2)*K17-J17)/(R17+I17/2)</f>
        <v>272.99100990224804</v>
      </c>
      <c r="M17">
        <f t="shared" ref="M17:M31" si="4">L17*(BX17+BY17)/1000</f>
        <v>28.031651170627804</v>
      </c>
      <c r="N17">
        <f t="shared" ref="N17:N31" si="5">(BQ17 - IF(AG17&gt;1, J17*BL17*100/(AI17*CE17), 0))*(BX17+BY17)/1000</f>
        <v>41.268934490956042</v>
      </c>
      <c r="O17">
        <f t="shared" ref="O17:O31" si="6">2/((1/Q17-1/P17)+SIGN(Q17)*SQRT((1/Q17-1/P17)*(1/Q17-1/P17) + 4*BM17/((BM17+1)*(BM17+1))*(2*1/Q17*1/P17-1/P17*1/P17)))</f>
        <v>8.5142195680628432E-2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2.9745851267228973</v>
      </c>
      <c r="Q17">
        <f t="shared" ref="Q17:Q31" si="8">I17*(1000-(1000*0.61365*EXP(17.502*U17/(240.97+U17))/(BX17+BY17)+BS17)/2)/(1000*0.61365*EXP(17.502*U17/(240.97+U17))/(BX17+BY17)-BS17)</f>
        <v>8.3811123177973804E-2</v>
      </c>
      <c r="R17">
        <f t="shared" ref="R17:R31" si="9">1/((BM17+1)/(O17/1.6)+1/(P17/1.37)) + BM17/((BM17+1)/(O17/1.6) + BM17/(P17/1.37))</f>
        <v>5.2499810113268819E-2</v>
      </c>
      <c r="S17">
        <f t="shared" ref="S17:S31" si="10">(BI17*BK17)</f>
        <v>231.28973666324376</v>
      </c>
      <c r="T17">
        <f t="shared" ref="T17:T31" si="11">(BZ17+(S17+2*0.95*0.0000000567*(((BZ17+$B$7)+273)^4-(BZ17+273)^4)-44100*I17)/(1.84*29.3*P17+8*0.95*0.0000000567*(BZ17+273)^3))</f>
        <v>28.876516924734339</v>
      </c>
      <c r="U17">
        <f t="shared" ref="U17:U31" si="12">($C$7*CA17+$D$7*CB17+$E$7*T17)</f>
        <v>28.293283870967699</v>
      </c>
      <c r="V17">
        <f t="shared" ref="V17:V31" si="13">0.61365*EXP(17.502*U17/(240.97+U17))</f>
        <v>3.8602076777635235</v>
      </c>
      <c r="W17">
        <f t="shared" ref="W17:W31" si="14">(X17/Y17*100)</f>
        <v>44.625980359443091</v>
      </c>
      <c r="X17">
        <f t="shared" ref="X17:X31" si="15">BS17*(BX17+BY17)/1000</f>
        <v>1.6933341001334996</v>
      </c>
      <c r="Y17">
        <f t="shared" ref="Y17:Y31" si="16">0.61365*EXP(17.502*BZ17/(240.97+BZ17))</f>
        <v>3.794502857963951</v>
      </c>
      <c r="Z17">
        <f t="shared" ref="Z17:Z31" si="17">(V17-BS17*(BX17+BY17)/1000)</f>
        <v>2.1668735776300236</v>
      </c>
      <c r="AA17">
        <f t="shared" ref="AA17:AA31" si="18">(-I17*44100)</f>
        <v>-80.164007692590999</v>
      </c>
      <c r="AB17">
        <f t="shared" ref="AB17:AB31" si="19">2*29.3*P17*0.92*(BZ17-U17)</f>
        <v>-47.276882290414733</v>
      </c>
      <c r="AC17">
        <f t="shared" ref="AC17:AC31" si="20">2*0.95*0.0000000567*(((BZ17+$B$7)+273)^4-(U17+273)^4)</f>
        <v>-3.4694810463743426</v>
      </c>
      <c r="AD17">
        <f t="shared" ref="AD17:AD31" si="21">S17+AC17+AA17+AB17</f>
        <v>100.3793656338637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54066.644408957902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920.19200000000001</v>
      </c>
      <c r="AR17">
        <v>1061.6099999999999</v>
      </c>
      <c r="AS17">
        <f t="shared" ref="AS17:AS31" si="27">1-AQ17/AR17</f>
        <v>0.13321087781765428</v>
      </c>
      <c r="AT17">
        <v>0.5</v>
      </c>
      <c r="AU17">
        <f t="shared" ref="AU17:AU31" si="28">BI17</f>
        <v>1180.1758179825385</v>
      </c>
      <c r="AV17">
        <f t="shared" ref="AV17:AV31" si="29">J17</f>
        <v>6.1545311585317304</v>
      </c>
      <c r="AW17">
        <f t="shared" ref="AW17:AW31" si="30">AS17*AT17*AU17</f>
        <v>78.606128346311067</v>
      </c>
      <c r="AX17">
        <f t="shared" ref="AX17:AX31" si="31">BC17/AR17</f>
        <v>0.42938555590094285</v>
      </c>
      <c r="AY17">
        <f t="shared" ref="AY17:AY31" si="32">(AV17-AO17)/AU17</f>
        <v>5.7044709235412935E-3</v>
      </c>
      <c r="AZ17">
        <f t="shared" ref="AZ17:AZ31" si="33">(AL17-AR17)/AR17</f>
        <v>2.0727668352784927</v>
      </c>
      <c r="BA17" t="s">
        <v>289</v>
      </c>
      <c r="BB17">
        <v>605.77</v>
      </c>
      <c r="BC17">
        <f t="shared" ref="BC17:BC31" si="34">AR17-BB17</f>
        <v>455.83999999999992</v>
      </c>
      <c r="BD17">
        <f t="shared" ref="BD17:BD31" si="35">(AR17-AQ17)/(AR17-BB17)</f>
        <v>0.31023604773604757</v>
      </c>
      <c r="BE17">
        <f t="shared" ref="BE17:BE31" si="36">(AL17-AR17)/(AL17-BB17)</f>
        <v>0.82839352334629635</v>
      </c>
      <c r="BF17">
        <f t="shared" ref="BF17:BF31" si="37">(AR17-AQ17)/(AR17-AK17)</f>
        <v>0.40856540281305737</v>
      </c>
      <c r="BG17">
        <f t="shared" ref="BG17:BG31" si="38">(AL17-AR17)/(AL17-AK17)</f>
        <v>0.86408047643557762</v>
      </c>
      <c r="BH17">
        <f t="shared" ref="BH17:BH31" si="39">$B$11*CF17+$C$11*CG17+$F$11*CH17*(1-CK17)</f>
        <v>1399.98870967742</v>
      </c>
      <c r="BI17">
        <f t="shared" ref="BI17:BI31" si="40">BH17*BJ17</f>
        <v>1180.1758179825385</v>
      </c>
      <c r="BJ17">
        <f t="shared" ref="BJ17:BJ31" si="41">($B$11*$D$9+$C$11*$D$9+$F$11*((CU17+CM17)/MAX(CU17+CM17+CV17, 0.1)*$I$9+CV17/MAX(CU17+CM17+CV17, 0.1)*$J$9))/($B$11+$C$11+$F$11)</f>
        <v>0.84298952543300865</v>
      </c>
      <c r="BK17">
        <f t="shared" ref="BK17:BK31" si="42">($B$11*$K$9+$C$11*$K$9+$F$11*((CU17+CM17)/MAX(CU17+CM17+CV17, 0.1)*$P$9+CV17/MAX(CU17+CM17+CV17, 0.1)*$Q$9))/($B$11+$C$11+$F$11)</f>
        <v>0.19597905086601752</v>
      </c>
      <c r="BL17">
        <v>6</v>
      </c>
      <c r="BM17">
        <v>0.5</v>
      </c>
      <c r="BN17" t="s">
        <v>290</v>
      </c>
      <c r="BO17">
        <v>2</v>
      </c>
      <c r="BP17">
        <v>1608061176</v>
      </c>
      <c r="BQ17">
        <v>401.90454838709701</v>
      </c>
      <c r="BR17">
        <v>410.16654838709701</v>
      </c>
      <c r="BS17">
        <v>16.490822580645201</v>
      </c>
      <c r="BT17">
        <v>14.3454935483871</v>
      </c>
      <c r="BU17">
        <v>397.135548387097</v>
      </c>
      <c r="BV17">
        <v>16.336822580645201</v>
      </c>
      <c r="BW17">
        <v>500.007580645161</v>
      </c>
      <c r="BX17">
        <v>102.58341935483899</v>
      </c>
      <c r="BY17">
        <v>0.100003006451613</v>
      </c>
      <c r="BZ17">
        <v>27.998477419354799</v>
      </c>
      <c r="CA17">
        <v>28.293283870967699</v>
      </c>
      <c r="CB17">
        <v>999.9</v>
      </c>
      <c r="CC17">
        <v>0</v>
      </c>
      <c r="CD17">
        <v>0</v>
      </c>
      <c r="CE17">
        <v>10000.65</v>
      </c>
      <c r="CF17">
        <v>0</v>
      </c>
      <c r="CG17">
        <v>505.63038709677397</v>
      </c>
      <c r="CH17">
        <v>1399.98870967742</v>
      </c>
      <c r="CI17">
        <v>0.89999235483870998</v>
      </c>
      <c r="CJ17">
        <v>0.100007612903226</v>
      </c>
      <c r="CK17">
        <v>0</v>
      </c>
      <c r="CL17">
        <v>920.74941935483901</v>
      </c>
      <c r="CM17">
        <v>4.9993800000000004</v>
      </c>
      <c r="CN17">
        <v>13083.293548387101</v>
      </c>
      <c r="CO17">
        <v>11164.222580645201</v>
      </c>
      <c r="CP17">
        <v>49.137</v>
      </c>
      <c r="CQ17">
        <v>51.061999999999998</v>
      </c>
      <c r="CR17">
        <v>49.955290322580602</v>
      </c>
      <c r="CS17">
        <v>51.058</v>
      </c>
      <c r="CT17">
        <v>50.683</v>
      </c>
      <c r="CU17">
        <v>1255.4787096774201</v>
      </c>
      <c r="CV17">
        <v>139.51</v>
      </c>
      <c r="CW17">
        <v>0</v>
      </c>
      <c r="CX17">
        <v>259.39999985694902</v>
      </c>
      <c r="CY17">
        <v>0</v>
      </c>
      <c r="CZ17">
        <v>920.19200000000001</v>
      </c>
      <c r="DA17">
        <v>-35.542538508306798</v>
      </c>
      <c r="DB17">
        <v>-502.03077006473097</v>
      </c>
      <c r="DC17">
        <v>13075.316000000001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6.1369441362649004</v>
      </c>
      <c r="DS17">
        <v>1.30448376209592</v>
      </c>
      <c r="DT17">
        <v>9.9902206199334501E-2</v>
      </c>
      <c r="DU17">
        <v>0</v>
      </c>
      <c r="DV17">
        <v>-8.2530819354838698</v>
      </c>
      <c r="DW17">
        <v>-1.4067106451612501</v>
      </c>
      <c r="DX17">
        <v>0.108444294022006</v>
      </c>
      <c r="DY17">
        <v>0</v>
      </c>
      <c r="DZ17">
        <v>2.1483609677419402</v>
      </c>
      <c r="EA17">
        <v>-0.360836612903225</v>
      </c>
      <c r="EB17">
        <v>2.6900408961376101E-2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1143.4000000000001</v>
      </c>
      <c r="EX17">
        <v>1143.7</v>
      </c>
      <c r="EY17">
        <v>2</v>
      </c>
      <c r="EZ17">
        <v>483.70800000000003</v>
      </c>
      <c r="FA17">
        <v>520.94200000000001</v>
      </c>
      <c r="FB17">
        <v>24.2044</v>
      </c>
      <c r="FC17">
        <v>33.251899999999999</v>
      </c>
      <c r="FD17">
        <v>30</v>
      </c>
      <c r="FE17">
        <v>33.0349</v>
      </c>
      <c r="FF17">
        <v>33.067100000000003</v>
      </c>
      <c r="FG17">
        <v>21.107299999999999</v>
      </c>
      <c r="FH17">
        <v>0</v>
      </c>
      <c r="FI17">
        <v>100</v>
      </c>
      <c r="FJ17">
        <v>24.207000000000001</v>
      </c>
      <c r="FK17">
        <v>409.21199999999999</v>
      </c>
      <c r="FL17">
        <v>15.0242</v>
      </c>
      <c r="FM17">
        <v>100.94799999999999</v>
      </c>
      <c r="FN17">
        <v>100.395</v>
      </c>
    </row>
    <row r="18" spans="1:170" x14ac:dyDescent="0.25">
      <c r="A18">
        <v>2</v>
      </c>
      <c r="B18">
        <v>1608061265</v>
      </c>
      <c r="C18">
        <v>81</v>
      </c>
      <c r="D18" t="s">
        <v>293</v>
      </c>
      <c r="E18" t="s">
        <v>294</v>
      </c>
      <c r="F18" t="s">
        <v>285</v>
      </c>
      <c r="G18" t="s">
        <v>286</v>
      </c>
      <c r="H18">
        <v>1608061257.25</v>
      </c>
      <c r="I18">
        <f t="shared" si="0"/>
        <v>1.4049103317048924E-3</v>
      </c>
      <c r="J18">
        <f t="shared" si="1"/>
        <v>-1.621508510082323</v>
      </c>
      <c r="K18">
        <f t="shared" si="2"/>
        <v>46.965496666666702</v>
      </c>
      <c r="L18">
        <f t="shared" si="3"/>
        <v>85.820896840945565</v>
      </c>
      <c r="M18">
        <f t="shared" si="4"/>
        <v>8.8123743160654993</v>
      </c>
      <c r="N18">
        <f t="shared" si="5"/>
        <v>4.8225729606816516</v>
      </c>
      <c r="O18">
        <f t="shared" si="6"/>
        <v>6.3569439314130838E-2</v>
      </c>
      <c r="P18">
        <f t="shared" si="7"/>
        <v>2.9737208190090247</v>
      </c>
      <c r="Q18">
        <f t="shared" si="8"/>
        <v>6.2824033849770033E-2</v>
      </c>
      <c r="R18">
        <f t="shared" si="9"/>
        <v>3.9331264512870202E-2</v>
      </c>
      <c r="S18">
        <f t="shared" si="10"/>
        <v>231.29071513724423</v>
      </c>
      <c r="T18">
        <f t="shared" si="11"/>
        <v>28.962187178518949</v>
      </c>
      <c r="U18">
        <f t="shared" si="12"/>
        <v>28.334236666666701</v>
      </c>
      <c r="V18">
        <f t="shared" si="13"/>
        <v>3.8694130609769424</v>
      </c>
      <c r="W18">
        <f t="shared" si="14"/>
        <v>43.131685642300312</v>
      </c>
      <c r="X18">
        <f t="shared" si="15"/>
        <v>1.634687594321838</v>
      </c>
      <c r="Y18">
        <f t="shared" si="16"/>
        <v>3.7899923686698194</v>
      </c>
      <c r="Z18">
        <f t="shared" si="17"/>
        <v>2.2347254666551044</v>
      </c>
      <c r="AA18">
        <f t="shared" si="18"/>
        <v>-61.956545628185751</v>
      </c>
      <c r="AB18">
        <f t="shared" si="19"/>
        <v>-57.099299376699115</v>
      </c>
      <c r="AC18">
        <f t="shared" si="20"/>
        <v>-4.1919605208987987</v>
      </c>
      <c r="AD18">
        <f t="shared" si="21"/>
        <v>108.04290961146057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54044.95596013288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834.56176923076896</v>
      </c>
      <c r="AR18">
        <v>917.6</v>
      </c>
      <c r="AS18">
        <f t="shared" si="27"/>
        <v>9.049502045469815E-2</v>
      </c>
      <c r="AT18">
        <v>0.5</v>
      </c>
      <c r="AU18">
        <f t="shared" si="28"/>
        <v>1180.1815918534685</v>
      </c>
      <c r="AV18">
        <f t="shared" si="29"/>
        <v>-1.621508510082323</v>
      </c>
      <c r="AW18">
        <f t="shared" si="30"/>
        <v>53.400278647518924</v>
      </c>
      <c r="AX18">
        <f t="shared" si="31"/>
        <v>0.34532476024411507</v>
      </c>
      <c r="AY18">
        <f t="shared" si="32"/>
        <v>-8.8440714333366214E-4</v>
      </c>
      <c r="AZ18">
        <f t="shared" si="33"/>
        <v>2.5550130775937228</v>
      </c>
      <c r="BA18" t="s">
        <v>296</v>
      </c>
      <c r="BB18">
        <v>600.73</v>
      </c>
      <c r="BC18">
        <f t="shared" si="34"/>
        <v>316.87</v>
      </c>
      <c r="BD18">
        <f t="shared" si="35"/>
        <v>0.26205772325947885</v>
      </c>
      <c r="BE18">
        <f t="shared" si="36"/>
        <v>0.88093636688146992</v>
      </c>
      <c r="BF18">
        <f t="shared" si="37"/>
        <v>0.41083003501294074</v>
      </c>
      <c r="BG18">
        <f t="shared" si="38"/>
        <v>0.92063031779287274</v>
      </c>
      <c r="BH18">
        <f t="shared" si="39"/>
        <v>1399.9956666666701</v>
      </c>
      <c r="BI18">
        <f t="shared" si="40"/>
        <v>1180.1815918534685</v>
      </c>
      <c r="BJ18">
        <f t="shared" si="41"/>
        <v>0.8429894605769962</v>
      </c>
      <c r="BK18">
        <f t="shared" si="42"/>
        <v>0.19597892115399249</v>
      </c>
      <c r="BL18">
        <v>6</v>
      </c>
      <c r="BM18">
        <v>0.5</v>
      </c>
      <c r="BN18" t="s">
        <v>290</v>
      </c>
      <c r="BO18">
        <v>2</v>
      </c>
      <c r="BP18">
        <v>1608061257.25</v>
      </c>
      <c r="BQ18">
        <v>46.965496666666702</v>
      </c>
      <c r="BR18">
        <v>45.0989066666667</v>
      </c>
      <c r="BS18">
        <v>15.919700000000001</v>
      </c>
      <c r="BT18">
        <v>14.260683333333301</v>
      </c>
      <c r="BU18">
        <v>42.196493333333301</v>
      </c>
      <c r="BV18">
        <v>15.765700000000001</v>
      </c>
      <c r="BW18">
        <v>500.0111</v>
      </c>
      <c r="BX18">
        <v>102.58329999999999</v>
      </c>
      <c r="BY18">
        <v>0.10001654</v>
      </c>
      <c r="BZ18">
        <v>27.978076666666698</v>
      </c>
      <c r="CA18">
        <v>28.334236666666701</v>
      </c>
      <c r="CB18">
        <v>999.9</v>
      </c>
      <c r="CC18">
        <v>0</v>
      </c>
      <c r="CD18">
        <v>0</v>
      </c>
      <c r="CE18">
        <v>9995.7733333333308</v>
      </c>
      <c r="CF18">
        <v>0</v>
      </c>
      <c r="CG18">
        <v>497.69476666666702</v>
      </c>
      <c r="CH18">
        <v>1399.9956666666701</v>
      </c>
      <c r="CI18">
        <v>0.8999952</v>
      </c>
      <c r="CJ18">
        <v>0.1000047</v>
      </c>
      <c r="CK18">
        <v>0</v>
      </c>
      <c r="CL18">
        <v>834.55293333333304</v>
      </c>
      <c r="CM18">
        <v>4.9993800000000004</v>
      </c>
      <c r="CN18">
        <v>11854.153333333301</v>
      </c>
      <c r="CO18">
        <v>11164.29</v>
      </c>
      <c r="CP18">
        <v>49.125</v>
      </c>
      <c r="CQ18">
        <v>51</v>
      </c>
      <c r="CR18">
        <v>49.914266666666698</v>
      </c>
      <c r="CS18">
        <v>50.945399999999999</v>
      </c>
      <c r="CT18">
        <v>50.625</v>
      </c>
      <c r="CU18">
        <v>1255.4880000000001</v>
      </c>
      <c r="CV18">
        <v>139.50766666666701</v>
      </c>
      <c r="CW18">
        <v>0</v>
      </c>
      <c r="CX18">
        <v>80</v>
      </c>
      <c r="CY18">
        <v>0</v>
      </c>
      <c r="CZ18">
        <v>834.56176923076896</v>
      </c>
      <c r="DA18">
        <v>-17.839316253768899</v>
      </c>
      <c r="DB18">
        <v>-264.84102579046601</v>
      </c>
      <c r="DC18">
        <v>11854.3153846154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-1.63648825575246</v>
      </c>
      <c r="DS18">
        <v>0.40483627333618399</v>
      </c>
      <c r="DT18">
        <v>0.14701060495711801</v>
      </c>
      <c r="DU18">
        <v>1</v>
      </c>
      <c r="DV18">
        <v>1.8786564516129001</v>
      </c>
      <c r="DW18">
        <v>5.1449032258058802E-2</v>
      </c>
      <c r="DX18">
        <v>0.163484576949363</v>
      </c>
      <c r="DY18">
        <v>1</v>
      </c>
      <c r="DZ18">
        <v>1.6610690322580599</v>
      </c>
      <c r="EA18">
        <v>-0.16633548387097399</v>
      </c>
      <c r="EB18">
        <v>1.2415021950492801E-2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1144.8</v>
      </c>
      <c r="EX18">
        <v>1145</v>
      </c>
      <c r="EY18">
        <v>2</v>
      </c>
      <c r="EZ18">
        <v>484.34899999999999</v>
      </c>
      <c r="FA18">
        <v>520.27499999999998</v>
      </c>
      <c r="FB18">
        <v>24.200399999999998</v>
      </c>
      <c r="FC18">
        <v>33.217199999999998</v>
      </c>
      <c r="FD18">
        <v>29.999700000000001</v>
      </c>
      <c r="FE18">
        <v>33.008400000000002</v>
      </c>
      <c r="FF18">
        <v>33.041200000000003</v>
      </c>
      <c r="FG18">
        <v>5.1669600000000004</v>
      </c>
      <c r="FH18">
        <v>0</v>
      </c>
      <c r="FI18">
        <v>100</v>
      </c>
      <c r="FJ18">
        <v>24.212800000000001</v>
      </c>
      <c r="FK18">
        <v>46.1798</v>
      </c>
      <c r="FL18">
        <v>16.4177</v>
      </c>
      <c r="FM18">
        <v>100.953</v>
      </c>
      <c r="FN18">
        <v>100.4</v>
      </c>
    </row>
    <row r="19" spans="1:170" x14ac:dyDescent="0.25">
      <c r="A19">
        <v>3</v>
      </c>
      <c r="B19">
        <v>1608061385.5</v>
      </c>
      <c r="C19">
        <v>201.5</v>
      </c>
      <c r="D19" t="s">
        <v>298</v>
      </c>
      <c r="E19" t="s">
        <v>299</v>
      </c>
      <c r="F19" t="s">
        <v>285</v>
      </c>
      <c r="G19" t="s">
        <v>286</v>
      </c>
      <c r="H19">
        <v>1608061377.5</v>
      </c>
      <c r="I19">
        <f t="shared" si="0"/>
        <v>1.6569917257113001E-3</v>
      </c>
      <c r="J19">
        <f t="shared" si="1"/>
        <v>-1.5853900169780835</v>
      </c>
      <c r="K19">
        <f t="shared" si="2"/>
        <v>79.878522580645097</v>
      </c>
      <c r="L19">
        <f t="shared" si="3"/>
        <v>110.36240164894323</v>
      </c>
      <c r="M19">
        <f t="shared" si="4"/>
        <v>11.332789307433879</v>
      </c>
      <c r="N19">
        <f t="shared" si="5"/>
        <v>8.2024897344576644</v>
      </c>
      <c r="O19">
        <f t="shared" si="6"/>
        <v>7.5847746772975233E-2</v>
      </c>
      <c r="P19">
        <f t="shared" si="7"/>
        <v>2.9736151794033683</v>
      </c>
      <c r="Q19">
        <f t="shared" si="8"/>
        <v>7.4789134721097938E-2</v>
      </c>
      <c r="R19">
        <f t="shared" si="9"/>
        <v>4.683709035550062E-2</v>
      </c>
      <c r="S19">
        <f t="shared" si="10"/>
        <v>231.29135417188277</v>
      </c>
      <c r="T19">
        <f t="shared" si="11"/>
        <v>28.910984264560938</v>
      </c>
      <c r="U19">
        <f t="shared" si="12"/>
        <v>28.3247419354839</v>
      </c>
      <c r="V19">
        <f t="shared" si="13"/>
        <v>3.8672771287395631</v>
      </c>
      <c r="W19">
        <f t="shared" si="14"/>
        <v>43.590057172635944</v>
      </c>
      <c r="X19">
        <f t="shared" si="15"/>
        <v>1.6533489329065909</v>
      </c>
      <c r="Y19">
        <f t="shared" si="16"/>
        <v>3.7929496773968348</v>
      </c>
      <c r="Z19">
        <f t="shared" si="17"/>
        <v>2.2139281958329722</v>
      </c>
      <c r="AA19">
        <f t="shared" si="18"/>
        <v>-73.073335103868331</v>
      </c>
      <c r="AB19">
        <f t="shared" si="19"/>
        <v>-53.430434837454236</v>
      </c>
      <c r="AC19">
        <f t="shared" si="20"/>
        <v>-3.922824897177958</v>
      </c>
      <c r="AD19">
        <f t="shared" si="21"/>
        <v>100.86475933338227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54039.535281228571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810.34665384615403</v>
      </c>
      <c r="AR19">
        <v>891.64</v>
      </c>
      <c r="AS19">
        <f t="shared" si="27"/>
        <v>9.1172834500298228E-2</v>
      </c>
      <c r="AT19">
        <v>0.5</v>
      </c>
      <c r="AU19">
        <f t="shared" si="28"/>
        <v>1180.1905634767302</v>
      </c>
      <c r="AV19">
        <f t="shared" si="29"/>
        <v>-1.5853900169780835</v>
      </c>
      <c r="AW19">
        <f t="shared" si="30"/>
        <v>53.800659461338817</v>
      </c>
      <c r="AX19">
        <f t="shared" si="31"/>
        <v>0.34269436095285088</v>
      </c>
      <c r="AY19">
        <f t="shared" si="32"/>
        <v>-8.5379647011702971E-4</v>
      </c>
      <c r="AZ19">
        <f t="shared" si="33"/>
        <v>2.6585168902247545</v>
      </c>
      <c r="BA19" t="s">
        <v>301</v>
      </c>
      <c r="BB19">
        <v>586.08000000000004</v>
      </c>
      <c r="BC19">
        <f t="shared" si="34"/>
        <v>305.55999999999995</v>
      </c>
      <c r="BD19">
        <f t="shared" si="35"/>
        <v>0.26604708127322285</v>
      </c>
      <c r="BE19">
        <f t="shared" si="36"/>
        <v>0.88581464872944693</v>
      </c>
      <c r="BF19">
        <f t="shared" si="37"/>
        <v>0.4614664297067389</v>
      </c>
      <c r="BG19">
        <f t="shared" si="38"/>
        <v>0.93082428961174224</v>
      </c>
      <c r="BH19">
        <f t="shared" si="39"/>
        <v>1400.0070967741899</v>
      </c>
      <c r="BI19">
        <f t="shared" si="40"/>
        <v>1180.1905634767302</v>
      </c>
      <c r="BJ19">
        <f t="shared" si="41"/>
        <v>0.84298898641017783</v>
      </c>
      <c r="BK19">
        <f t="shared" si="42"/>
        <v>0.19597797282035559</v>
      </c>
      <c r="BL19">
        <v>6</v>
      </c>
      <c r="BM19">
        <v>0.5</v>
      </c>
      <c r="BN19" t="s">
        <v>290</v>
      </c>
      <c r="BO19">
        <v>2</v>
      </c>
      <c r="BP19">
        <v>1608061377.5</v>
      </c>
      <c r="BQ19">
        <v>79.878522580645097</v>
      </c>
      <c r="BR19">
        <v>78.134922580645195</v>
      </c>
      <c r="BS19">
        <v>16.100851612903199</v>
      </c>
      <c r="BT19">
        <v>14.1445193548387</v>
      </c>
      <c r="BU19">
        <v>75.1095258064516</v>
      </c>
      <c r="BV19">
        <v>15.946851612903201</v>
      </c>
      <c r="BW19">
        <v>500.01100000000002</v>
      </c>
      <c r="BX19">
        <v>102.587</v>
      </c>
      <c r="BY19">
        <v>0.10004865161290299</v>
      </c>
      <c r="BZ19">
        <v>27.9914548387097</v>
      </c>
      <c r="CA19">
        <v>28.3247419354839</v>
      </c>
      <c r="CB19">
        <v>999.9</v>
      </c>
      <c r="CC19">
        <v>0</v>
      </c>
      <c r="CD19">
        <v>0</v>
      </c>
      <c r="CE19">
        <v>9994.8154838709706</v>
      </c>
      <c r="CF19">
        <v>0</v>
      </c>
      <c r="CG19">
        <v>491.54990322580602</v>
      </c>
      <c r="CH19">
        <v>1400.0070967741899</v>
      </c>
      <c r="CI19">
        <v>0.90000877419354897</v>
      </c>
      <c r="CJ19">
        <v>9.9991064516129005E-2</v>
      </c>
      <c r="CK19">
        <v>0</v>
      </c>
      <c r="CL19">
        <v>810.38103225806401</v>
      </c>
      <c r="CM19">
        <v>4.9993800000000004</v>
      </c>
      <c r="CN19">
        <v>11506.6387096774</v>
      </c>
      <c r="CO19">
        <v>11164.416129032301</v>
      </c>
      <c r="CP19">
        <v>49.003999999999998</v>
      </c>
      <c r="CQ19">
        <v>50.875</v>
      </c>
      <c r="CR19">
        <v>49.808</v>
      </c>
      <c r="CS19">
        <v>50.816064516129003</v>
      </c>
      <c r="CT19">
        <v>50.531999999999996</v>
      </c>
      <c r="CU19">
        <v>1255.5212903225799</v>
      </c>
      <c r="CV19">
        <v>139.486774193548</v>
      </c>
      <c r="CW19">
        <v>0</v>
      </c>
      <c r="CX19">
        <v>119.700000047684</v>
      </c>
      <c r="CY19">
        <v>0</v>
      </c>
      <c r="CZ19">
        <v>810.34665384615403</v>
      </c>
      <c r="DA19">
        <v>-9.1029401653249504</v>
      </c>
      <c r="DB19">
        <v>-130.06495727635399</v>
      </c>
      <c r="DC19">
        <v>11505.9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-1.5854986651683101</v>
      </c>
      <c r="DS19">
        <v>0.36915396742086598</v>
      </c>
      <c r="DT19">
        <v>3.0335723789715701E-2</v>
      </c>
      <c r="DU19">
        <v>1</v>
      </c>
      <c r="DV19">
        <v>1.74359741935484</v>
      </c>
      <c r="DW19">
        <v>-0.44426612903226598</v>
      </c>
      <c r="DX19">
        <v>3.8326024087720401E-2</v>
      </c>
      <c r="DY19">
        <v>0</v>
      </c>
      <c r="DZ19">
        <v>1.9563322580645199</v>
      </c>
      <c r="EA19">
        <v>0.48593129032257498</v>
      </c>
      <c r="EB19">
        <v>3.6229406850065801E-2</v>
      </c>
      <c r="EC19">
        <v>0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1146.8</v>
      </c>
      <c r="EX19">
        <v>1147</v>
      </c>
      <c r="EY19">
        <v>2</v>
      </c>
      <c r="EZ19">
        <v>485.07100000000003</v>
      </c>
      <c r="FA19">
        <v>520.57399999999996</v>
      </c>
      <c r="FB19">
        <v>24.407299999999999</v>
      </c>
      <c r="FC19">
        <v>33.128799999999998</v>
      </c>
      <c r="FD19">
        <v>29.999700000000001</v>
      </c>
      <c r="FE19">
        <v>32.937600000000003</v>
      </c>
      <c r="FF19">
        <v>32.970100000000002</v>
      </c>
      <c r="FG19">
        <v>6.6125999999999996</v>
      </c>
      <c r="FH19">
        <v>0</v>
      </c>
      <c r="FI19">
        <v>100</v>
      </c>
      <c r="FJ19">
        <v>24.4084</v>
      </c>
      <c r="FK19">
        <v>78.230800000000002</v>
      </c>
      <c r="FL19">
        <v>15.8804</v>
      </c>
      <c r="FM19">
        <v>100.965</v>
      </c>
      <c r="FN19">
        <v>100.414</v>
      </c>
    </row>
    <row r="20" spans="1:170" x14ac:dyDescent="0.25">
      <c r="A20">
        <v>4</v>
      </c>
      <c r="B20">
        <v>1608061506</v>
      </c>
      <c r="C20">
        <v>322</v>
      </c>
      <c r="D20" t="s">
        <v>303</v>
      </c>
      <c r="E20" t="s">
        <v>304</v>
      </c>
      <c r="F20" t="s">
        <v>285</v>
      </c>
      <c r="G20" t="s">
        <v>286</v>
      </c>
      <c r="H20">
        <v>1608061498</v>
      </c>
      <c r="I20">
        <f t="shared" si="0"/>
        <v>2.5211939618491239E-3</v>
      </c>
      <c r="J20">
        <f t="shared" si="1"/>
        <v>-0.45442534876310864</v>
      </c>
      <c r="K20">
        <f t="shared" si="2"/>
        <v>99.898135483871002</v>
      </c>
      <c r="L20">
        <f t="shared" si="3"/>
        <v>102.54732471697361</v>
      </c>
      <c r="M20">
        <f t="shared" si="4"/>
        <v>10.530156412516382</v>
      </c>
      <c r="N20">
        <f t="shared" si="5"/>
        <v>10.258122236413616</v>
      </c>
      <c r="O20">
        <f t="shared" si="6"/>
        <v>0.12267983812235815</v>
      </c>
      <c r="P20">
        <f t="shared" si="7"/>
        <v>2.9741263637731561</v>
      </c>
      <c r="Q20">
        <f t="shared" si="8"/>
        <v>0.1199363101214475</v>
      </c>
      <c r="R20">
        <f t="shared" si="9"/>
        <v>7.5201578785943621E-2</v>
      </c>
      <c r="S20">
        <f t="shared" si="10"/>
        <v>231.29430167371243</v>
      </c>
      <c r="T20">
        <f t="shared" si="11"/>
        <v>28.672038473481081</v>
      </c>
      <c r="U20">
        <f t="shared" si="12"/>
        <v>28.222999999999999</v>
      </c>
      <c r="V20">
        <f t="shared" si="13"/>
        <v>3.8444537667368368</v>
      </c>
      <c r="W20">
        <f t="shared" si="14"/>
        <v>46.043207198243252</v>
      </c>
      <c r="X20">
        <f t="shared" si="15"/>
        <v>1.744628485352665</v>
      </c>
      <c r="Y20">
        <f t="shared" si="16"/>
        <v>3.7891115574139027</v>
      </c>
      <c r="Z20">
        <f t="shared" si="17"/>
        <v>2.099825281384172</v>
      </c>
      <c r="AA20">
        <f t="shared" si="18"/>
        <v>-111.18465371754637</v>
      </c>
      <c r="AB20">
        <f t="shared" si="19"/>
        <v>-39.910451608435018</v>
      </c>
      <c r="AC20">
        <f t="shared" si="20"/>
        <v>-2.9279555457013919</v>
      </c>
      <c r="AD20">
        <f t="shared" si="21"/>
        <v>77.271240802029638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54057.62073830657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792.16919230769201</v>
      </c>
      <c r="AR20">
        <v>883.05</v>
      </c>
      <c r="AS20">
        <f t="shared" si="27"/>
        <v>0.10291694433192677</v>
      </c>
      <c r="AT20">
        <v>0.5</v>
      </c>
      <c r="AU20">
        <f t="shared" si="28"/>
        <v>1180.202605079136</v>
      </c>
      <c r="AV20">
        <f t="shared" si="29"/>
        <v>-0.45442534876310864</v>
      </c>
      <c r="AW20">
        <f t="shared" si="30"/>
        <v>60.7314229036622</v>
      </c>
      <c r="AX20">
        <f t="shared" si="31"/>
        <v>0.36598154124907983</v>
      </c>
      <c r="AY20">
        <f t="shared" si="32"/>
        <v>1.0449233930037397E-4</v>
      </c>
      <c r="AZ20">
        <f t="shared" si="33"/>
        <v>2.6941056565313399</v>
      </c>
      <c r="BA20" t="s">
        <v>306</v>
      </c>
      <c r="BB20">
        <v>559.87</v>
      </c>
      <c r="BC20">
        <f t="shared" si="34"/>
        <v>323.17999999999995</v>
      </c>
      <c r="BD20">
        <f t="shared" si="35"/>
        <v>0.28120801934620943</v>
      </c>
      <c r="BE20">
        <f t="shared" si="36"/>
        <v>0.8804015972111715</v>
      </c>
      <c r="BF20">
        <f t="shared" si="37"/>
        <v>0.54233537607014282</v>
      </c>
      <c r="BG20">
        <f t="shared" si="38"/>
        <v>0.93419741048709215</v>
      </c>
      <c r="BH20">
        <f t="shared" si="39"/>
        <v>1400.02096774194</v>
      </c>
      <c r="BI20">
        <f t="shared" si="40"/>
        <v>1180.202605079136</v>
      </c>
      <c r="BJ20">
        <f t="shared" si="41"/>
        <v>0.84298923535599346</v>
      </c>
      <c r="BK20">
        <f t="shared" si="42"/>
        <v>0.19597847071198718</v>
      </c>
      <c r="BL20">
        <v>6</v>
      </c>
      <c r="BM20">
        <v>0.5</v>
      </c>
      <c r="BN20" t="s">
        <v>290</v>
      </c>
      <c r="BO20">
        <v>2</v>
      </c>
      <c r="BP20">
        <v>1608061498</v>
      </c>
      <c r="BQ20">
        <v>99.898135483871002</v>
      </c>
      <c r="BR20">
        <v>99.655064516129002</v>
      </c>
      <c r="BS20">
        <v>16.989964516129</v>
      </c>
      <c r="BT20">
        <v>14.0159870967742</v>
      </c>
      <c r="BU20">
        <v>95.129141935483901</v>
      </c>
      <c r="BV20">
        <v>16.835964516129</v>
      </c>
      <c r="BW20">
        <v>500.00896774193501</v>
      </c>
      <c r="BX20">
        <v>102.58583870967701</v>
      </c>
      <c r="BY20">
        <v>9.9984070967741895E-2</v>
      </c>
      <c r="BZ20">
        <v>27.974090322580601</v>
      </c>
      <c r="CA20">
        <v>28.222999999999999</v>
      </c>
      <c r="CB20">
        <v>999.9</v>
      </c>
      <c r="CC20">
        <v>0</v>
      </c>
      <c r="CD20">
        <v>0</v>
      </c>
      <c r="CE20">
        <v>9997.8193548387098</v>
      </c>
      <c r="CF20">
        <v>0</v>
      </c>
      <c r="CG20">
        <v>471.36635483870998</v>
      </c>
      <c r="CH20">
        <v>1400.02096774194</v>
      </c>
      <c r="CI20">
        <v>0.90000261290322603</v>
      </c>
      <c r="CJ20">
        <v>9.9997303225806397E-2</v>
      </c>
      <c r="CK20">
        <v>0</v>
      </c>
      <c r="CL20">
        <v>792.21506451612902</v>
      </c>
      <c r="CM20">
        <v>4.9993800000000004</v>
      </c>
      <c r="CN20">
        <v>11247.1129032258</v>
      </c>
      <c r="CO20">
        <v>11164.5225806452</v>
      </c>
      <c r="CP20">
        <v>48.875</v>
      </c>
      <c r="CQ20">
        <v>50.745935483871001</v>
      </c>
      <c r="CR20">
        <v>49.679000000000002</v>
      </c>
      <c r="CS20">
        <v>50.686999999999998</v>
      </c>
      <c r="CT20">
        <v>50.405000000000001</v>
      </c>
      <c r="CU20">
        <v>1255.5212903225799</v>
      </c>
      <c r="CV20">
        <v>139.49967741935501</v>
      </c>
      <c r="CW20">
        <v>0</v>
      </c>
      <c r="CX20">
        <v>119.89999985694899</v>
      </c>
      <c r="CY20">
        <v>0</v>
      </c>
      <c r="CZ20">
        <v>792.16919230769201</v>
      </c>
      <c r="DA20">
        <v>-6.71470086279664</v>
      </c>
      <c r="DB20">
        <v>-94.861538429922803</v>
      </c>
      <c r="DC20">
        <v>11246.157692307699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-0.45739384400573602</v>
      </c>
      <c r="DS20">
        <v>0.22009513125890401</v>
      </c>
      <c r="DT20">
        <v>1.7717510894973001E-2</v>
      </c>
      <c r="DU20">
        <v>1</v>
      </c>
      <c r="DV20">
        <v>0.24583958064516101</v>
      </c>
      <c r="DW20">
        <v>-0.31271966129032402</v>
      </c>
      <c r="DX20">
        <v>2.5095220383859199E-2</v>
      </c>
      <c r="DY20">
        <v>0</v>
      </c>
      <c r="DZ20">
        <v>2.9701287096774198</v>
      </c>
      <c r="EA20">
        <v>0.45789967741934601</v>
      </c>
      <c r="EB20">
        <v>3.4135548469342199E-2</v>
      </c>
      <c r="EC20">
        <v>0</v>
      </c>
      <c r="ED20">
        <v>1</v>
      </c>
      <c r="EE20">
        <v>3</v>
      </c>
      <c r="EF20" t="s">
        <v>302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1148.8</v>
      </c>
      <c r="EX20">
        <v>1149.0999999999999</v>
      </c>
      <c r="EY20">
        <v>2</v>
      </c>
      <c r="EZ20">
        <v>486.072</v>
      </c>
      <c r="FA20">
        <v>520.83299999999997</v>
      </c>
      <c r="FB20">
        <v>24.494199999999999</v>
      </c>
      <c r="FC20">
        <v>33.0229</v>
      </c>
      <c r="FD20">
        <v>29.999700000000001</v>
      </c>
      <c r="FE20">
        <v>32.849200000000003</v>
      </c>
      <c r="FF20">
        <v>32.883899999999997</v>
      </c>
      <c r="FG20">
        <v>7.5946100000000003</v>
      </c>
      <c r="FH20">
        <v>0</v>
      </c>
      <c r="FI20">
        <v>100</v>
      </c>
      <c r="FJ20">
        <v>24.497800000000002</v>
      </c>
      <c r="FK20">
        <v>99.779700000000005</v>
      </c>
      <c r="FL20">
        <v>16.053899999999999</v>
      </c>
      <c r="FM20">
        <v>100.98</v>
      </c>
      <c r="FN20">
        <v>100.428</v>
      </c>
    </row>
    <row r="21" spans="1:170" x14ac:dyDescent="0.25">
      <c r="A21">
        <v>5</v>
      </c>
      <c r="B21">
        <v>1608061626.5</v>
      </c>
      <c r="C21">
        <v>442.5</v>
      </c>
      <c r="D21" t="s">
        <v>307</v>
      </c>
      <c r="E21" t="s">
        <v>308</v>
      </c>
      <c r="F21" t="s">
        <v>285</v>
      </c>
      <c r="G21" t="s">
        <v>286</v>
      </c>
      <c r="H21">
        <v>1608061618.5</v>
      </c>
      <c r="I21">
        <f t="shared" si="0"/>
        <v>3.1106834387798882E-3</v>
      </c>
      <c r="J21">
        <f t="shared" si="1"/>
        <v>1.958293708433096</v>
      </c>
      <c r="K21">
        <f t="shared" si="2"/>
        <v>149.843903225806</v>
      </c>
      <c r="L21">
        <f t="shared" si="3"/>
        <v>125.06489430151737</v>
      </c>
      <c r="M21">
        <f t="shared" si="4"/>
        <v>12.842167034445355</v>
      </c>
      <c r="N21">
        <f t="shared" si="5"/>
        <v>15.386575466011637</v>
      </c>
      <c r="O21">
        <f t="shared" si="6"/>
        <v>0.15794355969676843</v>
      </c>
      <c r="P21">
        <f t="shared" si="7"/>
        <v>2.972673220857617</v>
      </c>
      <c r="Q21">
        <f t="shared" si="8"/>
        <v>0.1534252495727754</v>
      </c>
      <c r="R21">
        <f t="shared" si="9"/>
        <v>9.6285966785217489E-2</v>
      </c>
      <c r="S21">
        <f t="shared" si="10"/>
        <v>231.29154893391205</v>
      </c>
      <c r="T21">
        <f t="shared" si="11"/>
        <v>28.542532229472783</v>
      </c>
      <c r="U21">
        <f t="shared" si="12"/>
        <v>28.145887096774199</v>
      </c>
      <c r="V21">
        <f t="shared" si="13"/>
        <v>3.8272337016304889</v>
      </c>
      <c r="W21">
        <f t="shared" si="14"/>
        <v>47.508600450573681</v>
      </c>
      <c r="X21">
        <f t="shared" si="15"/>
        <v>1.8023941837493644</v>
      </c>
      <c r="Y21">
        <f t="shared" si="16"/>
        <v>3.793827152674206</v>
      </c>
      <c r="Z21">
        <f t="shared" si="17"/>
        <v>2.0248395178811247</v>
      </c>
      <c r="AA21">
        <f t="shared" si="18"/>
        <v>-137.18113965019307</v>
      </c>
      <c r="AB21">
        <f t="shared" si="19"/>
        <v>-24.113858438717379</v>
      </c>
      <c r="AC21">
        <f t="shared" si="20"/>
        <v>-1.7694408635122052</v>
      </c>
      <c r="AD21">
        <f t="shared" si="21"/>
        <v>68.227109981489377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54011.139221681056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782.45453846153805</v>
      </c>
      <c r="AR21">
        <v>893.92</v>
      </c>
      <c r="AS21">
        <f t="shared" si="27"/>
        <v>0.12469288251573063</v>
      </c>
      <c r="AT21">
        <v>0.5</v>
      </c>
      <c r="AU21">
        <f t="shared" si="28"/>
        <v>1180.189692508935</v>
      </c>
      <c r="AV21">
        <f t="shared" si="29"/>
        <v>1.958293708433096</v>
      </c>
      <c r="AW21">
        <f t="shared" si="30"/>
        <v>73.580627337146439</v>
      </c>
      <c r="AX21">
        <f t="shared" si="31"/>
        <v>0.37908313943082156</v>
      </c>
      <c r="AY21">
        <f t="shared" si="32"/>
        <v>2.1488420076420209E-3</v>
      </c>
      <c r="AZ21">
        <f t="shared" si="33"/>
        <v>2.6491856094505102</v>
      </c>
      <c r="BA21" t="s">
        <v>310</v>
      </c>
      <c r="BB21">
        <v>555.04999999999995</v>
      </c>
      <c r="BC21">
        <f t="shared" si="34"/>
        <v>338.87</v>
      </c>
      <c r="BD21">
        <f t="shared" si="35"/>
        <v>0.32893281063080798</v>
      </c>
      <c r="BE21">
        <f t="shared" si="36"/>
        <v>0.87481852805473159</v>
      </c>
      <c r="BF21">
        <f t="shared" si="37"/>
        <v>0.6246555678173622</v>
      </c>
      <c r="BG21">
        <f t="shared" si="38"/>
        <v>0.92992897929791229</v>
      </c>
      <c r="BH21">
        <f t="shared" si="39"/>
        <v>1400.0058064516099</v>
      </c>
      <c r="BI21">
        <f t="shared" si="40"/>
        <v>1180.189692508935</v>
      </c>
      <c r="BJ21">
        <f t="shared" si="41"/>
        <v>0.84298914123805613</v>
      </c>
      <c r="BK21">
        <f t="shared" si="42"/>
        <v>0.19597828247611221</v>
      </c>
      <c r="BL21">
        <v>6</v>
      </c>
      <c r="BM21">
        <v>0.5</v>
      </c>
      <c r="BN21" t="s">
        <v>290</v>
      </c>
      <c r="BO21">
        <v>2</v>
      </c>
      <c r="BP21">
        <v>1608061618.5</v>
      </c>
      <c r="BQ21">
        <v>149.843903225806</v>
      </c>
      <c r="BR21">
        <v>152.75316129032299</v>
      </c>
      <c r="BS21">
        <v>17.5528193548387</v>
      </c>
      <c r="BT21">
        <v>13.885564516129</v>
      </c>
      <c r="BU21">
        <v>145.074903225806</v>
      </c>
      <c r="BV21">
        <v>17.3988193548387</v>
      </c>
      <c r="BW21">
        <v>500.00596774193502</v>
      </c>
      <c r="BX21">
        <v>102.584032258064</v>
      </c>
      <c r="BY21">
        <v>9.9995151612903205E-2</v>
      </c>
      <c r="BZ21">
        <v>27.995422580645201</v>
      </c>
      <c r="CA21">
        <v>28.145887096774199</v>
      </c>
      <c r="CB21">
        <v>999.9</v>
      </c>
      <c r="CC21">
        <v>0</v>
      </c>
      <c r="CD21">
        <v>0</v>
      </c>
      <c r="CE21">
        <v>9989.7793548387108</v>
      </c>
      <c r="CF21">
        <v>0</v>
      </c>
      <c r="CG21">
        <v>437.75754838709702</v>
      </c>
      <c r="CH21">
        <v>1400.0058064516099</v>
      </c>
      <c r="CI21">
        <v>0.90000283870967801</v>
      </c>
      <c r="CJ21">
        <v>9.9997058064516101E-2</v>
      </c>
      <c r="CK21">
        <v>0</v>
      </c>
      <c r="CL21">
        <v>782.45425806451601</v>
      </c>
      <c r="CM21">
        <v>4.9993800000000004</v>
      </c>
      <c r="CN21">
        <v>11108.512903225799</v>
      </c>
      <c r="CO21">
        <v>11164.3870967742</v>
      </c>
      <c r="CP21">
        <v>48.75</v>
      </c>
      <c r="CQ21">
        <v>50.570129032258002</v>
      </c>
      <c r="CR21">
        <v>49.527999999999999</v>
      </c>
      <c r="CS21">
        <v>50.526000000000003</v>
      </c>
      <c r="CT21">
        <v>50.283999999999999</v>
      </c>
      <c r="CU21">
        <v>1255.5129032258101</v>
      </c>
      <c r="CV21">
        <v>139.493870967742</v>
      </c>
      <c r="CW21">
        <v>0</v>
      </c>
      <c r="CX21">
        <v>119.59999990463299</v>
      </c>
      <c r="CY21">
        <v>0</v>
      </c>
      <c r="CZ21">
        <v>782.45453846153805</v>
      </c>
      <c r="DA21">
        <v>-2.1673846180455301</v>
      </c>
      <c r="DB21">
        <v>-28.328205145502501</v>
      </c>
      <c r="DC21">
        <v>11108.407692307699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1.9572351984430301</v>
      </c>
      <c r="DS21">
        <v>0.235891842259349</v>
      </c>
      <c r="DT21">
        <v>2.2798093712070401E-2</v>
      </c>
      <c r="DU21">
        <v>1</v>
      </c>
      <c r="DV21">
        <v>-2.9092612903225801</v>
      </c>
      <c r="DW21">
        <v>-0.32466774193548098</v>
      </c>
      <c r="DX21">
        <v>3.0031242950863301E-2</v>
      </c>
      <c r="DY21">
        <v>0</v>
      </c>
      <c r="DZ21">
        <v>3.6672632258064501</v>
      </c>
      <c r="EA21">
        <v>0.249164999999992</v>
      </c>
      <c r="EB21">
        <v>1.8619932328468699E-2</v>
      </c>
      <c r="EC21">
        <v>0</v>
      </c>
      <c r="ED21">
        <v>1</v>
      </c>
      <c r="EE21">
        <v>3</v>
      </c>
      <c r="EF21" t="s">
        <v>302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1150.8</v>
      </c>
      <c r="EX21">
        <v>1151.0999999999999</v>
      </c>
      <c r="EY21">
        <v>2</v>
      </c>
      <c r="EZ21">
        <v>486.84100000000001</v>
      </c>
      <c r="FA21">
        <v>521.05100000000004</v>
      </c>
      <c r="FB21">
        <v>24.541</v>
      </c>
      <c r="FC21">
        <v>32.902900000000002</v>
      </c>
      <c r="FD21">
        <v>29.999700000000001</v>
      </c>
      <c r="FE21">
        <v>32.743000000000002</v>
      </c>
      <c r="FF21">
        <v>32.778199999999998</v>
      </c>
      <c r="FG21">
        <v>10.020300000000001</v>
      </c>
      <c r="FH21">
        <v>0</v>
      </c>
      <c r="FI21">
        <v>100</v>
      </c>
      <c r="FJ21">
        <v>24.540299999999998</v>
      </c>
      <c r="FK21">
        <v>152.87799999999999</v>
      </c>
      <c r="FL21">
        <v>16.897300000000001</v>
      </c>
      <c r="FM21">
        <v>100.995</v>
      </c>
      <c r="FN21">
        <v>100.444</v>
      </c>
    </row>
    <row r="22" spans="1:170" x14ac:dyDescent="0.25">
      <c r="A22">
        <v>6</v>
      </c>
      <c r="B22">
        <v>1608061702</v>
      </c>
      <c r="C22">
        <v>518</v>
      </c>
      <c r="D22" t="s">
        <v>311</v>
      </c>
      <c r="E22" t="s">
        <v>312</v>
      </c>
      <c r="F22" t="s">
        <v>285</v>
      </c>
      <c r="G22" t="s">
        <v>286</v>
      </c>
      <c r="H22">
        <v>1608061694</v>
      </c>
      <c r="I22">
        <f t="shared" si="0"/>
        <v>3.3100231810461343E-3</v>
      </c>
      <c r="J22">
        <f t="shared" si="1"/>
        <v>4.5810365508965134</v>
      </c>
      <c r="K22">
        <f t="shared" si="2"/>
        <v>199.06522580645199</v>
      </c>
      <c r="L22">
        <f t="shared" si="3"/>
        <v>149.47776881314016</v>
      </c>
      <c r="M22">
        <f t="shared" si="4"/>
        <v>15.348278687873886</v>
      </c>
      <c r="N22">
        <f t="shared" si="5"/>
        <v>20.439886057982065</v>
      </c>
      <c r="O22">
        <f t="shared" si="6"/>
        <v>0.17096429352902492</v>
      </c>
      <c r="P22">
        <f t="shared" si="7"/>
        <v>2.9755125098404256</v>
      </c>
      <c r="Q22">
        <f t="shared" si="8"/>
        <v>0.16568858314871965</v>
      </c>
      <c r="R22">
        <f t="shared" si="9"/>
        <v>0.1040158047927974</v>
      </c>
      <c r="S22">
        <f t="shared" si="10"/>
        <v>231.29256687561272</v>
      </c>
      <c r="T22">
        <f t="shared" si="11"/>
        <v>28.463545883819894</v>
      </c>
      <c r="U22">
        <f t="shared" si="12"/>
        <v>28.080670967741899</v>
      </c>
      <c r="V22">
        <f t="shared" si="13"/>
        <v>3.8127228590908344</v>
      </c>
      <c r="W22">
        <f t="shared" si="14"/>
        <v>47.988785261619086</v>
      </c>
      <c r="X22">
        <f t="shared" si="15"/>
        <v>1.8176995697870082</v>
      </c>
      <c r="Y22">
        <f t="shared" si="16"/>
        <v>3.7877590772042002</v>
      </c>
      <c r="Z22">
        <f t="shared" si="17"/>
        <v>1.9950232893038262</v>
      </c>
      <c r="AA22">
        <f t="shared" si="18"/>
        <v>-145.97202228413451</v>
      </c>
      <c r="AB22">
        <f t="shared" si="19"/>
        <v>-18.079381559931598</v>
      </c>
      <c r="AC22">
        <f t="shared" si="20"/>
        <v>-1.3247616954583019</v>
      </c>
      <c r="AD22">
        <f t="shared" si="21"/>
        <v>65.916401336088313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54099.246046394619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786.09292000000005</v>
      </c>
      <c r="AR22">
        <v>914.96</v>
      </c>
      <c r="AS22">
        <f t="shared" si="27"/>
        <v>0.14084449593424853</v>
      </c>
      <c r="AT22">
        <v>0.5</v>
      </c>
      <c r="AU22">
        <f t="shared" si="28"/>
        <v>1180.1929131609418</v>
      </c>
      <c r="AV22">
        <f t="shared" si="29"/>
        <v>4.5810365508965134</v>
      </c>
      <c r="AW22">
        <f t="shared" si="30"/>
        <v>83.111837979662596</v>
      </c>
      <c r="AX22">
        <f t="shared" si="31"/>
        <v>0.39493529771793301</v>
      </c>
      <c r="AY22">
        <f t="shared" si="32"/>
        <v>4.3711362550854747E-3</v>
      </c>
      <c r="AZ22">
        <f t="shared" si="33"/>
        <v>2.5652706129229692</v>
      </c>
      <c r="BA22" t="s">
        <v>314</v>
      </c>
      <c r="BB22">
        <v>553.61</v>
      </c>
      <c r="BC22">
        <f t="shared" si="34"/>
        <v>361.35</v>
      </c>
      <c r="BD22">
        <f t="shared" si="35"/>
        <v>0.35662676075826755</v>
      </c>
      <c r="BE22">
        <f t="shared" si="36"/>
        <v>0.86658519385483324</v>
      </c>
      <c r="BF22">
        <f t="shared" si="37"/>
        <v>0.64600507465449108</v>
      </c>
      <c r="BG22">
        <f t="shared" si="38"/>
        <v>0.92166699289309673</v>
      </c>
      <c r="BH22">
        <f t="shared" si="39"/>
        <v>1400.0093548387099</v>
      </c>
      <c r="BI22">
        <f t="shared" si="40"/>
        <v>1180.1929131609418</v>
      </c>
      <c r="BJ22">
        <f t="shared" si="41"/>
        <v>0.84298930509425607</v>
      </c>
      <c r="BK22">
        <f t="shared" si="42"/>
        <v>0.19597861018851209</v>
      </c>
      <c r="BL22">
        <v>6</v>
      </c>
      <c r="BM22">
        <v>0.5</v>
      </c>
      <c r="BN22" t="s">
        <v>290</v>
      </c>
      <c r="BO22">
        <v>2</v>
      </c>
      <c r="BP22">
        <v>1608061694</v>
      </c>
      <c r="BQ22">
        <v>199.06522580645199</v>
      </c>
      <c r="BR22">
        <v>205.353064516129</v>
      </c>
      <c r="BS22">
        <v>17.702680645161301</v>
      </c>
      <c r="BT22">
        <v>13.8010290322581</v>
      </c>
      <c r="BU22">
        <v>194.29622580645199</v>
      </c>
      <c r="BV22">
        <v>17.548680645161301</v>
      </c>
      <c r="BW22">
        <v>500.00777419354802</v>
      </c>
      <c r="BX22">
        <v>102.579419354839</v>
      </c>
      <c r="BY22">
        <v>9.9920922580645194E-2</v>
      </c>
      <c r="BZ22">
        <v>27.9679677419355</v>
      </c>
      <c r="CA22">
        <v>28.080670967741899</v>
      </c>
      <c r="CB22">
        <v>999.9</v>
      </c>
      <c r="CC22">
        <v>0</v>
      </c>
      <c r="CD22">
        <v>0</v>
      </c>
      <c r="CE22">
        <v>10006.2870967742</v>
      </c>
      <c r="CF22">
        <v>0</v>
      </c>
      <c r="CG22">
        <v>425.72409677419301</v>
      </c>
      <c r="CH22">
        <v>1400.0093548387099</v>
      </c>
      <c r="CI22">
        <v>0.90000080645161296</v>
      </c>
      <c r="CJ22">
        <v>9.9999109677419304E-2</v>
      </c>
      <c r="CK22">
        <v>0</v>
      </c>
      <c r="CL22">
        <v>786.12141935483896</v>
      </c>
      <c r="CM22">
        <v>4.9993800000000004</v>
      </c>
      <c r="CN22">
        <v>11158.229032258099</v>
      </c>
      <c r="CO22">
        <v>11164.4096774194</v>
      </c>
      <c r="CP22">
        <v>48.7296774193548</v>
      </c>
      <c r="CQ22">
        <v>50.443096774193499</v>
      </c>
      <c r="CR22">
        <v>49.451225806451603</v>
      </c>
      <c r="CS22">
        <v>50.436999999999998</v>
      </c>
      <c r="CT22">
        <v>50.245935483871001</v>
      </c>
      <c r="CU22">
        <v>1255.50903225806</v>
      </c>
      <c r="CV22">
        <v>139.50193548387099</v>
      </c>
      <c r="CW22">
        <v>0</v>
      </c>
      <c r="CX22">
        <v>74.599999904632597</v>
      </c>
      <c r="CY22">
        <v>0</v>
      </c>
      <c r="CZ22">
        <v>786.09292000000005</v>
      </c>
      <c r="DA22">
        <v>1.0513076951840901</v>
      </c>
      <c r="DB22">
        <v>-1.4461539398049801</v>
      </c>
      <c r="DC22">
        <v>11158.023999999999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4.5841086740860097</v>
      </c>
      <c r="DS22">
        <v>-0.19954727042498599</v>
      </c>
      <c r="DT22">
        <v>1.98607507458145E-2</v>
      </c>
      <c r="DU22">
        <v>1</v>
      </c>
      <c r="DV22">
        <v>-6.2892141935483901</v>
      </c>
      <c r="DW22">
        <v>0.15991500000002701</v>
      </c>
      <c r="DX22">
        <v>1.9387142359454799E-2</v>
      </c>
      <c r="DY22">
        <v>1</v>
      </c>
      <c r="DZ22">
        <v>3.9005393548387102</v>
      </c>
      <c r="EA22">
        <v>0.141461129032253</v>
      </c>
      <c r="EB22">
        <v>1.05721807606274E-2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1152.0999999999999</v>
      </c>
      <c r="EX22">
        <v>1152.3</v>
      </c>
      <c r="EY22">
        <v>2</v>
      </c>
      <c r="EZ22">
        <v>487.053</v>
      </c>
      <c r="FA22">
        <v>521.19600000000003</v>
      </c>
      <c r="FB22">
        <v>24.521599999999999</v>
      </c>
      <c r="FC22">
        <v>32.813600000000001</v>
      </c>
      <c r="FD22">
        <v>29.999500000000001</v>
      </c>
      <c r="FE22">
        <v>32.662100000000002</v>
      </c>
      <c r="FF22">
        <v>32.697299999999998</v>
      </c>
      <c r="FG22">
        <v>12.404299999999999</v>
      </c>
      <c r="FH22">
        <v>0</v>
      </c>
      <c r="FI22">
        <v>100</v>
      </c>
      <c r="FJ22">
        <v>24.5488</v>
      </c>
      <c r="FK22">
        <v>205.71799999999999</v>
      </c>
      <c r="FL22">
        <v>17.433700000000002</v>
      </c>
      <c r="FM22">
        <v>101.011</v>
      </c>
      <c r="FN22">
        <v>100.456</v>
      </c>
    </row>
    <row r="23" spans="1:170" x14ac:dyDescent="0.25">
      <c r="A23">
        <v>7</v>
      </c>
      <c r="B23">
        <v>1608061776</v>
      </c>
      <c r="C23">
        <v>592</v>
      </c>
      <c r="D23" t="s">
        <v>315</v>
      </c>
      <c r="E23" t="s">
        <v>316</v>
      </c>
      <c r="F23" t="s">
        <v>285</v>
      </c>
      <c r="G23" t="s">
        <v>286</v>
      </c>
      <c r="H23">
        <v>1608061768.25</v>
      </c>
      <c r="I23">
        <f t="shared" si="0"/>
        <v>3.3833496365879459E-3</v>
      </c>
      <c r="J23">
        <f t="shared" si="1"/>
        <v>7.0240398061896121</v>
      </c>
      <c r="K23">
        <f t="shared" si="2"/>
        <v>248.958766666667</v>
      </c>
      <c r="L23">
        <f t="shared" si="3"/>
        <v>176.62434030273599</v>
      </c>
      <c r="M23">
        <f t="shared" si="4"/>
        <v>18.134011692527988</v>
      </c>
      <c r="N23">
        <f t="shared" si="5"/>
        <v>25.560583427813956</v>
      </c>
      <c r="O23">
        <f t="shared" si="6"/>
        <v>0.17610711960910205</v>
      </c>
      <c r="P23">
        <f t="shared" si="7"/>
        <v>2.9741959233083874</v>
      </c>
      <c r="Q23">
        <f t="shared" si="8"/>
        <v>0.17051243181438194</v>
      </c>
      <c r="R23">
        <f t="shared" si="9"/>
        <v>0.10705812461108483</v>
      </c>
      <c r="S23">
        <f t="shared" si="10"/>
        <v>231.29212783407536</v>
      </c>
      <c r="T23">
        <f t="shared" si="11"/>
        <v>28.435229379806167</v>
      </c>
      <c r="U23">
        <f t="shared" si="12"/>
        <v>28.0188666666667</v>
      </c>
      <c r="V23">
        <f t="shared" si="13"/>
        <v>3.7990154820866153</v>
      </c>
      <c r="W23">
        <f t="shared" si="14"/>
        <v>48.011692973504687</v>
      </c>
      <c r="X23">
        <f t="shared" si="15"/>
        <v>1.8175356164715848</v>
      </c>
      <c r="Y23">
        <f t="shared" si="16"/>
        <v>3.7856103459517541</v>
      </c>
      <c r="Z23">
        <f t="shared" si="17"/>
        <v>1.9814798656150305</v>
      </c>
      <c r="AA23">
        <f t="shared" si="18"/>
        <v>-149.20571897352841</v>
      </c>
      <c r="AB23">
        <f t="shared" si="19"/>
        <v>-9.7217082929330303</v>
      </c>
      <c r="AC23">
        <f t="shared" si="20"/>
        <v>-0.71241680498635929</v>
      </c>
      <c r="AD23">
        <f t="shared" si="21"/>
        <v>71.652283762627562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54062.167732056783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804.50536</v>
      </c>
      <c r="AR23">
        <v>957.66</v>
      </c>
      <c r="AS23">
        <f t="shared" si="27"/>
        <v>0.15992590272121632</v>
      </c>
      <c r="AT23">
        <v>0.5</v>
      </c>
      <c r="AU23">
        <f t="shared" si="28"/>
        <v>1180.1886358745255</v>
      </c>
      <c r="AV23">
        <f t="shared" si="29"/>
        <v>7.0240398061896121</v>
      </c>
      <c r="AW23">
        <f t="shared" si="30"/>
        <v>94.371366486777177</v>
      </c>
      <c r="AX23">
        <f t="shared" si="31"/>
        <v>0.42139172566464084</v>
      </c>
      <c r="AY23">
        <f t="shared" si="32"/>
        <v>6.441162925088559E-3</v>
      </c>
      <c r="AZ23">
        <f t="shared" si="33"/>
        <v>2.4063028632291212</v>
      </c>
      <c r="BA23" t="s">
        <v>318</v>
      </c>
      <c r="BB23">
        <v>554.11</v>
      </c>
      <c r="BC23">
        <f t="shared" si="34"/>
        <v>403.54999999999995</v>
      </c>
      <c r="BD23">
        <f t="shared" si="35"/>
        <v>0.37951837442696068</v>
      </c>
      <c r="BE23">
        <f t="shared" si="36"/>
        <v>0.85097693105905914</v>
      </c>
      <c r="BF23">
        <f t="shared" si="37"/>
        <v>0.63239199842458627</v>
      </c>
      <c r="BG23">
        <f t="shared" si="38"/>
        <v>0.90489955850689785</v>
      </c>
      <c r="BH23">
        <f t="shared" si="39"/>
        <v>1400.0039999999999</v>
      </c>
      <c r="BI23">
        <f t="shared" si="40"/>
        <v>1180.1886358745255</v>
      </c>
      <c r="BJ23">
        <f t="shared" si="41"/>
        <v>0.84298947422616333</v>
      </c>
      <c r="BK23">
        <f t="shared" si="42"/>
        <v>0.19597894845232666</v>
      </c>
      <c r="BL23">
        <v>6</v>
      </c>
      <c r="BM23">
        <v>0.5</v>
      </c>
      <c r="BN23" t="s">
        <v>290</v>
      </c>
      <c r="BO23">
        <v>2</v>
      </c>
      <c r="BP23">
        <v>1608061768.25</v>
      </c>
      <c r="BQ23">
        <v>248.958766666667</v>
      </c>
      <c r="BR23">
        <v>258.39826666666698</v>
      </c>
      <c r="BS23">
        <v>17.7027033333333</v>
      </c>
      <c r="BT23">
        <v>13.71461</v>
      </c>
      <c r="BU23">
        <v>244.189766666667</v>
      </c>
      <c r="BV23">
        <v>17.5487033333333</v>
      </c>
      <c r="BW23">
        <v>500.00663333333301</v>
      </c>
      <c r="BX23">
        <v>102.57</v>
      </c>
      <c r="BY23">
        <v>9.9947196666666696E-2</v>
      </c>
      <c r="BZ23">
        <v>27.9582366666667</v>
      </c>
      <c r="CA23">
        <v>28.0188666666667</v>
      </c>
      <c r="CB23">
        <v>999.9</v>
      </c>
      <c r="CC23">
        <v>0</v>
      </c>
      <c r="CD23">
        <v>0</v>
      </c>
      <c r="CE23">
        <v>9999.7566666666698</v>
      </c>
      <c r="CF23">
        <v>0</v>
      </c>
      <c r="CG23">
        <v>422.59039999999999</v>
      </c>
      <c r="CH23">
        <v>1400.0039999999999</v>
      </c>
      <c r="CI23">
        <v>0.89999479999999998</v>
      </c>
      <c r="CJ23">
        <v>0.100005173333333</v>
      </c>
      <c r="CK23">
        <v>0</v>
      </c>
      <c r="CL23">
        <v>804.41610000000003</v>
      </c>
      <c r="CM23">
        <v>4.9993800000000004</v>
      </c>
      <c r="CN23">
        <v>11407.8066666667</v>
      </c>
      <c r="CO23">
        <v>11164.346666666699</v>
      </c>
      <c r="CP23">
        <v>48.625</v>
      </c>
      <c r="CQ23">
        <v>50.326700000000002</v>
      </c>
      <c r="CR23">
        <v>49.3645</v>
      </c>
      <c r="CS23">
        <v>50.311999999999998</v>
      </c>
      <c r="CT23">
        <v>50.168399999999998</v>
      </c>
      <c r="CU23">
        <v>1255.4966666666701</v>
      </c>
      <c r="CV23">
        <v>139.50933333333299</v>
      </c>
      <c r="CW23">
        <v>0</v>
      </c>
      <c r="CX23">
        <v>73.399999856948895</v>
      </c>
      <c r="CY23">
        <v>0</v>
      </c>
      <c r="CZ23">
        <v>804.50536</v>
      </c>
      <c r="DA23">
        <v>7.3545384790055</v>
      </c>
      <c r="DB23">
        <v>102.715384802202</v>
      </c>
      <c r="DC23">
        <v>11408.915999999999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7.0286873682858397</v>
      </c>
      <c r="DS23">
        <v>-0.14174517586774599</v>
      </c>
      <c r="DT23">
        <v>1.87653198013841E-2</v>
      </c>
      <c r="DU23">
        <v>1</v>
      </c>
      <c r="DV23">
        <v>-9.44411064516129</v>
      </c>
      <c r="DW23">
        <v>0.15472935483872699</v>
      </c>
      <c r="DX23">
        <v>2.1965742232891501E-2</v>
      </c>
      <c r="DY23">
        <v>1</v>
      </c>
      <c r="DZ23">
        <v>3.9878625806451602</v>
      </c>
      <c r="EA23">
        <v>1.9608387096754599E-2</v>
      </c>
      <c r="EB23">
        <v>1.5808796402778001E-3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1153.3</v>
      </c>
      <c r="EX23">
        <v>1153.5999999999999</v>
      </c>
      <c r="EY23">
        <v>2</v>
      </c>
      <c r="EZ23">
        <v>487.17200000000003</v>
      </c>
      <c r="FA23">
        <v>521.54100000000005</v>
      </c>
      <c r="FB23">
        <v>24.7423</v>
      </c>
      <c r="FC23">
        <v>32.7074</v>
      </c>
      <c r="FD23">
        <v>29.999400000000001</v>
      </c>
      <c r="FE23">
        <v>32.564999999999998</v>
      </c>
      <c r="FF23">
        <v>32.601100000000002</v>
      </c>
      <c r="FG23">
        <v>14.755000000000001</v>
      </c>
      <c r="FH23">
        <v>0</v>
      </c>
      <c r="FI23">
        <v>100</v>
      </c>
      <c r="FJ23">
        <v>24.751200000000001</v>
      </c>
      <c r="FK23">
        <v>258.80399999999997</v>
      </c>
      <c r="FL23">
        <v>17.5761</v>
      </c>
      <c r="FM23">
        <v>101.027</v>
      </c>
      <c r="FN23">
        <v>100.47199999999999</v>
      </c>
    </row>
    <row r="24" spans="1:170" x14ac:dyDescent="0.25">
      <c r="A24">
        <v>8</v>
      </c>
      <c r="B24">
        <v>1608061891</v>
      </c>
      <c r="C24">
        <v>707</v>
      </c>
      <c r="D24" t="s">
        <v>319</v>
      </c>
      <c r="E24" t="s">
        <v>320</v>
      </c>
      <c r="F24" t="s">
        <v>285</v>
      </c>
      <c r="G24" t="s">
        <v>286</v>
      </c>
      <c r="H24">
        <v>1608061883.25</v>
      </c>
      <c r="I24">
        <f t="shared" si="0"/>
        <v>3.2570433888045574E-3</v>
      </c>
      <c r="J24">
        <f t="shared" si="1"/>
        <v>13.193861166440698</v>
      </c>
      <c r="K24">
        <f t="shared" si="2"/>
        <v>399.633733333333</v>
      </c>
      <c r="L24">
        <f t="shared" si="3"/>
        <v>259.41238592182606</v>
      </c>
      <c r="M24">
        <f t="shared" si="4"/>
        <v>26.631473621709013</v>
      </c>
      <c r="N24">
        <f t="shared" si="5"/>
        <v>41.026704217658171</v>
      </c>
      <c r="O24">
        <f t="shared" si="6"/>
        <v>0.16714046954803194</v>
      </c>
      <c r="P24">
        <f t="shared" si="7"/>
        <v>2.972759122892997</v>
      </c>
      <c r="Q24">
        <f t="shared" si="8"/>
        <v>0.16208984450713243</v>
      </c>
      <c r="R24">
        <f t="shared" si="9"/>
        <v>0.10174721847016399</v>
      </c>
      <c r="S24">
        <f t="shared" si="10"/>
        <v>231.29058651712043</v>
      </c>
      <c r="T24">
        <f t="shared" si="11"/>
        <v>28.494194414636613</v>
      </c>
      <c r="U24">
        <f t="shared" si="12"/>
        <v>28.007056666666699</v>
      </c>
      <c r="V24">
        <f t="shared" si="13"/>
        <v>3.7964010787019924</v>
      </c>
      <c r="W24">
        <f t="shared" si="14"/>
        <v>47.202459167578844</v>
      </c>
      <c r="X24">
        <f t="shared" si="15"/>
        <v>1.7896525823064453</v>
      </c>
      <c r="Y24">
        <f t="shared" si="16"/>
        <v>3.7914392891116018</v>
      </c>
      <c r="Z24">
        <f t="shared" si="17"/>
        <v>2.0067484963955469</v>
      </c>
      <c r="AA24">
        <f t="shared" si="18"/>
        <v>-143.63561344628098</v>
      </c>
      <c r="AB24">
        <f t="shared" si="19"/>
        <v>-3.5953317786067034</v>
      </c>
      <c r="AC24">
        <f t="shared" si="20"/>
        <v>-0.26361610645011241</v>
      </c>
      <c r="AD24">
        <f t="shared" si="21"/>
        <v>83.796025185782625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54015.096116331624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905.69203846153903</v>
      </c>
      <c r="AR24">
        <v>1138.18</v>
      </c>
      <c r="AS24">
        <f t="shared" si="27"/>
        <v>0.20426291231480176</v>
      </c>
      <c r="AT24">
        <v>0.5</v>
      </c>
      <c r="AU24">
        <f t="shared" si="28"/>
        <v>1180.1840408569049</v>
      </c>
      <c r="AV24">
        <f t="shared" si="29"/>
        <v>13.193861166440698</v>
      </c>
      <c r="AW24">
        <f t="shared" si="30"/>
        <v>120.53391462644119</v>
      </c>
      <c r="AX24">
        <f t="shared" si="31"/>
        <v>0.49038816355936676</v>
      </c>
      <c r="AY24">
        <f t="shared" si="32"/>
        <v>1.1669034802620841E-2</v>
      </c>
      <c r="AZ24">
        <f t="shared" si="33"/>
        <v>1.8660493067880295</v>
      </c>
      <c r="BA24" t="s">
        <v>322</v>
      </c>
      <c r="BB24">
        <v>580.03</v>
      </c>
      <c r="BC24">
        <f t="shared" si="34"/>
        <v>558.15000000000009</v>
      </c>
      <c r="BD24">
        <f t="shared" si="35"/>
        <v>0.41653312109372209</v>
      </c>
      <c r="BE24">
        <f t="shared" si="36"/>
        <v>0.7918942599876958</v>
      </c>
      <c r="BF24">
        <f t="shared" si="37"/>
        <v>0.55000300265325219</v>
      </c>
      <c r="BG24">
        <f t="shared" si="38"/>
        <v>0.8340129717294591</v>
      </c>
      <c r="BH24">
        <f t="shared" si="39"/>
        <v>1399.999</v>
      </c>
      <c r="BI24">
        <f t="shared" si="40"/>
        <v>1180.1840408569049</v>
      </c>
      <c r="BJ24">
        <f t="shared" si="41"/>
        <v>0.84298920274721967</v>
      </c>
      <c r="BK24">
        <f t="shared" si="42"/>
        <v>0.19597840549443932</v>
      </c>
      <c r="BL24">
        <v>6</v>
      </c>
      <c r="BM24">
        <v>0.5</v>
      </c>
      <c r="BN24" t="s">
        <v>290</v>
      </c>
      <c r="BO24">
        <v>2</v>
      </c>
      <c r="BP24">
        <v>1608061883.25</v>
      </c>
      <c r="BQ24">
        <v>399.633733333333</v>
      </c>
      <c r="BR24">
        <v>417.02780000000001</v>
      </c>
      <c r="BS24">
        <v>17.432683333333301</v>
      </c>
      <c r="BT24">
        <v>13.59248</v>
      </c>
      <c r="BU24">
        <v>394.86473333333299</v>
      </c>
      <c r="BV24">
        <v>17.278683333333301</v>
      </c>
      <c r="BW24">
        <v>500.014833333333</v>
      </c>
      <c r="BX24">
        <v>102.5607</v>
      </c>
      <c r="BY24">
        <v>0.100063583333333</v>
      </c>
      <c r="BZ24">
        <v>27.9846233333333</v>
      </c>
      <c r="CA24">
        <v>28.007056666666699</v>
      </c>
      <c r="CB24">
        <v>999.9</v>
      </c>
      <c r="CC24">
        <v>0</v>
      </c>
      <c r="CD24">
        <v>0</v>
      </c>
      <c r="CE24">
        <v>9992.5376666666707</v>
      </c>
      <c r="CF24">
        <v>0</v>
      </c>
      <c r="CG24">
        <v>416.15123333333298</v>
      </c>
      <c r="CH24">
        <v>1399.999</v>
      </c>
      <c r="CI24">
        <v>0.90000139999999995</v>
      </c>
      <c r="CJ24">
        <v>9.999864E-2</v>
      </c>
      <c r="CK24">
        <v>0</v>
      </c>
      <c r="CL24">
        <v>905.67376666666701</v>
      </c>
      <c r="CM24">
        <v>4.9993800000000004</v>
      </c>
      <c r="CN24">
        <v>12788.1333333333</v>
      </c>
      <c r="CO24">
        <v>11164.32</v>
      </c>
      <c r="CP24">
        <v>48.426666666666698</v>
      </c>
      <c r="CQ24">
        <v>50.1332666666667</v>
      </c>
      <c r="CR24">
        <v>49.180799999999998</v>
      </c>
      <c r="CS24">
        <v>50.112400000000001</v>
      </c>
      <c r="CT24">
        <v>49.976900000000001</v>
      </c>
      <c r="CU24">
        <v>1255.5033333333299</v>
      </c>
      <c r="CV24">
        <v>139.49600000000001</v>
      </c>
      <c r="CW24">
        <v>0</v>
      </c>
      <c r="CX24">
        <v>114.09999990463299</v>
      </c>
      <c r="CY24">
        <v>0</v>
      </c>
      <c r="CZ24">
        <v>905.69203846153903</v>
      </c>
      <c r="DA24">
        <v>34.830393200116603</v>
      </c>
      <c r="DB24">
        <v>466.26666709099197</v>
      </c>
      <c r="DC24">
        <v>12788.2269230769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13.1957626586023</v>
      </c>
      <c r="DS24">
        <v>-6.3354675676650707E-2</v>
      </c>
      <c r="DT24">
        <v>2.25112934269475E-2</v>
      </c>
      <c r="DU24">
        <v>1</v>
      </c>
      <c r="DV24">
        <v>-17.397809677419399</v>
      </c>
      <c r="DW24">
        <v>9.3575806451677193E-2</v>
      </c>
      <c r="DX24">
        <v>2.7475142487977701E-2</v>
      </c>
      <c r="DY24">
        <v>1</v>
      </c>
      <c r="DZ24">
        <v>3.8419290322580699</v>
      </c>
      <c r="EA24">
        <v>-0.122639032258075</v>
      </c>
      <c r="EB24">
        <v>9.2056502126503497E-3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1155.2</v>
      </c>
      <c r="EX24">
        <v>1155.5</v>
      </c>
      <c r="EY24">
        <v>2</v>
      </c>
      <c r="EZ24">
        <v>487.25599999999997</v>
      </c>
      <c r="FA24">
        <v>522.01099999999997</v>
      </c>
      <c r="FB24">
        <v>24.79</v>
      </c>
      <c r="FC24">
        <v>32.524999999999999</v>
      </c>
      <c r="FD24">
        <v>29.999400000000001</v>
      </c>
      <c r="FE24">
        <v>32.3992</v>
      </c>
      <c r="FF24">
        <v>32.436900000000001</v>
      </c>
      <c r="FG24">
        <v>21.459700000000002</v>
      </c>
      <c r="FH24">
        <v>0</v>
      </c>
      <c r="FI24">
        <v>100</v>
      </c>
      <c r="FJ24">
        <v>24.792300000000001</v>
      </c>
      <c r="FK24">
        <v>417.233</v>
      </c>
      <c r="FL24">
        <v>17.591200000000001</v>
      </c>
      <c r="FM24">
        <v>101.05500000000001</v>
      </c>
      <c r="FN24">
        <v>100.499</v>
      </c>
    </row>
    <row r="25" spans="1:170" x14ac:dyDescent="0.25">
      <c r="A25">
        <v>9</v>
      </c>
      <c r="B25">
        <v>1608062011.5</v>
      </c>
      <c r="C25">
        <v>827.5</v>
      </c>
      <c r="D25" t="s">
        <v>323</v>
      </c>
      <c r="E25" t="s">
        <v>324</v>
      </c>
      <c r="F25" t="s">
        <v>285</v>
      </c>
      <c r="G25" t="s">
        <v>286</v>
      </c>
      <c r="H25">
        <v>1608062003.5</v>
      </c>
      <c r="I25">
        <f t="shared" si="0"/>
        <v>2.9512179936784025E-3</v>
      </c>
      <c r="J25">
        <f t="shared" si="1"/>
        <v>16.103126913695046</v>
      </c>
      <c r="K25">
        <f t="shared" si="2"/>
        <v>499.94487096774202</v>
      </c>
      <c r="L25">
        <f t="shared" si="3"/>
        <v>307.25933149178258</v>
      </c>
      <c r="M25">
        <f t="shared" si="4"/>
        <v>31.546532236603831</v>
      </c>
      <c r="N25">
        <f t="shared" si="5"/>
        <v>51.329692452092104</v>
      </c>
      <c r="O25">
        <f t="shared" si="6"/>
        <v>0.14698327983339998</v>
      </c>
      <c r="P25">
        <f t="shared" si="7"/>
        <v>2.967507534319187</v>
      </c>
      <c r="Q25">
        <f t="shared" si="8"/>
        <v>0.14305528378856053</v>
      </c>
      <c r="R25">
        <f t="shared" si="9"/>
        <v>8.9753723835038809E-2</v>
      </c>
      <c r="S25">
        <f t="shared" si="10"/>
        <v>231.29094416158782</v>
      </c>
      <c r="T25">
        <f t="shared" si="11"/>
        <v>28.577690400075738</v>
      </c>
      <c r="U25">
        <f t="shared" si="12"/>
        <v>28.024993548387101</v>
      </c>
      <c r="V25">
        <f t="shared" si="13"/>
        <v>3.8003724208973186</v>
      </c>
      <c r="W25">
        <f t="shared" si="14"/>
        <v>45.866739739288043</v>
      </c>
      <c r="X25">
        <f t="shared" si="15"/>
        <v>1.7394275465622806</v>
      </c>
      <c r="Y25">
        <f t="shared" si="16"/>
        <v>3.7923505277449236</v>
      </c>
      <c r="Z25">
        <f t="shared" si="17"/>
        <v>2.0609448743350383</v>
      </c>
      <c r="AA25">
        <f t="shared" si="18"/>
        <v>-130.14871352121756</v>
      </c>
      <c r="AB25">
        <f t="shared" si="19"/>
        <v>-5.7991716102606565</v>
      </c>
      <c r="AC25">
        <f t="shared" si="20"/>
        <v>-0.42600486650755748</v>
      </c>
      <c r="AD25">
        <f t="shared" si="21"/>
        <v>94.917054163602046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53860.694256014256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991.44342307692295</v>
      </c>
      <c r="AR25">
        <v>1273.6099999999999</v>
      </c>
      <c r="AS25">
        <f t="shared" si="27"/>
        <v>0.22154865062544815</v>
      </c>
      <c r="AT25">
        <v>0.5</v>
      </c>
      <c r="AU25">
        <f t="shared" si="28"/>
        <v>1180.1883966989849</v>
      </c>
      <c r="AV25">
        <f t="shared" si="29"/>
        <v>16.103126913695046</v>
      </c>
      <c r="AW25">
        <f t="shared" si="30"/>
        <v>130.73457338623561</v>
      </c>
      <c r="AX25">
        <f t="shared" si="31"/>
        <v>0.52758693791663069</v>
      </c>
      <c r="AY25">
        <f t="shared" si="32"/>
        <v>1.4134077610124007E-2</v>
      </c>
      <c r="AZ25">
        <f t="shared" si="33"/>
        <v>1.5612864220601284</v>
      </c>
      <c r="BA25" t="s">
        <v>326</v>
      </c>
      <c r="BB25">
        <v>601.66999999999996</v>
      </c>
      <c r="BC25">
        <f t="shared" si="34"/>
        <v>671.93999999999994</v>
      </c>
      <c r="BD25">
        <f t="shared" si="35"/>
        <v>0.41992823306110216</v>
      </c>
      <c r="BE25">
        <f t="shared" si="36"/>
        <v>0.74742990742028492</v>
      </c>
      <c r="BF25">
        <f t="shared" si="37"/>
        <v>0.50555429984302069</v>
      </c>
      <c r="BG25">
        <f t="shared" si="38"/>
        <v>0.78083232444789197</v>
      </c>
      <c r="BH25">
        <f t="shared" si="39"/>
        <v>1400.00451612903</v>
      </c>
      <c r="BI25">
        <f t="shared" si="40"/>
        <v>1180.1883966989849</v>
      </c>
      <c r="BJ25">
        <f t="shared" si="41"/>
        <v>0.84298899260851667</v>
      </c>
      <c r="BK25">
        <f t="shared" si="42"/>
        <v>0.19597798521703325</v>
      </c>
      <c r="BL25">
        <v>6</v>
      </c>
      <c r="BM25">
        <v>0.5</v>
      </c>
      <c r="BN25" t="s">
        <v>290</v>
      </c>
      <c r="BO25">
        <v>2</v>
      </c>
      <c r="BP25">
        <v>1608062003.5</v>
      </c>
      <c r="BQ25">
        <v>499.94487096774202</v>
      </c>
      <c r="BR25">
        <v>521.03903225806505</v>
      </c>
      <c r="BS25">
        <v>16.9418096774194</v>
      </c>
      <c r="BT25">
        <v>13.460367741935499</v>
      </c>
      <c r="BU25">
        <v>495.17587096774201</v>
      </c>
      <c r="BV25">
        <v>16.7878096774194</v>
      </c>
      <c r="BW25">
        <v>500.00299999999999</v>
      </c>
      <c r="BX25">
        <v>102.57061290322601</v>
      </c>
      <c r="BY25">
        <v>0.10009227419354801</v>
      </c>
      <c r="BZ25">
        <v>27.9887451612903</v>
      </c>
      <c r="CA25">
        <v>28.024993548387101</v>
      </c>
      <c r="CB25">
        <v>999.9</v>
      </c>
      <c r="CC25">
        <v>0</v>
      </c>
      <c r="CD25">
        <v>0</v>
      </c>
      <c r="CE25">
        <v>9961.9145161290307</v>
      </c>
      <c r="CF25">
        <v>0</v>
      </c>
      <c r="CG25">
        <v>415.11045161290298</v>
      </c>
      <c r="CH25">
        <v>1400.00451612903</v>
      </c>
      <c r="CI25">
        <v>0.90000864516128998</v>
      </c>
      <c r="CJ25">
        <v>9.9991641935483905E-2</v>
      </c>
      <c r="CK25">
        <v>0</v>
      </c>
      <c r="CL25">
        <v>991.25787096774195</v>
      </c>
      <c r="CM25">
        <v>4.9993800000000004</v>
      </c>
      <c r="CN25">
        <v>13943.5419354839</v>
      </c>
      <c r="CO25">
        <v>11164.396774193599</v>
      </c>
      <c r="CP25">
        <v>48.247967741935497</v>
      </c>
      <c r="CQ25">
        <v>49.981709677419303</v>
      </c>
      <c r="CR25">
        <v>49</v>
      </c>
      <c r="CS25">
        <v>49.933</v>
      </c>
      <c r="CT25">
        <v>49.808</v>
      </c>
      <c r="CU25">
        <v>1255.5183870967701</v>
      </c>
      <c r="CV25">
        <v>139.486774193548</v>
      </c>
      <c r="CW25">
        <v>0</v>
      </c>
      <c r="CX25">
        <v>119.700000047684</v>
      </c>
      <c r="CY25">
        <v>0</v>
      </c>
      <c r="CZ25">
        <v>991.44342307692295</v>
      </c>
      <c r="DA25">
        <v>27.611179487691999</v>
      </c>
      <c r="DB25">
        <v>357.20683761190702</v>
      </c>
      <c r="DC25">
        <v>13945.734615384599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16.105302543817601</v>
      </c>
      <c r="DS25">
        <v>-0.85755796403516804</v>
      </c>
      <c r="DT25">
        <v>7.23505451488555E-2</v>
      </c>
      <c r="DU25">
        <v>0</v>
      </c>
      <c r="DV25">
        <v>-21.094112903225799</v>
      </c>
      <c r="DW25">
        <v>1.0921258064516399</v>
      </c>
      <c r="DX25">
        <v>9.2754214727071904E-2</v>
      </c>
      <c r="DY25">
        <v>0</v>
      </c>
      <c r="DZ25">
        <v>3.4814500000000002</v>
      </c>
      <c r="EA25">
        <v>-0.217060645161296</v>
      </c>
      <c r="EB25">
        <v>1.6228963753614399E-2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1157.2</v>
      </c>
      <c r="EX25">
        <v>1157.5</v>
      </c>
      <c r="EY25">
        <v>2</v>
      </c>
      <c r="EZ25">
        <v>487.26600000000002</v>
      </c>
      <c r="FA25">
        <v>522.65099999999995</v>
      </c>
      <c r="FB25">
        <v>24.710100000000001</v>
      </c>
      <c r="FC25">
        <v>32.330599999999997</v>
      </c>
      <c r="FD25">
        <v>29.999300000000002</v>
      </c>
      <c r="FE25">
        <v>32.218200000000003</v>
      </c>
      <c r="FF25">
        <v>32.258499999999998</v>
      </c>
      <c r="FG25">
        <v>25.634399999999999</v>
      </c>
      <c r="FH25">
        <v>0</v>
      </c>
      <c r="FI25">
        <v>100</v>
      </c>
      <c r="FJ25">
        <v>24.714700000000001</v>
      </c>
      <c r="FK25">
        <v>520.91700000000003</v>
      </c>
      <c r="FL25">
        <v>17.337900000000001</v>
      </c>
      <c r="FM25">
        <v>101.087</v>
      </c>
      <c r="FN25">
        <v>100.52500000000001</v>
      </c>
    </row>
    <row r="26" spans="1:170" x14ac:dyDescent="0.25">
      <c r="A26">
        <v>10</v>
      </c>
      <c r="B26">
        <v>1608062132</v>
      </c>
      <c r="C26">
        <v>948</v>
      </c>
      <c r="D26" t="s">
        <v>327</v>
      </c>
      <c r="E26" t="s">
        <v>328</v>
      </c>
      <c r="F26" t="s">
        <v>285</v>
      </c>
      <c r="G26" t="s">
        <v>286</v>
      </c>
      <c r="H26">
        <v>1608062124</v>
      </c>
      <c r="I26">
        <f t="shared" si="0"/>
        <v>2.5386186574213486E-3</v>
      </c>
      <c r="J26">
        <f t="shared" si="1"/>
        <v>17.577171039279218</v>
      </c>
      <c r="K26">
        <f t="shared" si="2"/>
        <v>600.04416129032199</v>
      </c>
      <c r="L26">
        <f t="shared" si="3"/>
        <v>348.28194563177112</v>
      </c>
      <c r="M26">
        <f t="shared" si="4"/>
        <v>35.759277064051943</v>
      </c>
      <c r="N26">
        <f t="shared" si="5"/>
        <v>61.608549289928874</v>
      </c>
      <c r="O26">
        <f t="shared" si="6"/>
        <v>0.12167501061712332</v>
      </c>
      <c r="P26">
        <f t="shared" si="7"/>
        <v>2.9749224415077107</v>
      </c>
      <c r="Q26">
        <f t="shared" si="8"/>
        <v>0.1189764134567779</v>
      </c>
      <c r="R26">
        <f t="shared" si="9"/>
        <v>7.4597731690313071E-2</v>
      </c>
      <c r="S26">
        <f t="shared" si="10"/>
        <v>231.29019108867598</v>
      </c>
      <c r="T26">
        <f t="shared" si="11"/>
        <v>28.701586064205859</v>
      </c>
      <c r="U26">
        <f t="shared" si="12"/>
        <v>28.0680612903226</v>
      </c>
      <c r="V26">
        <f t="shared" si="13"/>
        <v>3.8099227010689916</v>
      </c>
      <c r="W26">
        <f t="shared" si="14"/>
        <v>44.188876867850972</v>
      </c>
      <c r="X26">
        <f t="shared" si="15"/>
        <v>1.6777101679064446</v>
      </c>
      <c r="Y26">
        <f t="shared" si="16"/>
        <v>3.7966798136185265</v>
      </c>
      <c r="Z26">
        <f t="shared" si="17"/>
        <v>2.132212533162547</v>
      </c>
      <c r="AA26">
        <f t="shared" si="18"/>
        <v>-111.95308279228148</v>
      </c>
      <c r="AB26">
        <f t="shared" si="19"/>
        <v>-9.5821690636205741</v>
      </c>
      <c r="AC26">
        <f t="shared" si="20"/>
        <v>-0.70236711582134914</v>
      </c>
      <c r="AD26">
        <f t="shared" si="21"/>
        <v>109.05257211695259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54074.553990703818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1048.9053846153799</v>
      </c>
      <c r="AR26">
        <v>1362.5</v>
      </c>
      <c r="AS26">
        <f t="shared" si="27"/>
        <v>0.23016118560339083</v>
      </c>
      <c r="AT26">
        <v>0.5</v>
      </c>
      <c r="AU26">
        <f t="shared" si="28"/>
        <v>1180.1802008890941</v>
      </c>
      <c r="AV26">
        <f t="shared" si="29"/>
        <v>17.577171039279218</v>
      </c>
      <c r="AW26">
        <f t="shared" si="30"/>
        <v>135.81583713114094</v>
      </c>
      <c r="AX26">
        <f t="shared" si="31"/>
        <v>0.54504954128440364</v>
      </c>
      <c r="AY26">
        <f t="shared" si="32"/>
        <v>1.538317496380498E-2</v>
      </c>
      <c r="AZ26">
        <f t="shared" si="33"/>
        <v>1.3941871559633028</v>
      </c>
      <c r="BA26" t="s">
        <v>330</v>
      </c>
      <c r="BB26">
        <v>619.87</v>
      </c>
      <c r="BC26">
        <f t="shared" si="34"/>
        <v>742.63</v>
      </c>
      <c r="BD26">
        <f t="shared" si="35"/>
        <v>0.42227571655416568</v>
      </c>
      <c r="BE26">
        <f t="shared" si="36"/>
        <v>0.71893604217681406</v>
      </c>
      <c r="BF26">
        <f t="shared" si="37"/>
        <v>0.48467299941745745</v>
      </c>
      <c r="BG26">
        <f t="shared" si="38"/>
        <v>0.74592700260739486</v>
      </c>
      <c r="BH26">
        <f t="shared" si="39"/>
        <v>1399.9941935483901</v>
      </c>
      <c r="BI26">
        <f t="shared" si="40"/>
        <v>1180.1802008890941</v>
      </c>
      <c r="BJ26">
        <f t="shared" si="41"/>
        <v>0.84298935404713293</v>
      </c>
      <c r="BK26">
        <f t="shared" si="42"/>
        <v>0.19597870809426601</v>
      </c>
      <c r="BL26">
        <v>6</v>
      </c>
      <c r="BM26">
        <v>0.5</v>
      </c>
      <c r="BN26" t="s">
        <v>290</v>
      </c>
      <c r="BO26">
        <v>2</v>
      </c>
      <c r="BP26">
        <v>1608062124</v>
      </c>
      <c r="BQ26">
        <v>600.04416129032199</v>
      </c>
      <c r="BR26">
        <v>622.96438709677398</v>
      </c>
      <c r="BS26">
        <v>16.340267741935499</v>
      </c>
      <c r="BT26">
        <v>13.3437451612903</v>
      </c>
      <c r="BU26">
        <v>595.27519354838705</v>
      </c>
      <c r="BV26">
        <v>16.186267741935499</v>
      </c>
      <c r="BW26">
        <v>500.00696774193602</v>
      </c>
      <c r="BX26">
        <v>102.57335483871</v>
      </c>
      <c r="BY26">
        <v>0.10000366451612901</v>
      </c>
      <c r="BZ26">
        <v>28.008316129032298</v>
      </c>
      <c r="CA26">
        <v>28.0680612903226</v>
      </c>
      <c r="CB26">
        <v>999.9</v>
      </c>
      <c r="CC26">
        <v>0</v>
      </c>
      <c r="CD26">
        <v>0</v>
      </c>
      <c r="CE26">
        <v>10003.5396774194</v>
      </c>
      <c r="CF26">
        <v>0</v>
      </c>
      <c r="CG26">
        <v>427.32835483871003</v>
      </c>
      <c r="CH26">
        <v>1399.9941935483901</v>
      </c>
      <c r="CI26">
        <v>0.89999938709677396</v>
      </c>
      <c r="CJ26">
        <v>0.100000729032258</v>
      </c>
      <c r="CK26">
        <v>0</v>
      </c>
      <c r="CL26">
        <v>1048.83838709677</v>
      </c>
      <c r="CM26">
        <v>4.9993800000000004</v>
      </c>
      <c r="CN26">
        <v>14712.8774193548</v>
      </c>
      <c r="CO26">
        <v>11164.277419354799</v>
      </c>
      <c r="CP26">
        <v>48.094516129032201</v>
      </c>
      <c r="CQ26">
        <v>49.860774193548401</v>
      </c>
      <c r="CR26">
        <v>48.875</v>
      </c>
      <c r="CS26">
        <v>49.811999999999998</v>
      </c>
      <c r="CT26">
        <v>49.656999999999996</v>
      </c>
      <c r="CU26">
        <v>1255.4919354838701</v>
      </c>
      <c r="CV26">
        <v>139.502580645161</v>
      </c>
      <c r="CW26">
        <v>0</v>
      </c>
      <c r="CX26">
        <v>119.59999990463299</v>
      </c>
      <c r="CY26">
        <v>0</v>
      </c>
      <c r="CZ26">
        <v>1048.9053846153799</v>
      </c>
      <c r="DA26">
        <v>14.249572668464699</v>
      </c>
      <c r="DB26">
        <v>183.34017115832901</v>
      </c>
      <c r="DC26">
        <v>14713.6192307692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17.5938176239287</v>
      </c>
      <c r="DS26">
        <v>-0.808511151270777</v>
      </c>
      <c r="DT26">
        <v>6.3167620324758006E-2</v>
      </c>
      <c r="DU26">
        <v>0</v>
      </c>
      <c r="DV26">
        <v>-22.931651612903199</v>
      </c>
      <c r="DW26">
        <v>1.08978387096781</v>
      </c>
      <c r="DX26">
        <v>8.3819856262404804E-2</v>
      </c>
      <c r="DY26">
        <v>0</v>
      </c>
      <c r="DZ26">
        <v>2.9986867741935499</v>
      </c>
      <c r="EA26">
        <v>-0.24861000000000399</v>
      </c>
      <c r="EB26">
        <v>1.85545388564313E-2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1159.2</v>
      </c>
      <c r="EX26">
        <v>1159.5</v>
      </c>
      <c r="EY26">
        <v>2</v>
      </c>
      <c r="EZ26">
        <v>486.86799999999999</v>
      </c>
      <c r="FA26">
        <v>523.00900000000001</v>
      </c>
      <c r="FB26">
        <v>24.693000000000001</v>
      </c>
      <c r="FC26">
        <v>32.172899999999998</v>
      </c>
      <c r="FD26">
        <v>29.9998</v>
      </c>
      <c r="FE26">
        <v>32.061199999999999</v>
      </c>
      <c r="FF26">
        <v>32.1051</v>
      </c>
      <c r="FG26">
        <v>29.600899999999999</v>
      </c>
      <c r="FH26">
        <v>0</v>
      </c>
      <c r="FI26">
        <v>100</v>
      </c>
      <c r="FJ26">
        <v>24.688300000000002</v>
      </c>
      <c r="FK26">
        <v>622.77</v>
      </c>
      <c r="FL26">
        <v>16.864699999999999</v>
      </c>
      <c r="FM26">
        <v>101.107</v>
      </c>
      <c r="FN26">
        <v>100.545</v>
      </c>
    </row>
    <row r="27" spans="1:170" x14ac:dyDescent="0.25">
      <c r="A27">
        <v>11</v>
      </c>
      <c r="B27">
        <v>1608062252.5</v>
      </c>
      <c r="C27">
        <v>1068.5</v>
      </c>
      <c r="D27" t="s">
        <v>331</v>
      </c>
      <c r="E27" t="s">
        <v>332</v>
      </c>
      <c r="F27" t="s">
        <v>285</v>
      </c>
      <c r="G27" t="s">
        <v>286</v>
      </c>
      <c r="H27">
        <v>1608062244.5</v>
      </c>
      <c r="I27">
        <f t="shared" si="0"/>
        <v>2.1670703354027304E-3</v>
      </c>
      <c r="J27">
        <f t="shared" si="1"/>
        <v>18.276655602678908</v>
      </c>
      <c r="K27">
        <f t="shared" si="2"/>
        <v>699.99954838709698</v>
      </c>
      <c r="L27">
        <f t="shared" si="3"/>
        <v>385.2364132252992</v>
      </c>
      <c r="M27">
        <f t="shared" si="4"/>
        <v>39.553006520582841</v>
      </c>
      <c r="N27">
        <f t="shared" si="5"/>
        <v>71.870378165855143</v>
      </c>
      <c r="O27">
        <f t="shared" si="6"/>
        <v>0.10046723839866384</v>
      </c>
      <c r="P27">
        <f t="shared" si="7"/>
        <v>2.9752896798457549</v>
      </c>
      <c r="Q27">
        <f t="shared" si="8"/>
        <v>9.8619907549788846E-2</v>
      </c>
      <c r="R27">
        <f t="shared" si="9"/>
        <v>6.1800588313307231E-2</v>
      </c>
      <c r="S27">
        <f t="shared" si="10"/>
        <v>231.29355699601246</v>
      </c>
      <c r="T27">
        <f t="shared" si="11"/>
        <v>28.778025548809421</v>
      </c>
      <c r="U27">
        <f t="shared" si="12"/>
        <v>28.111329032258102</v>
      </c>
      <c r="V27">
        <f t="shared" si="13"/>
        <v>3.81953840841402</v>
      </c>
      <c r="W27">
        <f t="shared" si="14"/>
        <v>42.800439227909933</v>
      </c>
      <c r="X27">
        <f t="shared" si="15"/>
        <v>1.6232263269086673</v>
      </c>
      <c r="Y27">
        <f t="shared" si="16"/>
        <v>3.7925459555802177</v>
      </c>
      <c r="Z27">
        <f t="shared" si="17"/>
        <v>2.1963120815053525</v>
      </c>
      <c r="AA27">
        <f t="shared" si="18"/>
        <v>-95.567801791260408</v>
      </c>
      <c r="AB27">
        <f t="shared" si="19"/>
        <v>-19.521144555655152</v>
      </c>
      <c r="AC27">
        <f t="shared" si="20"/>
        <v>-1.430886594472053</v>
      </c>
      <c r="AD27">
        <f t="shared" si="21"/>
        <v>114.77372405462484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54088.656342323782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1085.62884615385</v>
      </c>
      <c r="AR27">
        <v>1421.54</v>
      </c>
      <c r="AS27">
        <f t="shared" si="27"/>
        <v>0.23630088062674992</v>
      </c>
      <c r="AT27">
        <v>0.5</v>
      </c>
      <c r="AU27">
        <f t="shared" si="28"/>
        <v>1180.1958754154386</v>
      </c>
      <c r="AV27">
        <f t="shared" si="29"/>
        <v>18.276655602678908</v>
      </c>
      <c r="AW27">
        <f t="shared" si="30"/>
        <v>139.44066233636309</v>
      </c>
      <c r="AX27">
        <f t="shared" si="31"/>
        <v>0.55565091379771236</v>
      </c>
      <c r="AY27">
        <f t="shared" si="32"/>
        <v>1.5975655800235893E-2</v>
      </c>
      <c r="AZ27">
        <f t="shared" si="33"/>
        <v>1.2947507632567496</v>
      </c>
      <c r="BA27" t="s">
        <v>334</v>
      </c>
      <c r="BB27">
        <v>631.66</v>
      </c>
      <c r="BC27">
        <f t="shared" si="34"/>
        <v>789.88</v>
      </c>
      <c r="BD27">
        <f t="shared" si="35"/>
        <v>0.42526858997081834</v>
      </c>
      <c r="BE27">
        <f t="shared" si="36"/>
        <v>0.6997133537609963</v>
      </c>
      <c r="BF27">
        <f t="shared" si="37"/>
        <v>0.47575232982016746</v>
      </c>
      <c r="BG27">
        <f t="shared" si="38"/>
        <v>0.72274317763874896</v>
      </c>
      <c r="BH27">
        <f t="shared" si="39"/>
        <v>1400.0125806451599</v>
      </c>
      <c r="BI27">
        <f t="shared" si="40"/>
        <v>1180.1958754154386</v>
      </c>
      <c r="BJ27">
        <f t="shared" si="41"/>
        <v>0.84298947861709617</v>
      </c>
      <c r="BK27">
        <f t="shared" si="42"/>
        <v>0.19597895723419234</v>
      </c>
      <c r="BL27">
        <v>6</v>
      </c>
      <c r="BM27">
        <v>0.5</v>
      </c>
      <c r="BN27" t="s">
        <v>290</v>
      </c>
      <c r="BO27">
        <v>2</v>
      </c>
      <c r="BP27">
        <v>1608062244.5</v>
      </c>
      <c r="BQ27">
        <v>699.99954838709698</v>
      </c>
      <c r="BR27">
        <v>723.751451612903</v>
      </c>
      <c r="BS27">
        <v>15.8098193548387</v>
      </c>
      <c r="BT27">
        <v>13.2504935483871</v>
      </c>
      <c r="BU27">
        <v>695.23054838709697</v>
      </c>
      <c r="BV27">
        <v>15.6558193548387</v>
      </c>
      <c r="BW27">
        <v>500.00887096774198</v>
      </c>
      <c r="BX27">
        <v>102.572064516129</v>
      </c>
      <c r="BY27">
        <v>9.9970532258064501E-2</v>
      </c>
      <c r="BZ27">
        <v>27.989629032258101</v>
      </c>
      <c r="CA27">
        <v>28.111329032258102</v>
      </c>
      <c r="CB27">
        <v>999.9</v>
      </c>
      <c r="CC27">
        <v>0</v>
      </c>
      <c r="CD27">
        <v>0</v>
      </c>
      <c r="CE27">
        <v>10005.7435483871</v>
      </c>
      <c r="CF27">
        <v>0</v>
      </c>
      <c r="CG27">
        <v>425.483612903226</v>
      </c>
      <c r="CH27">
        <v>1400.0125806451599</v>
      </c>
      <c r="CI27">
        <v>0.89999583870967703</v>
      </c>
      <c r="CJ27">
        <v>0.100004212903226</v>
      </c>
      <c r="CK27">
        <v>0</v>
      </c>
      <c r="CL27">
        <v>1085.5867741935499</v>
      </c>
      <c r="CM27">
        <v>4.9993800000000004</v>
      </c>
      <c r="CN27">
        <v>15200.441935483899</v>
      </c>
      <c r="CO27">
        <v>11164.4258064516</v>
      </c>
      <c r="CP27">
        <v>48.008000000000003</v>
      </c>
      <c r="CQ27">
        <v>49.811999999999998</v>
      </c>
      <c r="CR27">
        <v>48.787999999999997</v>
      </c>
      <c r="CS27">
        <v>49.75</v>
      </c>
      <c r="CT27">
        <v>49.572161290322597</v>
      </c>
      <c r="CU27">
        <v>1255.5035483871</v>
      </c>
      <c r="CV27">
        <v>139.51032258064501</v>
      </c>
      <c r="CW27">
        <v>0</v>
      </c>
      <c r="CX27">
        <v>119.700000047684</v>
      </c>
      <c r="CY27">
        <v>0</v>
      </c>
      <c r="CZ27">
        <v>1085.62884615385</v>
      </c>
      <c r="DA27">
        <v>10.7702564043478</v>
      </c>
      <c r="DB27">
        <v>135.11794869238199</v>
      </c>
      <c r="DC27">
        <v>15201.1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18.279770480271999</v>
      </c>
      <c r="DS27">
        <v>-0.50020319873423602</v>
      </c>
      <c r="DT27">
        <v>3.90592153147803E-2</v>
      </c>
      <c r="DU27">
        <v>0</v>
      </c>
      <c r="DV27">
        <v>-23.751870967741901</v>
      </c>
      <c r="DW27">
        <v>0.74213225806455596</v>
      </c>
      <c r="DX27">
        <v>5.8416724259898599E-2</v>
      </c>
      <c r="DY27">
        <v>0</v>
      </c>
      <c r="DZ27">
        <v>2.5593196774193498</v>
      </c>
      <c r="EA27">
        <v>-0.159304354838712</v>
      </c>
      <c r="EB27">
        <v>1.1920137335177401E-2</v>
      </c>
      <c r="EC27">
        <v>1</v>
      </c>
      <c r="ED27">
        <v>1</v>
      </c>
      <c r="EE27">
        <v>3</v>
      </c>
      <c r="EF27" t="s">
        <v>302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1161.2</v>
      </c>
      <c r="EX27">
        <v>1161.5</v>
      </c>
      <c r="EY27">
        <v>2</v>
      </c>
      <c r="EZ27">
        <v>486.53500000000003</v>
      </c>
      <c r="FA27">
        <v>523.274</v>
      </c>
      <c r="FB27">
        <v>24.716899999999999</v>
      </c>
      <c r="FC27">
        <v>32.094700000000003</v>
      </c>
      <c r="FD27">
        <v>30</v>
      </c>
      <c r="FE27">
        <v>31.962399999999999</v>
      </c>
      <c r="FF27">
        <v>32.007100000000001</v>
      </c>
      <c r="FG27">
        <v>33.4328</v>
      </c>
      <c r="FH27">
        <v>0</v>
      </c>
      <c r="FI27">
        <v>100</v>
      </c>
      <c r="FJ27">
        <v>24.7195</v>
      </c>
      <c r="FK27">
        <v>723.68</v>
      </c>
      <c r="FL27">
        <v>16.276199999999999</v>
      </c>
      <c r="FM27">
        <v>101.11799999999999</v>
      </c>
      <c r="FN27">
        <v>100.551</v>
      </c>
    </row>
    <row r="28" spans="1:170" x14ac:dyDescent="0.25">
      <c r="A28">
        <v>12</v>
      </c>
      <c r="B28">
        <v>1608062373.0999999</v>
      </c>
      <c r="C28">
        <v>1189.0999999046301</v>
      </c>
      <c r="D28" t="s">
        <v>335</v>
      </c>
      <c r="E28" t="s">
        <v>336</v>
      </c>
      <c r="F28" t="s">
        <v>285</v>
      </c>
      <c r="G28" t="s">
        <v>286</v>
      </c>
      <c r="H28">
        <v>1608062365.0999999</v>
      </c>
      <c r="I28">
        <f t="shared" si="0"/>
        <v>1.8894824353334738E-3</v>
      </c>
      <c r="J28">
        <f t="shared" si="1"/>
        <v>19.205602478338893</v>
      </c>
      <c r="K28">
        <f t="shared" si="2"/>
        <v>799.936709677419</v>
      </c>
      <c r="L28">
        <f t="shared" si="3"/>
        <v>413.13323686117991</v>
      </c>
      <c r="M28">
        <f t="shared" si="4"/>
        <v>42.414032643353202</v>
      </c>
      <c r="N28">
        <f t="shared" si="5"/>
        <v>82.124938614598065</v>
      </c>
      <c r="O28">
        <f t="shared" si="6"/>
        <v>8.533151083946669E-2</v>
      </c>
      <c r="P28">
        <f t="shared" si="7"/>
        <v>2.9744126852370805</v>
      </c>
      <c r="Q28">
        <f t="shared" si="8"/>
        <v>8.3994486338298355E-2</v>
      </c>
      <c r="R28">
        <f t="shared" si="9"/>
        <v>5.2614935198410845E-2</v>
      </c>
      <c r="S28">
        <f t="shared" si="10"/>
        <v>231.28850062919673</v>
      </c>
      <c r="T28">
        <f t="shared" si="11"/>
        <v>28.853344902610441</v>
      </c>
      <c r="U28">
        <f t="shared" si="12"/>
        <v>28.157793548387101</v>
      </c>
      <c r="V28">
        <f t="shared" si="13"/>
        <v>3.8298881278886117</v>
      </c>
      <c r="W28">
        <f t="shared" si="14"/>
        <v>41.68482581718866</v>
      </c>
      <c r="X28">
        <f t="shared" si="15"/>
        <v>1.5812854842538888</v>
      </c>
      <c r="Y28">
        <f t="shared" si="16"/>
        <v>3.7934319101840863</v>
      </c>
      <c r="Z28">
        <f t="shared" si="17"/>
        <v>2.2486026436347228</v>
      </c>
      <c r="AA28">
        <f t="shared" si="18"/>
        <v>-83.326175398206189</v>
      </c>
      <c r="AB28">
        <f t="shared" si="19"/>
        <v>-26.32381869496129</v>
      </c>
      <c r="AC28">
        <f t="shared" si="20"/>
        <v>-1.9305723573862379</v>
      </c>
      <c r="AD28">
        <f t="shared" si="21"/>
        <v>119.70793417864303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54062.044664474401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1117.3707692307701</v>
      </c>
      <c r="AR28">
        <v>1473.99</v>
      </c>
      <c r="AS28">
        <f t="shared" si="27"/>
        <v>0.24194141803487812</v>
      </c>
      <c r="AT28">
        <v>0.5</v>
      </c>
      <c r="AU28">
        <f t="shared" si="28"/>
        <v>1180.1763792725026</v>
      </c>
      <c r="AV28">
        <f t="shared" si="29"/>
        <v>19.205602478338893</v>
      </c>
      <c r="AW28">
        <f t="shared" si="30"/>
        <v>142.7667733662287</v>
      </c>
      <c r="AX28">
        <f t="shared" si="31"/>
        <v>0.56525485247525431</v>
      </c>
      <c r="AY28">
        <f t="shared" si="32"/>
        <v>1.6763045173256382E-2</v>
      </c>
      <c r="AZ28">
        <f t="shared" si="33"/>
        <v>1.2130950684875745</v>
      </c>
      <c r="BA28" t="s">
        <v>338</v>
      </c>
      <c r="BB28">
        <v>640.80999999999995</v>
      </c>
      <c r="BC28">
        <f t="shared" si="34"/>
        <v>833.18000000000006</v>
      </c>
      <c r="BD28">
        <f t="shared" si="35"/>
        <v>0.42802183294033691</v>
      </c>
      <c r="BE28">
        <f t="shared" si="36"/>
        <v>0.68214644046588102</v>
      </c>
      <c r="BF28">
        <f t="shared" si="37"/>
        <v>0.47015567907657274</v>
      </c>
      <c r="BG28">
        <f t="shared" si="38"/>
        <v>0.70214711362104087</v>
      </c>
      <c r="BH28">
        <f t="shared" si="39"/>
        <v>1399.9903225806399</v>
      </c>
      <c r="BI28">
        <f t="shared" si="40"/>
        <v>1180.1763792725026</v>
      </c>
      <c r="BJ28">
        <f t="shared" si="41"/>
        <v>0.84298895516438399</v>
      </c>
      <c r="BK28">
        <f t="shared" si="42"/>
        <v>0.1959779103287681</v>
      </c>
      <c r="BL28">
        <v>6</v>
      </c>
      <c r="BM28">
        <v>0.5</v>
      </c>
      <c r="BN28" t="s">
        <v>290</v>
      </c>
      <c r="BO28">
        <v>2</v>
      </c>
      <c r="BP28">
        <v>1608062365.0999999</v>
      </c>
      <c r="BQ28">
        <v>799.936709677419</v>
      </c>
      <c r="BR28">
        <v>824.79696774193599</v>
      </c>
      <c r="BS28">
        <v>15.4024870967742</v>
      </c>
      <c r="BT28">
        <v>13.170051612903199</v>
      </c>
      <c r="BU28">
        <v>795.167709677419</v>
      </c>
      <c r="BV28">
        <v>15.2484870967742</v>
      </c>
      <c r="BW28">
        <v>500.00451612903203</v>
      </c>
      <c r="BX28">
        <v>102.564322580645</v>
      </c>
      <c r="BY28">
        <v>9.9972758064516096E-2</v>
      </c>
      <c r="BZ28">
        <v>27.993635483871</v>
      </c>
      <c r="CA28">
        <v>28.157793548387101</v>
      </c>
      <c r="CB28">
        <v>999.9</v>
      </c>
      <c r="CC28">
        <v>0</v>
      </c>
      <c r="CD28">
        <v>0</v>
      </c>
      <c r="CE28">
        <v>10001.536451612899</v>
      </c>
      <c r="CF28">
        <v>0</v>
      </c>
      <c r="CG28">
        <v>422.82241935483898</v>
      </c>
      <c r="CH28">
        <v>1399.9903225806399</v>
      </c>
      <c r="CI28">
        <v>0.90001016129032196</v>
      </c>
      <c r="CJ28">
        <v>9.9989629032258096E-2</v>
      </c>
      <c r="CK28">
        <v>0</v>
      </c>
      <c r="CL28">
        <v>1117.3248387096801</v>
      </c>
      <c r="CM28">
        <v>4.9993800000000004</v>
      </c>
      <c r="CN28">
        <v>15629.664516129</v>
      </c>
      <c r="CO28">
        <v>11164.2903225806</v>
      </c>
      <c r="CP28">
        <v>47.945129032258002</v>
      </c>
      <c r="CQ28">
        <v>49.75</v>
      </c>
      <c r="CR28">
        <v>48.707322580645098</v>
      </c>
      <c r="CS28">
        <v>49.691064516129003</v>
      </c>
      <c r="CT28">
        <v>49.558</v>
      </c>
      <c r="CU28">
        <v>1255.50677419355</v>
      </c>
      <c r="CV28">
        <v>139.48354838709699</v>
      </c>
      <c r="CW28">
        <v>0</v>
      </c>
      <c r="CX28">
        <v>119.700000047684</v>
      </c>
      <c r="CY28">
        <v>0</v>
      </c>
      <c r="CZ28">
        <v>1117.3707692307701</v>
      </c>
      <c r="DA28">
        <v>12.5005128270243</v>
      </c>
      <c r="DB28">
        <v>168.42051280611301</v>
      </c>
      <c r="DC28">
        <v>15630.373076923101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19.214659857609501</v>
      </c>
      <c r="DS28">
        <v>-0.50390888523503197</v>
      </c>
      <c r="DT28">
        <v>5.0601275770344803E-2</v>
      </c>
      <c r="DU28">
        <v>0</v>
      </c>
      <c r="DV28">
        <v>-24.864986666666699</v>
      </c>
      <c r="DW28">
        <v>0.74890678531698895</v>
      </c>
      <c r="DX28">
        <v>6.9148197052096502E-2</v>
      </c>
      <c r="DY28">
        <v>0</v>
      </c>
      <c r="DZ28">
        <v>2.2329460000000001</v>
      </c>
      <c r="EA28">
        <v>-0.12398789766406999</v>
      </c>
      <c r="EB28">
        <v>8.9650441902609998E-3</v>
      </c>
      <c r="EC28">
        <v>1</v>
      </c>
      <c r="ED28">
        <v>1</v>
      </c>
      <c r="EE28">
        <v>3</v>
      </c>
      <c r="EF28" t="s">
        <v>302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1163.3</v>
      </c>
      <c r="EX28">
        <v>1163.5</v>
      </c>
      <c r="EY28">
        <v>2</v>
      </c>
      <c r="EZ28">
        <v>486.15</v>
      </c>
      <c r="FA28">
        <v>523.41</v>
      </c>
      <c r="FB28">
        <v>24.7182</v>
      </c>
      <c r="FC28">
        <v>32.058</v>
      </c>
      <c r="FD28">
        <v>30</v>
      </c>
      <c r="FE28">
        <v>31.902100000000001</v>
      </c>
      <c r="FF28">
        <v>31.943200000000001</v>
      </c>
      <c r="FG28">
        <v>37.170099999999998</v>
      </c>
      <c r="FH28">
        <v>0</v>
      </c>
      <c r="FI28">
        <v>100</v>
      </c>
      <c r="FJ28">
        <v>24.7224</v>
      </c>
      <c r="FK28">
        <v>824.71900000000005</v>
      </c>
      <c r="FL28">
        <v>15.766299999999999</v>
      </c>
      <c r="FM28">
        <v>101.121</v>
      </c>
      <c r="FN28">
        <v>100.554</v>
      </c>
    </row>
    <row r="29" spans="1:170" x14ac:dyDescent="0.25">
      <c r="A29">
        <v>13</v>
      </c>
      <c r="B29">
        <v>1608062493.5999999</v>
      </c>
      <c r="C29">
        <v>1309.5999999046301</v>
      </c>
      <c r="D29" t="s">
        <v>339</v>
      </c>
      <c r="E29" t="s">
        <v>340</v>
      </c>
      <c r="F29" t="s">
        <v>285</v>
      </c>
      <c r="G29" t="s">
        <v>286</v>
      </c>
      <c r="H29">
        <v>1608062485.5999999</v>
      </c>
      <c r="I29">
        <f t="shared" si="0"/>
        <v>1.6120998435897485E-3</v>
      </c>
      <c r="J29">
        <f t="shared" si="1"/>
        <v>19.445202930097221</v>
      </c>
      <c r="K29">
        <f t="shared" si="2"/>
        <v>900.06961290322602</v>
      </c>
      <c r="L29">
        <f t="shared" si="3"/>
        <v>431.63303361065255</v>
      </c>
      <c r="M29">
        <f t="shared" si="4"/>
        <v>44.314043596455193</v>
      </c>
      <c r="N29">
        <f t="shared" si="5"/>
        <v>92.406560573897977</v>
      </c>
      <c r="O29">
        <f t="shared" si="6"/>
        <v>7.0877820061993113E-2</v>
      </c>
      <c r="P29">
        <f t="shared" si="7"/>
        <v>2.9730996196226558</v>
      </c>
      <c r="Q29">
        <f t="shared" si="8"/>
        <v>6.9952323180263232E-2</v>
      </c>
      <c r="R29">
        <f t="shared" si="9"/>
        <v>4.3802347321297369E-2</v>
      </c>
      <c r="S29">
        <f t="shared" si="10"/>
        <v>231.29081380011328</v>
      </c>
      <c r="T29">
        <f t="shared" si="11"/>
        <v>28.921892636997129</v>
      </c>
      <c r="U29">
        <f t="shared" si="12"/>
        <v>28.213258064516101</v>
      </c>
      <c r="V29">
        <f t="shared" si="13"/>
        <v>3.8422745740940103</v>
      </c>
      <c r="W29">
        <f t="shared" si="14"/>
        <v>40.557641780386383</v>
      </c>
      <c r="X29">
        <f t="shared" si="15"/>
        <v>1.5382641144635283</v>
      </c>
      <c r="Y29">
        <f t="shared" si="16"/>
        <v>3.792784903010388</v>
      </c>
      <c r="Z29">
        <f t="shared" si="17"/>
        <v>2.304010459630482</v>
      </c>
      <c r="AA29">
        <f t="shared" si="18"/>
        <v>-71.09360310230791</v>
      </c>
      <c r="AB29">
        <f t="shared" si="19"/>
        <v>-35.671334401139049</v>
      </c>
      <c r="AC29">
        <f t="shared" si="20"/>
        <v>-2.617954007049637</v>
      </c>
      <c r="AD29">
        <f t="shared" si="21"/>
        <v>121.90792228961671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54024.100582107516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1138.4126923076899</v>
      </c>
      <c r="AR29">
        <v>1505.53</v>
      </c>
      <c r="AS29">
        <f t="shared" si="27"/>
        <v>0.24384589326835737</v>
      </c>
      <c r="AT29">
        <v>0.5</v>
      </c>
      <c r="AU29">
        <f t="shared" si="28"/>
        <v>1180.1832115308241</v>
      </c>
      <c r="AV29">
        <f t="shared" si="29"/>
        <v>19.445202930097221</v>
      </c>
      <c r="AW29">
        <f t="shared" si="30"/>
        <v>143.89141471802628</v>
      </c>
      <c r="AX29">
        <f t="shared" si="31"/>
        <v>0.56816536369252024</v>
      </c>
      <c r="AY29">
        <f t="shared" si="32"/>
        <v>1.6965967838113483E-2</v>
      </c>
      <c r="AZ29">
        <f t="shared" si="33"/>
        <v>1.1667319814284671</v>
      </c>
      <c r="BA29" t="s">
        <v>342</v>
      </c>
      <c r="BB29">
        <v>650.14</v>
      </c>
      <c r="BC29">
        <f t="shared" si="34"/>
        <v>855.39</v>
      </c>
      <c r="BD29">
        <f t="shared" si="35"/>
        <v>0.42918120119747727</v>
      </c>
      <c r="BE29">
        <f t="shared" si="36"/>
        <v>0.67250779114374748</v>
      </c>
      <c r="BF29">
        <f t="shared" si="37"/>
        <v>0.46467423318199952</v>
      </c>
      <c r="BG29">
        <f t="shared" si="38"/>
        <v>0.68976198761306162</v>
      </c>
      <c r="BH29">
        <f t="shared" si="39"/>
        <v>1399.99774193548</v>
      </c>
      <c r="BI29">
        <f t="shared" si="40"/>
        <v>1180.1832115308241</v>
      </c>
      <c r="BJ29">
        <f t="shared" si="41"/>
        <v>0.84298936789657608</v>
      </c>
      <c r="BK29">
        <f t="shared" si="42"/>
        <v>0.19597873579315225</v>
      </c>
      <c r="BL29">
        <v>6</v>
      </c>
      <c r="BM29">
        <v>0.5</v>
      </c>
      <c r="BN29" t="s">
        <v>290</v>
      </c>
      <c r="BO29">
        <v>2</v>
      </c>
      <c r="BP29">
        <v>1608062485.5999999</v>
      </c>
      <c r="BQ29">
        <v>900.06961290322602</v>
      </c>
      <c r="BR29">
        <v>925.14477419354796</v>
      </c>
      <c r="BS29">
        <v>14.9831870967742</v>
      </c>
      <c r="BT29">
        <v>13.0776741935484</v>
      </c>
      <c r="BU29">
        <v>895.30061290322601</v>
      </c>
      <c r="BV29">
        <v>14.8291870967742</v>
      </c>
      <c r="BW29">
        <v>500.00567741935498</v>
      </c>
      <c r="BX29">
        <v>102.566</v>
      </c>
      <c r="BY29">
        <v>0.100015216129032</v>
      </c>
      <c r="BZ29">
        <v>27.9907096774194</v>
      </c>
      <c r="CA29">
        <v>28.213258064516101</v>
      </c>
      <c r="CB29">
        <v>999.9</v>
      </c>
      <c r="CC29">
        <v>0</v>
      </c>
      <c r="CD29">
        <v>0</v>
      </c>
      <c r="CE29">
        <v>9993.9464516128992</v>
      </c>
      <c r="CF29">
        <v>0</v>
      </c>
      <c r="CG29">
        <v>423.10177419354801</v>
      </c>
      <c r="CH29">
        <v>1399.99774193548</v>
      </c>
      <c r="CI29">
        <v>0.89999851612903203</v>
      </c>
      <c r="CJ29">
        <v>0.100001374193548</v>
      </c>
      <c r="CK29">
        <v>0</v>
      </c>
      <c r="CL29">
        <v>1138.3380645161301</v>
      </c>
      <c r="CM29">
        <v>4.9993800000000004</v>
      </c>
      <c r="CN29">
        <v>15912.274193548399</v>
      </c>
      <c r="CO29">
        <v>11164.319354838701</v>
      </c>
      <c r="CP29">
        <v>47.920999999999999</v>
      </c>
      <c r="CQ29">
        <v>49.703258064516099</v>
      </c>
      <c r="CR29">
        <v>48.686999999999998</v>
      </c>
      <c r="CS29">
        <v>49.655000000000001</v>
      </c>
      <c r="CT29">
        <v>49.5</v>
      </c>
      <c r="CU29">
        <v>1255.4941935483901</v>
      </c>
      <c r="CV29">
        <v>139.503548387097</v>
      </c>
      <c r="CW29">
        <v>0</v>
      </c>
      <c r="CX29">
        <v>119.700000047684</v>
      </c>
      <c r="CY29">
        <v>0</v>
      </c>
      <c r="CZ29">
        <v>1138.4126923076899</v>
      </c>
      <c r="DA29">
        <v>7.1305982800810899</v>
      </c>
      <c r="DB29">
        <v>93.141880187182196</v>
      </c>
      <c r="DC29">
        <v>15912.876923076899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19.451592779297599</v>
      </c>
      <c r="DS29">
        <v>-1.3907670884444601</v>
      </c>
      <c r="DT29">
        <v>0.10313378153021099</v>
      </c>
      <c r="DU29">
        <v>0</v>
      </c>
      <c r="DV29">
        <v>-25.066593333333302</v>
      </c>
      <c r="DW29">
        <v>1.7810936596217899</v>
      </c>
      <c r="DX29">
        <v>0.13143499517082799</v>
      </c>
      <c r="DY29">
        <v>0</v>
      </c>
      <c r="DZ29">
        <v>1.90497433333333</v>
      </c>
      <c r="EA29">
        <v>-0.13330251390433501</v>
      </c>
      <c r="EB29">
        <v>9.6309541525691506E-3</v>
      </c>
      <c r="EC29">
        <v>1</v>
      </c>
      <c r="ED29">
        <v>1</v>
      </c>
      <c r="EE29">
        <v>3</v>
      </c>
      <c r="EF29" t="s">
        <v>302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1165.3</v>
      </c>
      <c r="EX29">
        <v>1165.5</v>
      </c>
      <c r="EY29">
        <v>2</v>
      </c>
      <c r="EZ29">
        <v>485.73700000000002</v>
      </c>
      <c r="FA29">
        <v>523.79300000000001</v>
      </c>
      <c r="FB29">
        <v>24.689800000000002</v>
      </c>
      <c r="FC29">
        <v>32.013300000000001</v>
      </c>
      <c r="FD29">
        <v>30</v>
      </c>
      <c r="FE29">
        <v>31.846499999999999</v>
      </c>
      <c r="FF29">
        <v>31.8858</v>
      </c>
      <c r="FG29">
        <v>40.813600000000001</v>
      </c>
      <c r="FH29">
        <v>0</v>
      </c>
      <c r="FI29">
        <v>100</v>
      </c>
      <c r="FJ29">
        <v>24.695599999999999</v>
      </c>
      <c r="FK29">
        <v>924.95</v>
      </c>
      <c r="FL29">
        <v>15.3681</v>
      </c>
      <c r="FM29">
        <v>101.127</v>
      </c>
      <c r="FN29">
        <v>100.559</v>
      </c>
    </row>
    <row r="30" spans="1:170" x14ac:dyDescent="0.25">
      <c r="A30">
        <v>14</v>
      </c>
      <c r="B30">
        <v>1608062614.0999999</v>
      </c>
      <c r="C30">
        <v>1430.0999999046301</v>
      </c>
      <c r="D30" t="s">
        <v>343</v>
      </c>
      <c r="E30" t="s">
        <v>344</v>
      </c>
      <c r="F30" t="s">
        <v>285</v>
      </c>
      <c r="G30" t="s">
        <v>286</v>
      </c>
      <c r="H30">
        <v>1608062606.0999999</v>
      </c>
      <c r="I30">
        <f t="shared" si="0"/>
        <v>1.3483821845822232E-3</v>
      </c>
      <c r="J30">
        <f t="shared" si="1"/>
        <v>22.010526993519083</v>
      </c>
      <c r="K30">
        <f t="shared" si="2"/>
        <v>1199.8367741935499</v>
      </c>
      <c r="L30">
        <f t="shared" si="3"/>
        <v>553.486907202368</v>
      </c>
      <c r="M30">
        <f t="shared" si="4"/>
        <v>56.818956600228304</v>
      </c>
      <c r="N30">
        <f t="shared" si="5"/>
        <v>123.17088753706579</v>
      </c>
      <c r="O30">
        <f t="shared" si="6"/>
        <v>5.7943957145200439E-2</v>
      </c>
      <c r="P30">
        <f t="shared" si="7"/>
        <v>2.9719851396999535</v>
      </c>
      <c r="Q30">
        <f t="shared" si="8"/>
        <v>5.7323589503438362E-2</v>
      </c>
      <c r="R30">
        <f t="shared" si="9"/>
        <v>3.588242743729949E-2</v>
      </c>
      <c r="S30">
        <f t="shared" si="10"/>
        <v>231.29366646777163</v>
      </c>
      <c r="T30">
        <f t="shared" si="11"/>
        <v>28.995965432709113</v>
      </c>
      <c r="U30">
        <f t="shared" si="12"/>
        <v>28.243490322580602</v>
      </c>
      <c r="V30">
        <f t="shared" si="13"/>
        <v>3.8490408061980284</v>
      </c>
      <c r="W30">
        <f t="shared" si="14"/>
        <v>39.461044507127028</v>
      </c>
      <c r="X30">
        <f t="shared" si="15"/>
        <v>1.4972057329718</v>
      </c>
      <c r="Y30">
        <f t="shared" si="16"/>
        <v>3.7941360946525142</v>
      </c>
      <c r="Z30">
        <f t="shared" si="17"/>
        <v>2.3518350732262281</v>
      </c>
      <c r="AA30">
        <f t="shared" si="18"/>
        <v>-59.46365434007604</v>
      </c>
      <c r="AB30">
        <f t="shared" si="19"/>
        <v>-39.523019312668282</v>
      </c>
      <c r="AC30">
        <f t="shared" si="20"/>
        <v>-2.9022461040590302</v>
      </c>
      <c r="AD30">
        <f t="shared" si="21"/>
        <v>129.40474671096828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53990.125059645077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1147.96423076923</v>
      </c>
      <c r="AR30">
        <v>1521.55</v>
      </c>
      <c r="AS30">
        <f t="shared" si="27"/>
        <v>0.2455297356187901</v>
      </c>
      <c r="AT30">
        <v>0.5</v>
      </c>
      <c r="AU30">
        <f t="shared" si="28"/>
        <v>1180.1978824985613</v>
      </c>
      <c r="AV30">
        <f t="shared" si="29"/>
        <v>22.010526993519083</v>
      </c>
      <c r="AW30">
        <f t="shared" si="30"/>
        <v>144.88683703386383</v>
      </c>
      <c r="AX30">
        <f t="shared" si="31"/>
        <v>0.5795208833097828</v>
      </c>
      <c r="AY30">
        <f t="shared" si="32"/>
        <v>1.9139395865983382E-2</v>
      </c>
      <c r="AZ30">
        <f t="shared" si="33"/>
        <v>1.1439190299365778</v>
      </c>
      <c r="BA30" t="s">
        <v>346</v>
      </c>
      <c r="BB30">
        <v>639.78</v>
      </c>
      <c r="BC30">
        <f t="shared" si="34"/>
        <v>881.77</v>
      </c>
      <c r="BD30">
        <f t="shared" si="35"/>
        <v>0.42367711447516926</v>
      </c>
      <c r="BE30">
        <f t="shared" si="36"/>
        <v>0.66374175342256791</v>
      </c>
      <c r="BF30">
        <f t="shared" si="37"/>
        <v>0.46346389666903737</v>
      </c>
      <c r="BG30">
        <f t="shared" si="38"/>
        <v>0.68347125461852043</v>
      </c>
      <c r="BH30">
        <f t="shared" si="39"/>
        <v>1400.0151612903201</v>
      </c>
      <c r="BI30">
        <f t="shared" si="40"/>
        <v>1180.1978824985613</v>
      </c>
      <c r="BJ30">
        <f t="shared" si="41"/>
        <v>0.84298935835154465</v>
      </c>
      <c r="BK30">
        <f t="shared" si="42"/>
        <v>0.19597871670308947</v>
      </c>
      <c r="BL30">
        <v>6</v>
      </c>
      <c r="BM30">
        <v>0.5</v>
      </c>
      <c r="BN30" t="s">
        <v>290</v>
      </c>
      <c r="BO30">
        <v>2</v>
      </c>
      <c r="BP30">
        <v>1608062606.0999999</v>
      </c>
      <c r="BQ30">
        <v>1199.8367741935499</v>
      </c>
      <c r="BR30">
        <v>1228.19032258065</v>
      </c>
      <c r="BS30">
        <v>14.584635483871001</v>
      </c>
      <c r="BT30">
        <v>12.9902032258065</v>
      </c>
      <c r="BU30">
        <v>1195.0680645161301</v>
      </c>
      <c r="BV30">
        <v>14.430635483871001</v>
      </c>
      <c r="BW30">
        <v>500.00864516129002</v>
      </c>
      <c r="BX30">
        <v>102.556322580645</v>
      </c>
      <c r="BY30">
        <v>0.100047174193548</v>
      </c>
      <c r="BZ30">
        <v>27.996819354838699</v>
      </c>
      <c r="CA30">
        <v>28.243490322580602</v>
      </c>
      <c r="CB30">
        <v>999.9</v>
      </c>
      <c r="CC30">
        <v>0</v>
      </c>
      <c r="CD30">
        <v>0</v>
      </c>
      <c r="CE30">
        <v>9988.5887096774204</v>
      </c>
      <c r="CF30">
        <v>0</v>
      </c>
      <c r="CG30">
        <v>422.23612903225802</v>
      </c>
      <c r="CH30">
        <v>1400.0151612903201</v>
      </c>
      <c r="CI30">
        <v>0.89999641935483898</v>
      </c>
      <c r="CJ30">
        <v>0.100003522580645</v>
      </c>
      <c r="CK30">
        <v>0</v>
      </c>
      <c r="CL30">
        <v>1148.0922580645199</v>
      </c>
      <c r="CM30">
        <v>4.9993800000000004</v>
      </c>
      <c r="CN30">
        <v>16037.8870967742</v>
      </c>
      <c r="CO30">
        <v>11164.445161290299</v>
      </c>
      <c r="CP30">
        <v>47.875</v>
      </c>
      <c r="CQ30">
        <v>49.645000000000003</v>
      </c>
      <c r="CR30">
        <v>48.625</v>
      </c>
      <c r="CS30">
        <v>49.625</v>
      </c>
      <c r="CT30">
        <v>49.436999999999998</v>
      </c>
      <c r="CU30">
        <v>1255.5103225806499</v>
      </c>
      <c r="CV30">
        <v>139.50483870967699</v>
      </c>
      <c r="CW30">
        <v>0</v>
      </c>
      <c r="CX30">
        <v>119.60000014305101</v>
      </c>
      <c r="CY30">
        <v>0</v>
      </c>
      <c r="CZ30">
        <v>1147.96423076923</v>
      </c>
      <c r="DA30">
        <v>-22.662222204119601</v>
      </c>
      <c r="DB30">
        <v>-343.67863234425801</v>
      </c>
      <c r="DC30">
        <v>16036.2923076923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22.052143562371899</v>
      </c>
      <c r="DS30">
        <v>-2.6789940245709198</v>
      </c>
      <c r="DT30">
        <v>0.20426365615374101</v>
      </c>
      <c r="DU30">
        <v>0</v>
      </c>
      <c r="DV30">
        <v>-28.367643333333302</v>
      </c>
      <c r="DW30">
        <v>3.5462843159066102</v>
      </c>
      <c r="DX30">
        <v>0.26000297265394601</v>
      </c>
      <c r="DY30">
        <v>0</v>
      </c>
      <c r="DZ30">
        <v>1.5951356666666701</v>
      </c>
      <c r="EA30">
        <v>-0.16090651835372299</v>
      </c>
      <c r="EB30">
        <v>1.1630115701153699E-2</v>
      </c>
      <c r="EC30">
        <v>1</v>
      </c>
      <c r="ED30">
        <v>1</v>
      </c>
      <c r="EE30">
        <v>3</v>
      </c>
      <c r="EF30" t="s">
        <v>302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1167.3</v>
      </c>
      <c r="EX30">
        <v>1167.5</v>
      </c>
      <c r="EY30">
        <v>2</v>
      </c>
      <c r="EZ30">
        <v>485.53300000000002</v>
      </c>
      <c r="FA30">
        <v>524.43499999999995</v>
      </c>
      <c r="FB30">
        <v>24.744900000000001</v>
      </c>
      <c r="FC30">
        <v>31.977699999999999</v>
      </c>
      <c r="FD30">
        <v>30</v>
      </c>
      <c r="FE30">
        <v>31.8017</v>
      </c>
      <c r="FF30">
        <v>31.840499999999999</v>
      </c>
      <c r="FG30">
        <v>51.387300000000003</v>
      </c>
      <c r="FH30">
        <v>0</v>
      </c>
      <c r="FI30">
        <v>100</v>
      </c>
      <c r="FJ30">
        <v>24.746099999999998</v>
      </c>
      <c r="FK30">
        <v>1227.72</v>
      </c>
      <c r="FL30">
        <v>14.9518</v>
      </c>
      <c r="FM30">
        <v>101.13</v>
      </c>
      <c r="FN30">
        <v>100.56399999999999</v>
      </c>
    </row>
    <row r="31" spans="1:170" x14ac:dyDescent="0.25">
      <c r="A31">
        <v>15</v>
      </c>
      <c r="B31">
        <v>1608062734.5999999</v>
      </c>
      <c r="C31">
        <v>1550.5999999046301</v>
      </c>
      <c r="D31" t="s">
        <v>347</v>
      </c>
      <c r="E31" t="s">
        <v>348</v>
      </c>
      <c r="F31" t="s">
        <v>285</v>
      </c>
      <c r="G31" t="s">
        <v>286</v>
      </c>
      <c r="H31">
        <v>1608062726.5999999</v>
      </c>
      <c r="I31">
        <f t="shared" si="0"/>
        <v>1.0481353033817932E-3</v>
      </c>
      <c r="J31">
        <f t="shared" si="1"/>
        <v>19.981146694825544</v>
      </c>
      <c r="K31">
        <f t="shared" si="2"/>
        <v>1400.0822580645199</v>
      </c>
      <c r="L31">
        <f t="shared" si="3"/>
        <v>629.21006437908682</v>
      </c>
      <c r="M31">
        <f t="shared" si="4"/>
        <v>64.591463768559407</v>
      </c>
      <c r="N31">
        <f t="shared" si="5"/>
        <v>143.72523194462593</v>
      </c>
      <c r="O31">
        <f t="shared" si="6"/>
        <v>4.3986833635938444E-2</v>
      </c>
      <c r="P31">
        <f t="shared" si="7"/>
        <v>2.9734577025830613</v>
      </c>
      <c r="Q31">
        <f t="shared" si="8"/>
        <v>4.3628510334988484E-2</v>
      </c>
      <c r="R31">
        <f t="shared" si="9"/>
        <v>2.7299769441976433E-2</v>
      </c>
      <c r="S31">
        <f t="shared" si="10"/>
        <v>231.28838726658168</v>
      </c>
      <c r="T31">
        <f t="shared" si="11"/>
        <v>29.07042870644031</v>
      </c>
      <c r="U31">
        <f t="shared" si="12"/>
        <v>28.2665774193548</v>
      </c>
      <c r="V31">
        <f t="shared" si="13"/>
        <v>3.8542148887493139</v>
      </c>
      <c r="W31">
        <f t="shared" si="14"/>
        <v>38.267753434463785</v>
      </c>
      <c r="X31">
        <f t="shared" si="15"/>
        <v>1.4517610921161113</v>
      </c>
      <c r="Y31">
        <f t="shared" si="16"/>
        <v>3.7936930230366253</v>
      </c>
      <c r="Z31">
        <f t="shared" si="17"/>
        <v>2.4024537966332025</v>
      </c>
      <c r="AA31">
        <f t="shared" si="18"/>
        <v>-46.222766879137076</v>
      </c>
      <c r="AB31">
        <f t="shared" si="19"/>
        <v>-43.56470768478691</v>
      </c>
      <c r="AC31">
        <f t="shared" si="20"/>
        <v>-3.1977861899582924</v>
      </c>
      <c r="AD31">
        <f t="shared" si="21"/>
        <v>138.30312651269941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54033.624555493996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1121.8826923076899</v>
      </c>
      <c r="AR31">
        <v>1483.37</v>
      </c>
      <c r="AS31">
        <f t="shared" si="27"/>
        <v>0.24369328467766638</v>
      </c>
      <c r="AT31">
        <v>0.5</v>
      </c>
      <c r="AU31">
        <f t="shared" si="28"/>
        <v>1180.1724212081629</v>
      </c>
      <c r="AV31">
        <f t="shared" si="29"/>
        <v>19.981146694825544</v>
      </c>
      <c r="AW31">
        <f t="shared" si="30"/>
        <v>143.8000469051058</v>
      </c>
      <c r="AX31">
        <f t="shared" si="31"/>
        <v>0.56379729939259926</v>
      </c>
      <c r="AY31">
        <f t="shared" si="32"/>
        <v>1.7420246232830346E-2</v>
      </c>
      <c r="AZ31">
        <f t="shared" si="33"/>
        <v>1.1991006963872803</v>
      </c>
      <c r="BA31" t="s">
        <v>350</v>
      </c>
      <c r="BB31">
        <v>647.04999999999995</v>
      </c>
      <c r="BC31">
        <f t="shared" si="34"/>
        <v>836.31999999999994</v>
      </c>
      <c r="BD31">
        <f t="shared" si="35"/>
        <v>0.4322356367088076</v>
      </c>
      <c r="BE31">
        <f t="shared" si="36"/>
        <v>0.68018722538555976</v>
      </c>
      <c r="BF31">
        <f t="shared" si="37"/>
        <v>0.4707521379679292</v>
      </c>
      <c r="BG31">
        <f t="shared" si="38"/>
        <v>0.69846377557554795</v>
      </c>
      <c r="BH31">
        <f t="shared" si="39"/>
        <v>1399.9851612903201</v>
      </c>
      <c r="BI31">
        <f t="shared" si="40"/>
        <v>1180.1724212081629</v>
      </c>
      <c r="BJ31">
        <f t="shared" si="41"/>
        <v>0.84298923577192553</v>
      </c>
      <c r="BK31">
        <f t="shared" si="42"/>
        <v>0.19597847154385101</v>
      </c>
      <c r="BL31">
        <v>6</v>
      </c>
      <c r="BM31">
        <v>0.5</v>
      </c>
      <c r="BN31" t="s">
        <v>290</v>
      </c>
      <c r="BO31">
        <v>2</v>
      </c>
      <c r="BP31">
        <v>1608062726.5999999</v>
      </c>
      <c r="BQ31">
        <v>1400.0822580645199</v>
      </c>
      <c r="BR31">
        <v>1425.8203225806401</v>
      </c>
      <c r="BS31">
        <v>14.142158064516099</v>
      </c>
      <c r="BT31">
        <v>12.9021967741935</v>
      </c>
      <c r="BU31">
        <v>1395.3135483870999</v>
      </c>
      <c r="BV31">
        <v>13.988158064516099</v>
      </c>
      <c r="BW31">
        <v>500.00548387096802</v>
      </c>
      <c r="BX31">
        <v>102.554903225806</v>
      </c>
      <c r="BY31">
        <v>9.99451709677419E-2</v>
      </c>
      <c r="BZ31">
        <v>27.994816129032301</v>
      </c>
      <c r="CA31">
        <v>28.2665774193548</v>
      </c>
      <c r="CB31">
        <v>999.9</v>
      </c>
      <c r="CC31">
        <v>0</v>
      </c>
      <c r="CD31">
        <v>0</v>
      </c>
      <c r="CE31">
        <v>9997.0529032258091</v>
      </c>
      <c r="CF31">
        <v>0</v>
      </c>
      <c r="CG31">
        <v>424.38332258064497</v>
      </c>
      <c r="CH31">
        <v>1399.9851612903201</v>
      </c>
      <c r="CI31">
        <v>0.89999938709677396</v>
      </c>
      <c r="CJ31">
        <v>0.100000525806452</v>
      </c>
      <c r="CK31">
        <v>0</v>
      </c>
      <c r="CL31">
        <v>1121.9187096774201</v>
      </c>
      <c r="CM31">
        <v>4.9993800000000004</v>
      </c>
      <c r="CN31">
        <v>15660.1709677419</v>
      </c>
      <c r="CO31">
        <v>11164.2193548387</v>
      </c>
      <c r="CP31">
        <v>47.805999999999997</v>
      </c>
      <c r="CQ31">
        <v>49.561999999999998</v>
      </c>
      <c r="CR31">
        <v>48.548000000000002</v>
      </c>
      <c r="CS31">
        <v>49.561999999999998</v>
      </c>
      <c r="CT31">
        <v>49.375</v>
      </c>
      <c r="CU31">
        <v>1255.48903225806</v>
      </c>
      <c r="CV31">
        <v>139.49612903225801</v>
      </c>
      <c r="CW31">
        <v>0</v>
      </c>
      <c r="CX31">
        <v>119.700000047684</v>
      </c>
      <c r="CY31">
        <v>0</v>
      </c>
      <c r="CZ31">
        <v>1121.8826923076899</v>
      </c>
      <c r="DA31">
        <v>-9.6899145297748106</v>
      </c>
      <c r="DB31">
        <v>-142.94700835578601</v>
      </c>
      <c r="DC31">
        <v>15659.3692307692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19.983092843570901</v>
      </c>
      <c r="DS31">
        <v>-1.13733474502834</v>
      </c>
      <c r="DT31">
        <v>9.6707165344496707E-2</v>
      </c>
      <c r="DU31">
        <v>0</v>
      </c>
      <c r="DV31">
        <v>-25.734570000000001</v>
      </c>
      <c r="DW31">
        <v>1.5266375973303501</v>
      </c>
      <c r="DX31">
        <v>0.12633609183444</v>
      </c>
      <c r="DY31">
        <v>0</v>
      </c>
      <c r="DZ31">
        <v>1.2394383333333301</v>
      </c>
      <c r="EA31">
        <v>-0.123299399332592</v>
      </c>
      <c r="EB31">
        <v>8.9037074986896298E-3</v>
      </c>
      <c r="EC31">
        <v>1</v>
      </c>
      <c r="ED31">
        <v>1</v>
      </c>
      <c r="EE31">
        <v>3</v>
      </c>
      <c r="EF31" t="s">
        <v>302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1169.3</v>
      </c>
      <c r="EX31">
        <v>1169.5</v>
      </c>
      <c r="EY31">
        <v>2</v>
      </c>
      <c r="EZ31">
        <v>485.221</v>
      </c>
      <c r="FA31">
        <v>525.54499999999996</v>
      </c>
      <c r="FB31">
        <v>24.7776</v>
      </c>
      <c r="FC31">
        <v>31.918900000000001</v>
      </c>
      <c r="FD31">
        <v>29.9998</v>
      </c>
      <c r="FE31">
        <v>31.742699999999999</v>
      </c>
      <c r="FF31">
        <v>31.7806</v>
      </c>
      <c r="FG31">
        <v>58.050800000000002</v>
      </c>
      <c r="FH31">
        <v>0</v>
      </c>
      <c r="FI31">
        <v>100</v>
      </c>
      <c r="FJ31">
        <v>24.7791</v>
      </c>
      <c r="FK31">
        <v>1425.37</v>
      </c>
      <c r="FL31">
        <v>14.546099999999999</v>
      </c>
      <c r="FM31">
        <v>101.139</v>
      </c>
      <c r="FN31">
        <v>100.57299999999999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2020-12-15T12:08:41Z</dcterms:created>
  <dcterms:modified xsi:type="dcterms:W3CDTF">2021-05-04T23:24:45Z</dcterms:modified>
</cp:coreProperties>
</file>