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A8878DCD-8097-4064-8AEC-B0FB05FABB4D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J31" i="1"/>
  <c r="AV31" i="1" s="1"/>
  <c r="I31" i="1"/>
  <c r="AA31" i="1" s="1"/>
  <c r="BK30" i="1"/>
  <c r="BJ30" i="1"/>
  <c r="BH30" i="1"/>
  <c r="BI30" i="1" s="1"/>
  <c r="BG30" i="1"/>
  <c r="BF30" i="1"/>
  <c r="BE30" i="1"/>
  <c r="BD30" i="1"/>
  <c r="BC30" i="1"/>
  <c r="AZ30" i="1"/>
  <c r="AX30" i="1"/>
  <c r="AS30" i="1"/>
  <c r="AN30" i="1"/>
  <c r="AM30" i="1"/>
  <c r="AI30" i="1"/>
  <c r="AG30" i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H29" i="1"/>
  <c r="AG29" i="1"/>
  <c r="I29" i="1" s="1"/>
  <c r="Y29" i="1"/>
  <c r="X29" i="1"/>
  <c r="W29" i="1" s="1"/>
  <c r="P29" i="1"/>
  <c r="N29" i="1"/>
  <c r="K29" i="1"/>
  <c r="J29" i="1"/>
  <c r="AV29" i="1" s="1"/>
  <c r="BK28" i="1"/>
  <c r="BJ28" i="1"/>
  <c r="BI28" i="1"/>
  <c r="BH28" i="1"/>
  <c r="BG28" i="1"/>
  <c r="BF28" i="1"/>
  <c r="BE28" i="1"/>
  <c r="BD28" i="1"/>
  <c r="BC28" i="1"/>
  <c r="AX28" i="1" s="1"/>
  <c r="AZ28" i="1"/>
  <c r="AU28" i="1"/>
  <c r="AS28" i="1"/>
  <c r="AW28" i="1" s="1"/>
  <c r="AN28" i="1"/>
  <c r="AM28" i="1"/>
  <c r="AI28" i="1"/>
  <c r="AG28" i="1" s="1"/>
  <c r="Y28" i="1"/>
  <c r="X28" i="1"/>
  <c r="W28" i="1" s="1"/>
  <c r="S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AH27" i="1"/>
  <c r="Y27" i="1"/>
  <c r="X27" i="1"/>
  <c r="W27" i="1" s="1"/>
  <c r="P27" i="1"/>
  <c r="BK26" i="1"/>
  <c r="S26" i="1" s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 s="1"/>
  <c r="K26" i="1" s="1"/>
  <c r="Y26" i="1"/>
  <c r="W26" i="1" s="1"/>
  <c r="X26" i="1"/>
  <c r="P26" i="1"/>
  <c r="BK25" i="1"/>
  <c r="BJ25" i="1"/>
  <c r="BI25" i="1"/>
  <c r="AU25" i="1" s="1"/>
  <c r="AW25" i="1" s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/>
  <c r="K25" i="1" s="1"/>
  <c r="Y25" i="1"/>
  <c r="X25" i="1"/>
  <c r="W25" i="1"/>
  <c r="P25" i="1"/>
  <c r="N25" i="1"/>
  <c r="BK24" i="1"/>
  <c r="BJ24" i="1"/>
  <c r="BI24" i="1"/>
  <c r="BH24" i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W24" i="1" s="1"/>
  <c r="X24" i="1"/>
  <c r="P24" i="1"/>
  <c r="I24" i="1"/>
  <c r="AA24" i="1" s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W21" i="1" s="1"/>
  <c r="P21" i="1"/>
  <c r="J21" i="1"/>
  <c r="AV21" i="1" s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U20" i="1"/>
  <c r="AS20" i="1"/>
  <c r="AW20" i="1" s="1"/>
  <c r="AN20" i="1"/>
  <c r="AM20" i="1"/>
  <c r="AI20" i="1"/>
  <c r="AG20" i="1" s="1"/>
  <c r="Y20" i="1"/>
  <c r="X20" i="1"/>
  <c r="W20" i="1" s="1"/>
  <c r="P20" i="1"/>
  <c r="N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AH19" i="1" s="1"/>
  <c r="Y19" i="1"/>
  <c r="X19" i="1"/>
  <c r="W19" i="1" s="1"/>
  <c r="P19" i="1"/>
  <c r="I19" i="1"/>
  <c r="AA19" i="1" s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 s="1"/>
  <c r="Y18" i="1"/>
  <c r="W18" i="1" s="1"/>
  <c r="X18" i="1"/>
  <c r="P18" i="1"/>
  <c r="K18" i="1"/>
  <c r="BK17" i="1"/>
  <c r="BJ17" i="1"/>
  <c r="BI17" i="1"/>
  <c r="AU17" i="1" s="1"/>
  <c r="BH17" i="1"/>
  <c r="BG17" i="1"/>
  <c r="BF17" i="1"/>
  <c r="BE17" i="1"/>
  <c r="BD17" i="1"/>
  <c r="BC17" i="1"/>
  <c r="AX17" i="1" s="1"/>
  <c r="AZ17" i="1"/>
  <c r="AW17" i="1"/>
  <c r="AS17" i="1"/>
  <c r="AM17" i="1"/>
  <c r="AN17" i="1" s="1"/>
  <c r="AI17" i="1"/>
  <c r="AG17" i="1"/>
  <c r="Y17" i="1"/>
  <c r="X17" i="1"/>
  <c r="W17" i="1"/>
  <c r="P17" i="1"/>
  <c r="N17" i="1"/>
  <c r="AU19" i="1" l="1"/>
  <c r="AW19" i="1" s="1"/>
  <c r="S19" i="1"/>
  <c r="N27" i="1"/>
  <c r="K27" i="1"/>
  <c r="J27" i="1"/>
  <c r="AV27" i="1" s="1"/>
  <c r="I27" i="1"/>
  <c r="K28" i="1"/>
  <c r="J28" i="1"/>
  <c r="AV28" i="1" s="1"/>
  <c r="AY28" i="1" s="1"/>
  <c r="I28" i="1"/>
  <c r="T28" i="1" s="1"/>
  <c r="U28" i="1" s="1"/>
  <c r="AH28" i="1"/>
  <c r="N28" i="1"/>
  <c r="K17" i="1"/>
  <c r="J17" i="1"/>
  <c r="AV17" i="1" s="1"/>
  <c r="AY17" i="1" s="1"/>
  <c r="I17" i="1"/>
  <c r="AH17" i="1"/>
  <c r="AU22" i="1"/>
  <c r="AW22" i="1" s="1"/>
  <c r="S22" i="1"/>
  <c r="AU29" i="1"/>
  <c r="AW29" i="1" s="1"/>
  <c r="S29" i="1"/>
  <c r="AY31" i="1"/>
  <c r="I21" i="1"/>
  <c r="AH21" i="1"/>
  <c r="N21" i="1"/>
  <c r="K21" i="1"/>
  <c r="S31" i="1"/>
  <c r="AU31" i="1"/>
  <c r="N19" i="1"/>
  <c r="K19" i="1"/>
  <c r="J19" i="1"/>
  <c r="AV19" i="1" s="1"/>
  <c r="AU21" i="1"/>
  <c r="AW21" i="1" s="1"/>
  <c r="S21" i="1"/>
  <c r="N22" i="1"/>
  <c r="J22" i="1"/>
  <c r="AV22" i="1" s="1"/>
  <c r="AY22" i="1" s="1"/>
  <c r="K22" i="1"/>
  <c r="I22" i="1"/>
  <c r="AH22" i="1"/>
  <c r="AW27" i="1"/>
  <c r="AU27" i="1"/>
  <c r="S27" i="1"/>
  <c r="AW31" i="1"/>
  <c r="J26" i="1"/>
  <c r="AV26" i="1" s="1"/>
  <c r="AY26" i="1" s="1"/>
  <c r="I26" i="1"/>
  <c r="T26" i="1" s="1"/>
  <c r="U26" i="1" s="1"/>
  <c r="AH26" i="1"/>
  <c r="N26" i="1"/>
  <c r="J18" i="1"/>
  <c r="AV18" i="1" s="1"/>
  <c r="AY18" i="1" s="1"/>
  <c r="I18" i="1"/>
  <c r="AH18" i="1"/>
  <c r="N18" i="1"/>
  <c r="AU24" i="1"/>
  <c r="AW24" i="1" s="1"/>
  <c r="S24" i="1"/>
  <c r="N30" i="1"/>
  <c r="K30" i="1"/>
  <c r="J30" i="1"/>
  <c r="AV30" i="1" s="1"/>
  <c r="I30" i="1"/>
  <c r="AH30" i="1"/>
  <c r="K20" i="1"/>
  <c r="J20" i="1"/>
  <c r="AV20" i="1" s="1"/>
  <c r="AY20" i="1" s="1"/>
  <c r="AH20" i="1"/>
  <c r="I20" i="1"/>
  <c r="AY21" i="1"/>
  <c r="S23" i="1"/>
  <c r="AU23" i="1"/>
  <c r="AW23" i="1" s="1"/>
  <c r="AH24" i="1"/>
  <c r="N24" i="1"/>
  <c r="K24" i="1"/>
  <c r="J24" i="1"/>
  <c r="AV24" i="1" s="1"/>
  <c r="AA29" i="1"/>
  <c r="AU30" i="1"/>
  <c r="AW30" i="1" s="1"/>
  <c r="S30" i="1"/>
  <c r="N23" i="1"/>
  <c r="AH25" i="1"/>
  <c r="N31" i="1"/>
  <c r="I25" i="1"/>
  <c r="AH23" i="1"/>
  <c r="J25" i="1"/>
  <c r="AV25" i="1" s="1"/>
  <c r="AY25" i="1" s="1"/>
  <c r="AH31" i="1"/>
  <c r="S17" i="1"/>
  <c r="I23" i="1"/>
  <c r="S25" i="1"/>
  <c r="J23" i="1"/>
  <c r="AV23" i="1" s="1"/>
  <c r="V26" i="1" l="1"/>
  <c r="Z26" i="1" s="1"/>
  <c r="AC26" i="1"/>
  <c r="AB26" i="1"/>
  <c r="V28" i="1"/>
  <c r="Z28" i="1" s="1"/>
  <c r="AC28" i="1"/>
  <c r="AD28" i="1" s="1"/>
  <c r="AB28" i="1"/>
  <c r="AA22" i="1"/>
  <c r="Q22" i="1"/>
  <c r="O22" i="1" s="1"/>
  <c r="R22" i="1" s="1"/>
  <c r="L22" i="1" s="1"/>
  <c r="M22" i="1" s="1"/>
  <c r="T23" i="1"/>
  <c r="U23" i="1" s="1"/>
  <c r="AA30" i="1"/>
  <c r="T29" i="1"/>
  <c r="U29" i="1" s="1"/>
  <c r="T19" i="1"/>
  <c r="U19" i="1" s="1"/>
  <c r="AA28" i="1"/>
  <c r="Q28" i="1"/>
  <c r="O28" i="1" s="1"/>
  <c r="R28" i="1" s="1"/>
  <c r="L28" i="1" s="1"/>
  <c r="M28" i="1" s="1"/>
  <c r="AA25" i="1"/>
  <c r="Q18" i="1"/>
  <c r="O18" i="1" s="1"/>
  <c r="R18" i="1" s="1"/>
  <c r="L18" i="1" s="1"/>
  <c r="M18" i="1" s="1"/>
  <c r="AA18" i="1"/>
  <c r="T25" i="1"/>
  <c r="U25" i="1" s="1"/>
  <c r="AY24" i="1"/>
  <c r="AA20" i="1"/>
  <c r="T27" i="1"/>
  <c r="U27" i="1" s="1"/>
  <c r="T21" i="1"/>
  <c r="U21" i="1" s="1"/>
  <c r="T22" i="1"/>
  <c r="U22" i="1" s="1"/>
  <c r="T20" i="1"/>
  <c r="U20" i="1" s="1"/>
  <c r="Q20" i="1" s="1"/>
  <c r="O20" i="1" s="1"/>
  <c r="R20" i="1" s="1"/>
  <c r="L20" i="1" s="1"/>
  <c r="M20" i="1" s="1"/>
  <c r="AY29" i="1"/>
  <c r="T31" i="1"/>
  <c r="U31" i="1" s="1"/>
  <c r="AA17" i="1"/>
  <c r="AA23" i="1"/>
  <c r="Q23" i="1"/>
  <c r="O23" i="1" s="1"/>
  <c r="R23" i="1" s="1"/>
  <c r="L23" i="1" s="1"/>
  <c r="M23" i="1" s="1"/>
  <c r="AA27" i="1"/>
  <c r="T18" i="1"/>
  <c r="U18" i="1" s="1"/>
  <c r="AY23" i="1"/>
  <c r="AY30" i="1"/>
  <c r="T17" i="1"/>
  <c r="U17" i="1" s="1"/>
  <c r="T30" i="1"/>
  <c r="U30" i="1" s="1"/>
  <c r="Q30" i="1" s="1"/>
  <c r="O30" i="1" s="1"/>
  <c r="R30" i="1" s="1"/>
  <c r="L30" i="1" s="1"/>
  <c r="M30" i="1" s="1"/>
  <c r="T24" i="1"/>
  <c r="U24" i="1" s="1"/>
  <c r="Q26" i="1"/>
  <c r="O26" i="1" s="1"/>
  <c r="R26" i="1" s="1"/>
  <c r="L26" i="1" s="1"/>
  <c r="M26" i="1" s="1"/>
  <c r="AA26" i="1"/>
  <c r="AY19" i="1"/>
  <c r="Q21" i="1"/>
  <c r="O21" i="1" s="1"/>
  <c r="R21" i="1" s="1"/>
  <c r="L21" i="1" s="1"/>
  <c r="M21" i="1" s="1"/>
  <c r="AA21" i="1"/>
  <c r="AY27" i="1"/>
  <c r="AC17" i="1" l="1"/>
  <c r="AD17" i="1" s="1"/>
  <c r="AB17" i="1"/>
  <c r="V17" i="1"/>
  <c r="Z17" i="1" s="1"/>
  <c r="Q17" i="1"/>
  <c r="O17" i="1" s="1"/>
  <c r="R17" i="1" s="1"/>
  <c r="L17" i="1" s="1"/>
  <c r="M17" i="1" s="1"/>
  <c r="AC21" i="1"/>
  <c r="V21" i="1"/>
  <c r="Z21" i="1" s="1"/>
  <c r="AB21" i="1"/>
  <c r="AC25" i="1"/>
  <c r="AD25" i="1" s="1"/>
  <c r="AB25" i="1"/>
  <c r="V25" i="1"/>
  <c r="Z25" i="1" s="1"/>
  <c r="V29" i="1"/>
  <c r="Z29" i="1" s="1"/>
  <c r="AC29" i="1"/>
  <c r="AB29" i="1"/>
  <c r="Q29" i="1"/>
  <c r="O29" i="1" s="1"/>
  <c r="R29" i="1" s="1"/>
  <c r="L29" i="1" s="1"/>
  <c r="M29" i="1" s="1"/>
  <c r="V24" i="1"/>
  <c r="Z24" i="1" s="1"/>
  <c r="AC24" i="1"/>
  <c r="AD24" i="1" s="1"/>
  <c r="AB24" i="1"/>
  <c r="Q24" i="1"/>
  <c r="O24" i="1" s="1"/>
  <c r="R24" i="1" s="1"/>
  <c r="L24" i="1" s="1"/>
  <c r="M24" i="1" s="1"/>
  <c r="V18" i="1"/>
  <c r="Z18" i="1" s="1"/>
  <c r="AC18" i="1"/>
  <c r="AB18" i="1"/>
  <c r="Q25" i="1"/>
  <c r="O25" i="1" s="1"/>
  <c r="R25" i="1" s="1"/>
  <c r="L25" i="1" s="1"/>
  <c r="M25" i="1" s="1"/>
  <c r="V27" i="1"/>
  <c r="Z27" i="1" s="1"/>
  <c r="AC27" i="1"/>
  <c r="AD27" i="1" s="1"/>
  <c r="AB27" i="1"/>
  <c r="Q27" i="1"/>
  <c r="O27" i="1" s="1"/>
  <c r="R27" i="1" s="1"/>
  <c r="L27" i="1" s="1"/>
  <c r="M27" i="1" s="1"/>
  <c r="V30" i="1"/>
  <c r="Z30" i="1" s="1"/>
  <c r="AC30" i="1"/>
  <c r="AB30" i="1"/>
  <c r="V20" i="1"/>
  <c r="Z20" i="1" s="1"/>
  <c r="AC20" i="1"/>
  <c r="AB20" i="1"/>
  <c r="V23" i="1"/>
  <c r="Z23" i="1" s="1"/>
  <c r="AC23" i="1"/>
  <c r="AD23" i="1" s="1"/>
  <c r="AB23" i="1"/>
  <c r="AD26" i="1"/>
  <c r="V19" i="1"/>
  <c r="Z19" i="1" s="1"/>
  <c r="AC19" i="1"/>
  <c r="AB19" i="1"/>
  <c r="Q19" i="1"/>
  <c r="O19" i="1" s="1"/>
  <c r="R19" i="1" s="1"/>
  <c r="L19" i="1" s="1"/>
  <c r="M19" i="1" s="1"/>
  <c r="V31" i="1"/>
  <c r="Z31" i="1" s="1"/>
  <c r="AC31" i="1"/>
  <c r="AD31" i="1" s="1"/>
  <c r="AB31" i="1"/>
  <c r="Q31" i="1"/>
  <c r="O31" i="1" s="1"/>
  <c r="R31" i="1" s="1"/>
  <c r="L31" i="1" s="1"/>
  <c r="M31" i="1" s="1"/>
  <c r="V22" i="1"/>
  <c r="Z22" i="1" s="1"/>
  <c r="AC22" i="1"/>
  <c r="AB22" i="1"/>
  <c r="AD22" i="1" l="1"/>
  <c r="AD19" i="1"/>
  <c r="AD30" i="1"/>
  <c r="AD18" i="1"/>
  <c r="AD29" i="1"/>
  <c r="AD20" i="1"/>
  <c r="AD21" i="1"/>
</calcChain>
</file>

<file path=xl/sharedStrings.xml><?xml version="1.0" encoding="utf-8"?>
<sst xmlns="http://schemas.openxmlformats.org/spreadsheetml/2006/main" count="693" uniqueCount="352">
  <si>
    <t>File opened</t>
  </si>
  <si>
    <t>2020-12-15 12:40:21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</si>
  <si>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</si>
  <si>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</si>
  <si>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</si>
  <si>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</si>
  <si>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</si>
  <si>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</si>
  <si>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</si>
  <si>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</si>
  <si>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</si>
  <si>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</si>
  <si>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</si>
  <si>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</si>
  <si>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</si>
  <si>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</si>
  <si>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</si>
  <si>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</si>
  <si>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</si>
  <si>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</si>
  <si>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</si>
  <si>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</si>
  <si>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</si>
  <si>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12:40:21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</si>
  <si>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</si>
  <si>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</si>
  <si>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</si>
  <si>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</si>
  <si>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</si>
  <si>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</si>
  <si>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</si>
  <si>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</si>
  <si>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</si>
  <si>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</si>
  <si>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</si>
  <si>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</si>
  <si>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</si>
  <si>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</si>
  <si>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</si>
  <si>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</si>
  <si>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</si>
  <si>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</si>
  <si>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</si>
  <si>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</si>
  <si>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</si>
  <si>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</si>
  <si>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</si>
  <si>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</si>
  <si>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</si>
  <si>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</si>
  <si>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</si>
  <si>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</si>
  <si>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</si>
  <si>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</si>
  <si>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</si>
  <si>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</si>
  <si>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</si>
  <si>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</si>
  <si>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</si>
  <si>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</si>
  <si>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</si>
  <si>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</si>
  <si>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</si>
  <si>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</si>
  <si>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</si>
  <si>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</si>
  <si>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</si>
  <si>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</si>
  <si>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</si>
  <si>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</si>
  <si>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</si>
  <si>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</si>
  <si>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</si>
  <si>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</si>
  <si>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</si>
  <si>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</si>
  <si>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</si>
  <si>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3.80807 72.5497 367.427 601.499 840.27 1012.88 1170.07 1266.68</t>
  </si>
  <si>
    <t>Fs_true</t>
  </si>
  <si>
    <t>0.265035 100.619 404.565 601.755 801.938 1000.71 1202.21 1400.73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</si>
  <si>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</si>
  <si>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</si>
  <si>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</si>
  <si>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</si>
  <si>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</si>
  <si>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</si>
  <si>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</si>
  <si>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</si>
  <si>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</si>
  <si>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</si>
  <si>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</si>
  <si>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</si>
  <si>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</si>
  <si>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</si>
  <si>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</si>
  <si>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</si>
  <si>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</si>
  <si>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</si>
  <si>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</si>
  <si>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</si>
  <si>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</si>
  <si>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</si>
  <si>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</si>
  <si>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</si>
  <si>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</si>
  <si>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</si>
  <si>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</si>
  <si>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</si>
  <si>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</si>
  <si>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</si>
  <si>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</si>
  <si>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</si>
  <si>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</si>
  <si>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</si>
  <si>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</si>
  <si>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</si>
  <si>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</si>
  <si>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</si>
  <si>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</si>
  <si>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</si>
  <si>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</si>
  <si>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</si>
  <si>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</si>
  <si>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</si>
  <si>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</si>
  <si>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</si>
  <si>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</si>
  <si>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</si>
  <si>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</si>
  <si>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</si>
  <si>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</si>
  <si>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</si>
  <si>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</si>
  <si>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</si>
  <si>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</si>
  <si>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</si>
  <si>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</si>
  <si>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</si>
  <si>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</si>
  <si>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</si>
  <si>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</si>
  <si>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</si>
  <si>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</si>
  <si>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</si>
  <si>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</si>
  <si>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</si>
  <si>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</si>
  <si>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</si>
  <si>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</si>
  <si>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</si>
  <si>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</si>
  <si>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</si>
  <si>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</si>
  <si>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</si>
  <si>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</si>
  <si>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</si>
  <si>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</si>
  <si>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</si>
  <si>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</si>
  <si>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</si>
  <si>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</si>
  <si>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</si>
  <si>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</si>
  <si>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</si>
  <si>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</si>
  <si>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</si>
  <si>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</si>
  <si>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</si>
  <si>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</si>
  <si>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</si>
  <si>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</si>
  <si>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</si>
  <si>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</si>
  <si>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</si>
  <si>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</si>
  <si>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</si>
  <si>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</si>
  <si>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</si>
  <si>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</si>
  <si>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</si>
  <si>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</si>
  <si>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</si>
  <si>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</si>
  <si>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</si>
  <si>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</si>
  <si>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</si>
  <si>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</si>
  <si>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</si>
  <si>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</si>
  <si>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</si>
  <si>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</si>
  <si>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</si>
  <si>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</si>
  <si>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</si>
  <si>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</si>
  <si>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</si>
  <si>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</si>
  <si>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</si>
  <si>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</si>
  <si>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</si>
  <si>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</si>
  <si>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</si>
  <si>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</si>
  <si>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</si>
  <si>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</si>
  <si>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</si>
  <si>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</si>
  <si>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</si>
  <si>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</si>
  <si>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</si>
  <si>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</si>
  <si>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</si>
  <si>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</si>
  <si>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</si>
  <si>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</si>
  <si>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</si>
  <si>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</si>
  <si>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</si>
  <si>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</si>
  <si>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</si>
  <si>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</si>
  <si>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</si>
  <si>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</si>
  <si>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</si>
  <si>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</si>
  <si>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</si>
  <si>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</si>
  <si>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</si>
  <si>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</si>
  <si>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</si>
  <si>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</si>
  <si>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</si>
  <si>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</si>
  <si>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</si>
  <si>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</si>
  <si>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</si>
  <si>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</si>
  <si>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</si>
  <si>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</si>
  <si>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</si>
  <si>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</si>
  <si>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</si>
  <si>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</si>
  <si>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</si>
  <si>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</si>
  <si>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</si>
  <si>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</si>
  <si>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</si>
  <si>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</si>
  <si>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</si>
  <si>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</si>
  <si>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</si>
  <si>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</si>
  <si>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</si>
  <si>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</si>
  <si>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</si>
  <si>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</si>
  <si>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</si>
  <si>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</si>
  <si>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</si>
  <si>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</si>
  <si>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</si>
  <si>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</si>
  <si>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</si>
  <si>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</si>
  <si>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</si>
  <si>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</si>
  <si>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</si>
  <si>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</si>
  <si>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</si>
  <si>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</si>
  <si>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</si>
  <si>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</si>
  <si>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</si>
  <si>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</si>
  <si>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</si>
  <si>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</si>
  <si>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</si>
  <si>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</si>
  <si>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</si>
  <si>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</si>
  <si>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</si>
  <si>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</si>
  <si>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12:42:38</t>
  </si>
  <si>
    <t>12:42:38</t>
  </si>
  <si>
    <t>1149</t>
  </si>
  <si>
    <t>_1</t>
  </si>
  <si>
    <t>RECT-4143-20200907-06_33_50</t>
  </si>
  <si>
    <t>RECT-513-20201215-12_42_40</t>
  </si>
  <si>
    <t>DARK-514-20201215-12_42_42</t>
  </si>
  <si>
    <t>0: Broadleaf</t>
  </si>
  <si>
    <t>--:--:--</t>
  </si>
  <si>
    <t>1/3</t>
  </si>
  <si>
    <t>20201215 12:44:34</t>
  </si>
  <si>
    <t>12:44:34</t>
  </si>
  <si>
    <t>RECT-515-20201215-12_44_37</t>
  </si>
  <si>
    <t>DARK-516-20201215-12_44_39</t>
  </si>
  <si>
    <t>3/3</t>
  </si>
  <si>
    <t>20201215 12:46:35</t>
  </si>
  <si>
    <t>12:46:35</t>
  </si>
  <si>
    <t>RECT-517-20201215-12_46_37</t>
  </si>
  <si>
    <t>DARK-518-20201215-12_46_39</t>
  </si>
  <si>
    <t>2/3</t>
  </si>
  <si>
    <t>20201215 12:48:35</t>
  </si>
  <si>
    <t>12:48:35</t>
  </si>
  <si>
    <t>RECT-519-20201215-12_48_38</t>
  </si>
  <si>
    <t>DARK-520-20201215-12_48_40</t>
  </si>
  <si>
    <t>20201215 12:50:29</t>
  </si>
  <si>
    <t>12:50:29</t>
  </si>
  <si>
    <t>RECT-521-20201215-12_50_32</t>
  </si>
  <si>
    <t>DARK-522-20201215-12_50_34</t>
  </si>
  <si>
    <t>20201215 12:51:53</t>
  </si>
  <si>
    <t>12:51:53</t>
  </si>
  <si>
    <t>RECT-523-20201215-12_51_56</t>
  </si>
  <si>
    <t>DARK-524-20201215-12_51_58</t>
  </si>
  <si>
    <t>20201215 12:53:54</t>
  </si>
  <si>
    <t>12:53:54</t>
  </si>
  <si>
    <t>RECT-527-20201215-12_53_56</t>
  </si>
  <si>
    <t>DARK-528-20201215-12_53_58</t>
  </si>
  <si>
    <t>20201215 12:55:54</t>
  </si>
  <si>
    <t>12:55:54</t>
  </si>
  <si>
    <t>RECT-529-20201215-12_55_57</t>
  </si>
  <si>
    <t>DARK-530-20201215-12_55_59</t>
  </si>
  <si>
    <t>20201215 12:57:55</t>
  </si>
  <si>
    <t>12:57:55</t>
  </si>
  <si>
    <t>RECT-531-20201215-12_57_57</t>
  </si>
  <si>
    <t>DARK-532-20201215-12_57_59</t>
  </si>
  <si>
    <t>20201215 12:59:40</t>
  </si>
  <si>
    <t>12:59:40</t>
  </si>
  <si>
    <t>RECT-533-20201215-12_59_43</t>
  </si>
  <si>
    <t>DARK-534-20201215-12_59_45</t>
  </si>
  <si>
    <t>20201215 13:01:31</t>
  </si>
  <si>
    <t>13:01:31</t>
  </si>
  <si>
    <t>RECT-535-20201215-13_01_34</t>
  </si>
  <si>
    <t>DARK-536-20201215-13_01_36</t>
  </si>
  <si>
    <t>20201215 13:03:22</t>
  </si>
  <si>
    <t>13:03:22</t>
  </si>
  <si>
    <t>RECT-537-20201215-13_03_25</t>
  </si>
  <si>
    <t>DARK-538-20201215-13_03_27</t>
  </si>
  <si>
    <t>20201215 13:05:23</t>
  </si>
  <si>
    <t>13:05:23</t>
  </si>
  <si>
    <t>RECT-539-20201215-13_05_25</t>
  </si>
  <si>
    <t>DARK-540-20201215-13_05_27</t>
  </si>
  <si>
    <t>20201215 13:07:23</t>
  </si>
  <si>
    <t>13:07:23</t>
  </si>
  <si>
    <t>RECT-541-20201215-13_07_26</t>
  </si>
  <si>
    <t>DARK-542-20201215-13_07_28</t>
  </si>
  <si>
    <t>0/3</t>
  </si>
  <si>
    <t>20201215 13:09:24</t>
  </si>
  <si>
    <t>13:09:24</t>
  </si>
  <si>
    <t>RECT-543-20201215-13_09_26</t>
  </si>
  <si>
    <t>DARK-544-20201215-13_09_28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</si>
</sst>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1608064958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1608064950.25</v>
      </c>
      <c r="I17">
        <f t="shared" ref="I17:I31" si="0">BW17*AG17*(BS17-BT17)/(100*BL17*(1000-AG17*BS17))</f>
        <v>2.0499865143262029E-3</v>
      </c>
      <c r="J17">
        <f t="shared" ref="J17:J31" si="1">BW17*AG17*(BR17-BQ17*(1000-AG17*BT17)/(1000-AG17*BS17))/(100*BL17)</f>
        <v>8.1790629461770887</v>
      </c>
      <c r="K17">
        <f t="shared" ref="K17:K31" si="2">BQ17 - IF(AG17&gt;1, J17*BL17*100/(AI17*CE17), 0)</f>
        <v>401.99790000000002</v>
      </c>
      <c r="L17">
        <f t="shared" ref="L17:L31" si="3">((R17-I17/2)*K17-J17)/(R17+I17/2)</f>
        <v>240.77076110645234</v>
      </c>
      <c r="M17">
        <f t="shared" ref="M17:M31" si="4">L17*(BX17+BY17)/1000</f>
        <v>24.703862833661312</v>
      </c>
      <c r="N17">
        <f t="shared" ref="N17:N31" si="5">(BQ17 - IF(AG17&gt;1, J17*BL17*100/(AI17*CE17), 0))*(BX17+BY17)/1000</f>
        <v>41.246291432493052</v>
      </c>
      <c r="O17">
        <f t="shared" ref="O17:O31" si="6">2/((1/Q17-1/P17)+SIGN(Q17)*SQRT((1/Q17-1/P17)*(1/Q17-1/P17) + 4*BM17/((BM17+1)*(BM17+1))*(2*1/Q17*1/P17-1/P17*1/P17)))</f>
        <v>8.8953740012440524E-2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2.9717403705200005</v>
      </c>
      <c r="Q17">
        <f t="shared" ref="Q17:Q31" si="8">I17*(1000-(1000*0.61365*EXP(17.502*U17/(240.97+U17))/(BX17+BY17)+BS17)/2)/(1000*0.61365*EXP(17.502*U17/(240.97+U17))/(BX17+BY17)-BS17)</f>
        <v>8.7500554402350897E-2</v>
      </c>
      <c r="R17">
        <f t="shared" ref="R17:R31" si="9">1/((BM17+1)/(O17/1.6)+1/(P17/1.37)) + BM17/((BM17+1)/(O17/1.6) + BM17/(P17/1.37))</f>
        <v>5.481643196287378E-2</v>
      </c>
      <c r="S17">
        <f t="shared" ref="S17:S31" si="10">(BI17*BK17)</f>
        <v>231.28671828602182</v>
      </c>
      <c r="T17">
        <f t="shared" ref="T17:T31" si="11">(BZ17+(S17+2*0.95*0.0000000567*(((BZ17+$B$7)+273)^4-(BZ17+273)^4)-44100*I17)/(1.84*29.3*P17+8*0.95*0.0000000567*(BZ17+273)^3))</f>
        <v>28.813531008494358</v>
      </c>
      <c r="U17">
        <f t="shared" ref="U17:U31" si="12">($C$7*CA17+$D$7*CB17+$E$7*T17)</f>
        <v>28.598973333333301</v>
      </c>
      <c r="V17">
        <f t="shared" ref="V17:V31" si="13">0.61365*EXP(17.502*U17/(240.97+U17))</f>
        <v>3.9293839829128512</v>
      </c>
      <c r="W17">
        <f t="shared" ref="W17:W31" si="14">(X17/Y17*100)</f>
        <v>41.91892135934642</v>
      </c>
      <c r="X17">
        <f t="shared" ref="X17:X31" si="15">BS17*(BX17+BY17)/1000</f>
        <v>1.5902248724196268</v>
      </c>
      <c r="Y17">
        <f t="shared" ref="Y17:Y31" si="16">0.61365*EXP(17.502*BZ17/(240.97+BZ17))</f>
        <v>3.7935729757632788</v>
      </c>
      <c r="Z17">
        <f t="shared" ref="Z17:Z31" si="17">(V17-BS17*(BX17+BY17)/1000)</f>
        <v>2.3391591104932243</v>
      </c>
      <c r="AA17">
        <f t="shared" ref="AA17:AA31" si="18">(-I17*44100)</f>
        <v>-90.404405281785543</v>
      </c>
      <c r="AB17">
        <f t="shared" ref="AB17:AB31" si="19">2*29.3*P17*0.92*(BZ17-U17)</f>
        <v>-96.880478707505475</v>
      </c>
      <c r="AC17">
        <f t="shared" ref="AC17:AC31" si="20">2*0.95*0.0000000567*(((BZ17+$B$7)+273)^4-(U17+273)^4)</f>
        <v>-7.1272148474049102</v>
      </c>
      <c r="AD17">
        <f t="shared" ref="AD17:AD31" si="21">S17+AC17+AA17+AB17</f>
        <v>36.874619449325891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53982.272482552798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895.70103846153802</v>
      </c>
      <c r="AR17">
        <v>1132.1400000000001</v>
      </c>
      <c r="AS17">
        <f t="shared" ref="AS17:AS31" si="27">1-AQ17/AR17</f>
        <v>0.20884251200245729</v>
      </c>
      <c r="AT17">
        <v>0.5</v>
      </c>
      <c r="AU17">
        <f t="shared" ref="AU17:AU31" si="28">BI17</f>
        <v>1180.1626018533905</v>
      </c>
      <c r="AV17">
        <f t="shared" ref="AV17:AV31" si="29">J17</f>
        <v>8.1790629461770887</v>
      </c>
      <c r="AW17">
        <f t="shared" ref="AW17:AW31" si="30">AS17*AT17*AU17</f>
        <v>123.23406117120896</v>
      </c>
      <c r="AX17">
        <f t="shared" ref="AX17:AX31" si="31">BC17/AR17</f>
        <v>0.46770717402441397</v>
      </c>
      <c r="AY17">
        <f t="shared" ref="AY17:AY31" si="32">(AV17-AO17)/AU17</f>
        <v>7.4200033217805307E-3</v>
      </c>
      <c r="AZ17">
        <f t="shared" ref="AZ17:AZ31" si="33">(AL17-AR17)/AR17</f>
        <v>1.8813397636334723</v>
      </c>
      <c r="BA17" t="s">
        <v>289</v>
      </c>
      <c r="BB17">
        <v>602.63</v>
      </c>
      <c r="BC17">
        <f t="shared" ref="BC17:BC31" si="34">AR17-BB17</f>
        <v>529.5100000000001</v>
      </c>
      <c r="BD17">
        <f t="shared" ref="BD17:BD31" si="35">(AR17-AQ17)/(AR17-BB17)</f>
        <v>0.44652407232811853</v>
      </c>
      <c r="BE17">
        <f t="shared" ref="BE17:BE31" si="36">(AL17-AR17)/(AL17-BB17)</f>
        <v>0.80089492188234401</v>
      </c>
      <c r="BF17">
        <f t="shared" ref="BF17:BF31" si="37">(AR17-AQ17)/(AR17-AK17)</f>
        <v>0.56745839656464836</v>
      </c>
      <c r="BG17">
        <f t="shared" ref="BG17:BG31" si="38">(AL17-AR17)/(AL17-AK17)</f>
        <v>0.83638475870118367</v>
      </c>
      <c r="BH17">
        <f t="shared" ref="BH17:BH31" si="39">$B$11*CF17+$C$11*CG17+$F$11*CH17*(1-CK17)</f>
        <v>1399.9733333333299</v>
      </c>
      <c r="BI17">
        <f t="shared" ref="BI17:BI31" si="40">BH17*BJ17</f>
        <v>1180.1626018533905</v>
      </c>
      <c r="BJ17">
        <f t="shared" ref="BJ17:BJ31" si="41">($B$11*$D$9+$C$11*$D$9+$F$11*((CU17+CM17)/MAX(CU17+CM17+CV17, 0.1)*$I$9+CV17/MAX(CU17+CM17+CV17, 0.1)*$J$9))/($B$11+$C$11+$F$11)</f>
        <v>0.84298934397802339</v>
      </c>
      <c r="BK17">
        <f t="shared" ref="BK17:BK31" si="42">($B$11*$K$9+$C$11*$K$9+$F$11*((CU17+CM17)/MAX(CU17+CM17+CV17, 0.1)*$P$9+CV17/MAX(CU17+CM17+CV17, 0.1)*$Q$9))/($B$11+$C$11+$F$11)</f>
        <v>0.19597868795604673</v>
      </c>
      <c r="BL17">
        <v>6</v>
      </c>
      <c r="BM17">
        <v>0.5</v>
      </c>
      <c r="BN17" t="s">
        <v>290</v>
      </c>
      <c r="BO17">
        <v>2</v>
      </c>
      <c r="BP17">
        <v>1608064950.25</v>
      </c>
      <c r="BQ17">
        <v>401.99790000000002</v>
      </c>
      <c r="BR17">
        <v>412.801533333333</v>
      </c>
      <c r="BS17">
        <v>15.4987766666667</v>
      </c>
      <c r="BT17">
        <v>13.0769533333333</v>
      </c>
      <c r="BU17">
        <v>397.22890000000001</v>
      </c>
      <c r="BV17">
        <v>15.3447766666667</v>
      </c>
      <c r="BW17">
        <v>500.00696666666698</v>
      </c>
      <c r="BX17">
        <v>102.503266666667</v>
      </c>
      <c r="BY17">
        <v>9.9984326666666706E-2</v>
      </c>
      <c r="BZ17">
        <v>27.9942733333333</v>
      </c>
      <c r="CA17">
        <v>28.598973333333301</v>
      </c>
      <c r="CB17">
        <v>999.9</v>
      </c>
      <c r="CC17">
        <v>0</v>
      </c>
      <c r="CD17">
        <v>0</v>
      </c>
      <c r="CE17">
        <v>9992.3746666666702</v>
      </c>
      <c r="CF17">
        <v>0</v>
      </c>
      <c r="CG17">
        <v>335.05013333333301</v>
      </c>
      <c r="CH17">
        <v>1399.9733333333299</v>
      </c>
      <c r="CI17">
        <v>0.89999739999999995</v>
      </c>
      <c r="CJ17">
        <v>0.10000257999999999</v>
      </c>
      <c r="CK17">
        <v>0</v>
      </c>
      <c r="CL17">
        <v>896.02769999999998</v>
      </c>
      <c r="CM17">
        <v>4.9993800000000004</v>
      </c>
      <c r="CN17">
        <v>12627.936666666699</v>
      </c>
      <c r="CO17">
        <v>11164.11</v>
      </c>
      <c r="CP17">
        <v>47.686999999999998</v>
      </c>
      <c r="CQ17">
        <v>49.25</v>
      </c>
      <c r="CR17">
        <v>48.375</v>
      </c>
      <c r="CS17">
        <v>49.375</v>
      </c>
      <c r="CT17">
        <v>49.2603333333333</v>
      </c>
      <c r="CU17">
        <v>1255.4733333333299</v>
      </c>
      <c r="CV17">
        <v>139.5</v>
      </c>
      <c r="CW17">
        <v>0</v>
      </c>
      <c r="CX17">
        <v>492.799999952316</v>
      </c>
      <c r="CY17">
        <v>0</v>
      </c>
      <c r="CZ17">
        <v>895.70103846153802</v>
      </c>
      <c r="DA17">
        <v>-104.662393175283</v>
      </c>
      <c r="DB17">
        <v>-1483.0324787898501</v>
      </c>
      <c r="DC17">
        <v>12623.373076923101</v>
      </c>
      <c r="DD17">
        <v>15</v>
      </c>
      <c r="DE17">
        <v>0</v>
      </c>
      <c r="DF17" t="s">
        <v>291</v>
      </c>
      <c r="DG17">
        <v>1607992578</v>
      </c>
      <c r="DH17">
        <v>1607992562.5999999</v>
      </c>
      <c r="DI17">
        <v>0</v>
      </c>
      <c r="DJ17">
        <v>1.9490000000000001</v>
      </c>
      <c r="DK17">
        <v>8.9999999999999993E-3</v>
      </c>
      <c r="DL17">
        <v>4.7690000000000001</v>
      </c>
      <c r="DM17">
        <v>0.154</v>
      </c>
      <c r="DN17">
        <v>1213</v>
      </c>
      <c r="DO17">
        <v>20</v>
      </c>
      <c r="DP17">
        <v>0.1</v>
      </c>
      <c r="DQ17">
        <v>0.17</v>
      </c>
      <c r="DR17">
        <v>8.1682084516456008</v>
      </c>
      <c r="DS17">
        <v>1.4287784107232799</v>
      </c>
      <c r="DT17">
        <v>0.10393198223592701</v>
      </c>
      <c r="DU17">
        <v>0</v>
      </c>
      <c r="DV17">
        <v>-10.8036233333333</v>
      </c>
      <c r="DW17">
        <v>-1.61626785317017</v>
      </c>
      <c r="DX17">
        <v>0.11780048014427701</v>
      </c>
      <c r="DY17">
        <v>0</v>
      </c>
      <c r="DZ17">
        <v>2.4218160000000002</v>
      </c>
      <c r="EA17">
        <v>-0.183691034482757</v>
      </c>
      <c r="EB17">
        <v>1.3266803835136801E-2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4.7690000000000001</v>
      </c>
      <c r="EJ17">
        <v>0.154</v>
      </c>
      <c r="EK17">
        <v>4.7690000000000001</v>
      </c>
      <c r="EL17">
        <v>0</v>
      </c>
      <c r="EM17">
        <v>0</v>
      </c>
      <c r="EN17">
        <v>0</v>
      </c>
      <c r="EO17">
        <v>0.154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1206.3</v>
      </c>
      <c r="EX17">
        <v>1206.5999999999999</v>
      </c>
      <c r="EY17">
        <v>2</v>
      </c>
      <c r="EZ17">
        <v>491.88</v>
      </c>
      <c r="FA17">
        <v>526.42999999999995</v>
      </c>
      <c r="FB17">
        <v>24.690899999999999</v>
      </c>
      <c r="FC17">
        <v>31.880299999999998</v>
      </c>
      <c r="FD17">
        <v>29.999600000000001</v>
      </c>
      <c r="FE17">
        <v>31.697299999999998</v>
      </c>
      <c r="FF17">
        <v>31.7331</v>
      </c>
      <c r="FG17">
        <v>21.208300000000001</v>
      </c>
      <c r="FH17">
        <v>0</v>
      </c>
      <c r="FI17">
        <v>100</v>
      </c>
      <c r="FJ17">
        <v>24.691700000000001</v>
      </c>
      <c r="FK17">
        <v>412.12299999999999</v>
      </c>
      <c r="FL17">
        <v>15.1898</v>
      </c>
      <c r="FM17">
        <v>101.123</v>
      </c>
      <c r="FN17">
        <v>100.574</v>
      </c>
    </row>
    <row r="18" spans="1:170" x14ac:dyDescent="0.25">
      <c r="A18">
        <v>2</v>
      </c>
      <c r="B18">
        <v>1608065074.5</v>
      </c>
      <c r="C18">
        <v>116.5</v>
      </c>
      <c r="D18" t="s">
        <v>293</v>
      </c>
      <c r="E18" t="s">
        <v>294</v>
      </c>
      <c r="F18" t="s">
        <v>285</v>
      </c>
      <c r="G18" t="s">
        <v>286</v>
      </c>
      <c r="H18">
        <v>1608065066.5</v>
      </c>
      <c r="I18">
        <f t="shared" si="0"/>
        <v>1.9499291165925184E-3</v>
      </c>
      <c r="J18">
        <f t="shared" si="1"/>
        <v>-2.5322650919929819</v>
      </c>
      <c r="K18">
        <f t="shared" si="2"/>
        <v>49.490216129032298</v>
      </c>
      <c r="L18">
        <f t="shared" si="3"/>
        <v>95.976759383035969</v>
      </c>
      <c r="M18">
        <f t="shared" si="4"/>
        <v>9.8478684546680757</v>
      </c>
      <c r="N18">
        <f t="shared" si="5"/>
        <v>5.078032863005232</v>
      </c>
      <c r="O18">
        <f t="shared" si="6"/>
        <v>8.3371301109582532E-2</v>
      </c>
      <c r="P18">
        <f t="shared" si="7"/>
        <v>2.9745938923477997</v>
      </c>
      <c r="Q18">
        <f t="shared" si="8"/>
        <v>8.2094579497047002E-2</v>
      </c>
      <c r="R18">
        <f t="shared" si="9"/>
        <v>5.1422191867541975E-2</v>
      </c>
      <c r="S18">
        <f t="shared" si="10"/>
        <v>231.29332526165814</v>
      </c>
      <c r="T18">
        <f t="shared" si="11"/>
        <v>28.844709905448166</v>
      </c>
      <c r="U18">
        <f t="shared" si="12"/>
        <v>28.709838709677399</v>
      </c>
      <c r="V18">
        <f t="shared" si="13"/>
        <v>3.9547381916331297</v>
      </c>
      <c r="W18">
        <f t="shared" si="14"/>
        <v>41.723025493897225</v>
      </c>
      <c r="X18">
        <f t="shared" si="15"/>
        <v>1.5833692696730692</v>
      </c>
      <c r="Y18">
        <f t="shared" si="16"/>
        <v>3.794953148602962</v>
      </c>
      <c r="Z18">
        <f t="shared" si="17"/>
        <v>2.3713689219600607</v>
      </c>
      <c r="AA18">
        <f t="shared" si="18"/>
        <v>-85.991874041730057</v>
      </c>
      <c r="AB18">
        <f t="shared" si="19"/>
        <v>-113.75195927738567</v>
      </c>
      <c r="AC18">
        <f t="shared" si="20"/>
        <v>-8.3652510274507534</v>
      </c>
      <c r="AD18">
        <f t="shared" si="21"/>
        <v>23.18424091509165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54064.881998916258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771.56892000000005</v>
      </c>
      <c r="AR18">
        <v>905.35</v>
      </c>
      <c r="AS18">
        <f t="shared" si="27"/>
        <v>0.14776725023471582</v>
      </c>
      <c r="AT18">
        <v>0.5</v>
      </c>
      <c r="AU18">
        <f t="shared" si="28"/>
        <v>1180.2001373370638</v>
      </c>
      <c r="AV18">
        <f t="shared" si="29"/>
        <v>-2.5322650919929819</v>
      </c>
      <c r="AW18">
        <f t="shared" si="30"/>
        <v>87.197464510465934</v>
      </c>
      <c r="AX18">
        <f t="shared" si="31"/>
        <v>0.36690782570276692</v>
      </c>
      <c r="AY18">
        <f t="shared" si="32"/>
        <v>-1.6560899718134426E-3</v>
      </c>
      <c r="AZ18">
        <f t="shared" si="33"/>
        <v>2.6031148174739052</v>
      </c>
      <c r="BA18" t="s">
        <v>296</v>
      </c>
      <c r="BB18">
        <v>573.16999999999996</v>
      </c>
      <c r="BC18">
        <f t="shared" si="34"/>
        <v>332.18000000000006</v>
      </c>
      <c r="BD18">
        <f t="shared" si="35"/>
        <v>0.40273670901318548</v>
      </c>
      <c r="BE18">
        <f t="shared" si="36"/>
        <v>0.87646295339003544</v>
      </c>
      <c r="BF18">
        <f t="shared" si="37"/>
        <v>0.70458161930034169</v>
      </c>
      <c r="BG18">
        <f t="shared" si="38"/>
        <v>0.92544064732989706</v>
      </c>
      <c r="BH18">
        <f t="shared" si="39"/>
        <v>1400.0183870967701</v>
      </c>
      <c r="BI18">
        <f t="shared" si="40"/>
        <v>1180.2001373370638</v>
      </c>
      <c r="BJ18">
        <f t="shared" si="41"/>
        <v>0.84298902658303998</v>
      </c>
      <c r="BK18">
        <f t="shared" si="42"/>
        <v>0.19597805316608011</v>
      </c>
      <c r="BL18">
        <v>6</v>
      </c>
      <c r="BM18">
        <v>0.5</v>
      </c>
      <c r="BN18" t="s">
        <v>290</v>
      </c>
      <c r="BO18">
        <v>2</v>
      </c>
      <c r="BP18">
        <v>1608065066.5</v>
      </c>
      <c r="BQ18">
        <v>49.490216129032298</v>
      </c>
      <c r="BR18">
        <v>46.567325806451599</v>
      </c>
      <c r="BS18">
        <v>15.4314258064516</v>
      </c>
      <c r="BT18">
        <v>13.127638709677401</v>
      </c>
      <c r="BU18">
        <v>44.7212161290323</v>
      </c>
      <c r="BV18">
        <v>15.2774258064516</v>
      </c>
      <c r="BW18">
        <v>500.00425806451602</v>
      </c>
      <c r="BX18">
        <v>102.506870967742</v>
      </c>
      <c r="BY18">
        <v>9.9932158064516094E-2</v>
      </c>
      <c r="BZ18">
        <v>28.0005129032258</v>
      </c>
      <c r="CA18">
        <v>28.709838709677399</v>
      </c>
      <c r="CB18">
        <v>999.9</v>
      </c>
      <c r="CC18">
        <v>0</v>
      </c>
      <c r="CD18">
        <v>0</v>
      </c>
      <c r="CE18">
        <v>10008.1677419355</v>
      </c>
      <c r="CF18">
        <v>0</v>
      </c>
      <c r="CG18">
        <v>324.386387096774</v>
      </c>
      <c r="CH18">
        <v>1400.0183870967701</v>
      </c>
      <c r="CI18">
        <v>0.90000800000000003</v>
      </c>
      <c r="CJ18">
        <v>9.9991874193548394E-2</v>
      </c>
      <c r="CK18">
        <v>0</v>
      </c>
      <c r="CL18">
        <v>771.75787096774195</v>
      </c>
      <c r="CM18">
        <v>4.9993800000000004</v>
      </c>
      <c r="CN18">
        <v>10867.1129032258</v>
      </c>
      <c r="CO18">
        <v>11164.5193548387</v>
      </c>
      <c r="CP18">
        <v>47.686999999999998</v>
      </c>
      <c r="CQ18">
        <v>49.186999999999998</v>
      </c>
      <c r="CR18">
        <v>48.375</v>
      </c>
      <c r="CS18">
        <v>49.311999999999998</v>
      </c>
      <c r="CT18">
        <v>49.258000000000003</v>
      </c>
      <c r="CU18">
        <v>1255.52870967742</v>
      </c>
      <c r="CV18">
        <v>139.48967741935499</v>
      </c>
      <c r="CW18">
        <v>0</v>
      </c>
      <c r="CX18">
        <v>115.799999952316</v>
      </c>
      <c r="CY18">
        <v>0</v>
      </c>
      <c r="CZ18">
        <v>771.56892000000005</v>
      </c>
      <c r="DA18">
        <v>-13.011615402788101</v>
      </c>
      <c r="DB18">
        <v>-187.23076923080501</v>
      </c>
      <c r="DC18">
        <v>10864.268</v>
      </c>
      <c r="DD18">
        <v>15</v>
      </c>
      <c r="DE18">
        <v>0</v>
      </c>
      <c r="DF18" t="s">
        <v>291</v>
      </c>
      <c r="DG18">
        <v>1607992578</v>
      </c>
      <c r="DH18">
        <v>1607992562.5999999</v>
      </c>
      <c r="DI18">
        <v>0</v>
      </c>
      <c r="DJ18">
        <v>1.9490000000000001</v>
      </c>
      <c r="DK18">
        <v>8.9999999999999993E-3</v>
      </c>
      <c r="DL18">
        <v>4.7690000000000001</v>
      </c>
      <c r="DM18">
        <v>0.154</v>
      </c>
      <c r="DN18">
        <v>1213</v>
      </c>
      <c r="DO18">
        <v>20</v>
      </c>
      <c r="DP18">
        <v>0.1</v>
      </c>
      <c r="DQ18">
        <v>0.17</v>
      </c>
      <c r="DR18">
        <v>-2.5308702528285698</v>
      </c>
      <c r="DS18">
        <v>-0.159310322238852</v>
      </c>
      <c r="DT18">
        <v>1.5429889369975001E-2</v>
      </c>
      <c r="DU18">
        <v>1</v>
      </c>
      <c r="DV18">
        <v>2.9229750000000001</v>
      </c>
      <c r="DW18">
        <v>0.15244378197998201</v>
      </c>
      <c r="DX18">
        <v>1.6196144963128298E-2</v>
      </c>
      <c r="DY18">
        <v>1</v>
      </c>
      <c r="DZ18">
        <v>2.3032036666666702</v>
      </c>
      <c r="EA18">
        <v>0.14183199110122099</v>
      </c>
      <c r="EB18">
        <v>1.0243015989226801E-2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4.7690000000000001</v>
      </c>
      <c r="EJ18">
        <v>0.15409999999999999</v>
      </c>
      <c r="EK18">
        <v>4.7690000000000001</v>
      </c>
      <c r="EL18">
        <v>0</v>
      </c>
      <c r="EM18">
        <v>0</v>
      </c>
      <c r="EN18">
        <v>0</v>
      </c>
      <c r="EO18">
        <v>0.154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1208.3</v>
      </c>
      <c r="EX18">
        <v>1208.5</v>
      </c>
      <c r="EY18">
        <v>2</v>
      </c>
      <c r="EZ18">
        <v>491.81400000000002</v>
      </c>
      <c r="FA18">
        <v>525.822</v>
      </c>
      <c r="FB18">
        <v>24.5776</v>
      </c>
      <c r="FC18">
        <v>31.798100000000002</v>
      </c>
      <c r="FD18">
        <v>30.0002</v>
      </c>
      <c r="FE18">
        <v>31.6218</v>
      </c>
      <c r="FF18">
        <v>31.6602</v>
      </c>
      <c r="FG18">
        <v>5.2081499999999998</v>
      </c>
      <c r="FH18">
        <v>0</v>
      </c>
      <c r="FI18">
        <v>100</v>
      </c>
      <c r="FJ18">
        <v>24.572700000000001</v>
      </c>
      <c r="FK18">
        <v>46.848599999999998</v>
      </c>
      <c r="FL18">
        <v>15.4399</v>
      </c>
      <c r="FM18">
        <v>101.137</v>
      </c>
      <c r="FN18">
        <v>100.584</v>
      </c>
    </row>
    <row r="19" spans="1:170" x14ac:dyDescent="0.25">
      <c r="A19">
        <v>3</v>
      </c>
      <c r="B19">
        <v>1608065195</v>
      </c>
      <c r="C19">
        <v>237</v>
      </c>
      <c r="D19" t="s">
        <v>298</v>
      </c>
      <c r="E19" t="s">
        <v>299</v>
      </c>
      <c r="F19" t="s">
        <v>285</v>
      </c>
      <c r="G19" t="s">
        <v>286</v>
      </c>
      <c r="H19">
        <v>1608065187</v>
      </c>
      <c r="I19">
        <f t="shared" si="0"/>
        <v>2.4067812765129078E-3</v>
      </c>
      <c r="J19">
        <f t="shared" si="1"/>
        <v>-1.3934460517703315</v>
      </c>
      <c r="K19">
        <f t="shared" si="2"/>
        <v>79.904138709677397</v>
      </c>
      <c r="L19">
        <f t="shared" si="3"/>
        <v>97.897735575336284</v>
      </c>
      <c r="M19">
        <f t="shared" si="4"/>
        <v>10.044855946297611</v>
      </c>
      <c r="N19">
        <f t="shared" si="5"/>
        <v>8.1986121347417598</v>
      </c>
      <c r="O19">
        <f t="shared" si="6"/>
        <v>0.10666827873549727</v>
      </c>
      <c r="P19">
        <f t="shared" si="7"/>
        <v>2.9720073721372016</v>
      </c>
      <c r="Q19">
        <f t="shared" si="8"/>
        <v>0.1045861637627231</v>
      </c>
      <c r="R19">
        <f t="shared" si="9"/>
        <v>6.5550037026913491E-2</v>
      </c>
      <c r="S19">
        <f t="shared" si="10"/>
        <v>231.2876111918965</v>
      </c>
      <c r="T19">
        <f t="shared" si="11"/>
        <v>28.723375450573556</v>
      </c>
      <c r="U19">
        <f t="shared" si="12"/>
        <v>28.663112903225802</v>
      </c>
      <c r="V19">
        <f t="shared" si="13"/>
        <v>3.9440349547577003</v>
      </c>
      <c r="W19">
        <f t="shared" si="14"/>
        <v>43.41633256969812</v>
      </c>
      <c r="X19">
        <f t="shared" si="15"/>
        <v>1.6471647752370082</v>
      </c>
      <c r="Y19">
        <f t="shared" si="16"/>
        <v>3.7938828034190664</v>
      </c>
      <c r="Z19">
        <f t="shared" si="17"/>
        <v>2.2968701795206918</v>
      </c>
      <c r="AA19">
        <f t="shared" si="18"/>
        <v>-106.13905429421924</v>
      </c>
      <c r="AB19">
        <f t="shared" si="19"/>
        <v>-106.94160965961916</v>
      </c>
      <c r="AC19">
        <f t="shared" si="20"/>
        <v>-7.8692450115986396</v>
      </c>
      <c r="AD19">
        <f t="shared" si="21"/>
        <v>10.337702226459456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53989.89640237479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751.56173076923096</v>
      </c>
      <c r="AR19">
        <v>870.15</v>
      </c>
      <c r="AS19">
        <f t="shared" si="27"/>
        <v>0.13628485804834689</v>
      </c>
      <c r="AT19">
        <v>0.5</v>
      </c>
      <c r="AU19">
        <f t="shared" si="28"/>
        <v>1180.1700599177589</v>
      </c>
      <c r="AV19">
        <f t="shared" si="29"/>
        <v>-1.3934460517703315</v>
      </c>
      <c r="AW19">
        <f t="shared" si="30"/>
        <v>80.419654544400402</v>
      </c>
      <c r="AX19">
        <f t="shared" si="31"/>
        <v>0.35353674653795325</v>
      </c>
      <c r="AY19">
        <f t="shared" si="32"/>
        <v>-6.9117036574453618E-4</v>
      </c>
      <c r="AZ19">
        <f t="shared" si="33"/>
        <v>2.7488708843302878</v>
      </c>
      <c r="BA19" t="s">
        <v>301</v>
      </c>
      <c r="BB19">
        <v>562.52</v>
      </c>
      <c r="BC19">
        <f t="shared" si="34"/>
        <v>307.63</v>
      </c>
      <c r="BD19">
        <f t="shared" si="35"/>
        <v>0.38548993671218351</v>
      </c>
      <c r="BE19">
        <f t="shared" si="36"/>
        <v>0.88604439241950539</v>
      </c>
      <c r="BF19">
        <f t="shared" si="37"/>
        <v>0.76670272286460084</v>
      </c>
      <c r="BG19">
        <f t="shared" si="38"/>
        <v>0.93926298199955049</v>
      </c>
      <c r="BH19">
        <f t="shared" si="39"/>
        <v>1399.9825806451599</v>
      </c>
      <c r="BI19">
        <f t="shared" si="40"/>
        <v>1180.1700599177589</v>
      </c>
      <c r="BJ19">
        <f t="shared" si="41"/>
        <v>0.84298910303147911</v>
      </c>
      <c r="BK19">
        <f t="shared" si="42"/>
        <v>0.1959782060629584</v>
      </c>
      <c r="BL19">
        <v>6</v>
      </c>
      <c r="BM19">
        <v>0.5</v>
      </c>
      <c r="BN19" t="s">
        <v>290</v>
      </c>
      <c r="BO19">
        <v>2</v>
      </c>
      <c r="BP19">
        <v>1608065187</v>
      </c>
      <c r="BQ19">
        <v>79.904138709677397</v>
      </c>
      <c r="BR19">
        <v>78.462800000000001</v>
      </c>
      <c r="BS19">
        <v>16.053361290322599</v>
      </c>
      <c r="BT19">
        <v>13.211632258064499</v>
      </c>
      <c r="BU19">
        <v>75.135138709677406</v>
      </c>
      <c r="BV19">
        <v>15.8993612903226</v>
      </c>
      <c r="BW19">
        <v>500.00777419354802</v>
      </c>
      <c r="BX19">
        <v>102.50561290322599</v>
      </c>
      <c r="BY19">
        <v>9.9987596774193499E-2</v>
      </c>
      <c r="BZ19">
        <v>27.9956741935484</v>
      </c>
      <c r="CA19">
        <v>28.663112903225802</v>
      </c>
      <c r="CB19">
        <v>999.9</v>
      </c>
      <c r="CC19">
        <v>0</v>
      </c>
      <c r="CD19">
        <v>0</v>
      </c>
      <c r="CE19">
        <v>9993.6558064516103</v>
      </c>
      <c r="CF19">
        <v>0</v>
      </c>
      <c r="CG19">
        <v>320.27470967741903</v>
      </c>
      <c r="CH19">
        <v>1399.9825806451599</v>
      </c>
      <c r="CI19">
        <v>0.90000587096774198</v>
      </c>
      <c r="CJ19">
        <v>9.9993974193548399E-2</v>
      </c>
      <c r="CK19">
        <v>0</v>
      </c>
      <c r="CL19">
        <v>751.57480645161297</v>
      </c>
      <c r="CM19">
        <v>4.9993800000000004</v>
      </c>
      <c r="CN19">
        <v>10588.5419354839</v>
      </c>
      <c r="CO19">
        <v>11164.222580645201</v>
      </c>
      <c r="CP19">
        <v>47.686999999999998</v>
      </c>
      <c r="CQ19">
        <v>49.186999999999998</v>
      </c>
      <c r="CR19">
        <v>48.375</v>
      </c>
      <c r="CS19">
        <v>49.311999999999998</v>
      </c>
      <c r="CT19">
        <v>49.292000000000002</v>
      </c>
      <c r="CU19">
        <v>1255.4929032258101</v>
      </c>
      <c r="CV19">
        <v>139.48967741935499</v>
      </c>
      <c r="CW19">
        <v>0</v>
      </c>
      <c r="CX19">
        <v>119.60000014305101</v>
      </c>
      <c r="CY19">
        <v>0</v>
      </c>
      <c r="CZ19">
        <v>751.56173076923096</v>
      </c>
      <c r="DA19">
        <v>-7.0900854743149599</v>
      </c>
      <c r="DB19">
        <v>-90.068376099481199</v>
      </c>
      <c r="DC19">
        <v>10588.265384615401</v>
      </c>
      <c r="DD19">
        <v>15</v>
      </c>
      <c r="DE19">
        <v>0</v>
      </c>
      <c r="DF19" t="s">
        <v>291</v>
      </c>
      <c r="DG19">
        <v>1607992578</v>
      </c>
      <c r="DH19">
        <v>1607992562.5999999</v>
      </c>
      <c r="DI19">
        <v>0</v>
      </c>
      <c r="DJ19">
        <v>1.9490000000000001</v>
      </c>
      <c r="DK19">
        <v>8.9999999999999993E-3</v>
      </c>
      <c r="DL19">
        <v>4.7690000000000001</v>
      </c>
      <c r="DM19">
        <v>0.154</v>
      </c>
      <c r="DN19">
        <v>1213</v>
      </c>
      <c r="DO19">
        <v>20</v>
      </c>
      <c r="DP19">
        <v>0.1</v>
      </c>
      <c r="DQ19">
        <v>0.17</v>
      </c>
      <c r="DR19">
        <v>-1.3928858434645499</v>
      </c>
      <c r="DS19">
        <v>0.10841484855554601</v>
      </c>
      <c r="DT19">
        <v>1.4893924562968E-2</v>
      </c>
      <c r="DU19">
        <v>1</v>
      </c>
      <c r="DV19">
        <v>1.4404113333333299</v>
      </c>
      <c r="DW19">
        <v>-0.122713414905451</v>
      </c>
      <c r="DX19">
        <v>1.8569780959636802E-2</v>
      </c>
      <c r="DY19">
        <v>1</v>
      </c>
      <c r="DZ19">
        <v>2.8431850000000001</v>
      </c>
      <c r="EA19">
        <v>0.352946562847609</v>
      </c>
      <c r="EB19">
        <v>2.5463125593689399E-2</v>
      </c>
      <c r="EC19">
        <v>0</v>
      </c>
      <c r="ED19">
        <v>2</v>
      </c>
      <c r="EE19">
        <v>3</v>
      </c>
      <c r="EF19" t="s">
        <v>302</v>
      </c>
      <c r="EG19">
        <v>100</v>
      </c>
      <c r="EH19">
        <v>100</v>
      </c>
      <c r="EI19">
        <v>4.7690000000000001</v>
      </c>
      <c r="EJ19">
        <v>0.154</v>
      </c>
      <c r="EK19">
        <v>4.7690000000000001</v>
      </c>
      <c r="EL19">
        <v>0</v>
      </c>
      <c r="EM19">
        <v>0</v>
      </c>
      <c r="EN19">
        <v>0</v>
      </c>
      <c r="EO19">
        <v>0.154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1210.3</v>
      </c>
      <c r="EX19">
        <v>1210.5</v>
      </c>
      <c r="EY19">
        <v>2</v>
      </c>
      <c r="EZ19">
        <v>492.411</v>
      </c>
      <c r="FA19">
        <v>525.96199999999999</v>
      </c>
      <c r="FB19">
        <v>24.705100000000002</v>
      </c>
      <c r="FC19">
        <v>31.743500000000001</v>
      </c>
      <c r="FD19">
        <v>29.9999</v>
      </c>
      <c r="FE19">
        <v>31.561900000000001</v>
      </c>
      <c r="FF19">
        <v>31.599399999999999</v>
      </c>
      <c r="FG19">
        <v>6.6339899999999998</v>
      </c>
      <c r="FH19">
        <v>0</v>
      </c>
      <c r="FI19">
        <v>100</v>
      </c>
      <c r="FJ19">
        <v>24.703900000000001</v>
      </c>
      <c r="FK19">
        <v>78.492599999999996</v>
      </c>
      <c r="FL19">
        <v>15.3278</v>
      </c>
      <c r="FM19">
        <v>101.14700000000001</v>
      </c>
      <c r="FN19">
        <v>100.59</v>
      </c>
    </row>
    <row r="20" spans="1:170" x14ac:dyDescent="0.25">
      <c r="A20">
        <v>4</v>
      </c>
      <c r="B20">
        <v>1608065315.5</v>
      </c>
      <c r="C20">
        <v>357.5</v>
      </c>
      <c r="D20" t="s">
        <v>303</v>
      </c>
      <c r="E20" t="s">
        <v>304</v>
      </c>
      <c r="F20" t="s">
        <v>285</v>
      </c>
      <c r="G20" t="s">
        <v>286</v>
      </c>
      <c r="H20">
        <v>1608065307.5</v>
      </c>
      <c r="I20">
        <f t="shared" si="0"/>
        <v>2.9522138480633496E-3</v>
      </c>
      <c r="J20">
        <f t="shared" si="1"/>
        <v>-0.25903123194800964</v>
      </c>
      <c r="K20">
        <f t="shared" si="2"/>
        <v>99.921196774193504</v>
      </c>
      <c r="L20">
        <f t="shared" si="3"/>
        <v>99.5008556279045</v>
      </c>
      <c r="M20">
        <f t="shared" si="4"/>
        <v>10.209531009385111</v>
      </c>
      <c r="N20">
        <f t="shared" si="5"/>
        <v>10.25266115073391</v>
      </c>
      <c r="O20">
        <f t="shared" si="6"/>
        <v>0.13746078281261551</v>
      </c>
      <c r="P20">
        <f t="shared" si="7"/>
        <v>2.973571537560102</v>
      </c>
      <c r="Q20">
        <f t="shared" si="8"/>
        <v>0.13402567232011006</v>
      </c>
      <c r="R20">
        <f t="shared" si="9"/>
        <v>8.4067526387338304E-2</v>
      </c>
      <c r="S20">
        <f t="shared" si="10"/>
        <v>231.29013045972786</v>
      </c>
      <c r="T20">
        <f t="shared" si="11"/>
        <v>28.580348508341153</v>
      </c>
      <c r="U20">
        <f t="shared" si="12"/>
        <v>28.566745161290299</v>
      </c>
      <c r="V20">
        <f t="shared" si="13"/>
        <v>3.9220402517815218</v>
      </c>
      <c r="W20">
        <f t="shared" si="14"/>
        <v>45.450978155727455</v>
      </c>
      <c r="X20">
        <f t="shared" si="15"/>
        <v>1.7240663092218416</v>
      </c>
      <c r="Y20">
        <f t="shared" si="16"/>
        <v>3.79324357622122</v>
      </c>
      <c r="Z20">
        <f t="shared" si="17"/>
        <v>2.1979739425596803</v>
      </c>
      <c r="AA20">
        <f t="shared" si="18"/>
        <v>-130.19263069959371</v>
      </c>
      <c r="AB20">
        <f t="shared" si="19"/>
        <v>-92.012416738308275</v>
      </c>
      <c r="AC20">
        <f t="shared" si="20"/>
        <v>-6.7637810113709103</v>
      </c>
      <c r="AD20">
        <f t="shared" si="21"/>
        <v>2.3213020104549571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54036.305814860556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735.56626923076897</v>
      </c>
      <c r="AR20">
        <v>859.76</v>
      </c>
      <c r="AS20">
        <f t="shared" si="27"/>
        <v>0.14445162692987701</v>
      </c>
      <c r="AT20">
        <v>0.5</v>
      </c>
      <c r="AU20">
        <f t="shared" si="28"/>
        <v>1180.1835792725651</v>
      </c>
      <c r="AV20">
        <f t="shared" si="29"/>
        <v>-0.25903123194800964</v>
      </c>
      <c r="AW20">
        <f t="shared" si="30"/>
        <v>85.239719050923753</v>
      </c>
      <c r="AX20">
        <f t="shared" si="31"/>
        <v>0.37023122731925184</v>
      </c>
      <c r="AY20">
        <f t="shared" si="32"/>
        <v>2.7005650092561183E-4</v>
      </c>
      <c r="AZ20">
        <f t="shared" si="33"/>
        <v>2.7941751186377592</v>
      </c>
      <c r="BA20" t="s">
        <v>306</v>
      </c>
      <c r="BB20">
        <v>541.45000000000005</v>
      </c>
      <c r="BC20">
        <f t="shared" si="34"/>
        <v>318.30999999999995</v>
      </c>
      <c r="BD20">
        <f t="shared" si="35"/>
        <v>0.39016597269715386</v>
      </c>
      <c r="BE20">
        <f t="shared" si="36"/>
        <v>0.88300136365474158</v>
      </c>
      <c r="BF20">
        <f t="shared" si="37"/>
        <v>0.86076436279109558</v>
      </c>
      <c r="BG20">
        <f t="shared" si="38"/>
        <v>0.94334292680687137</v>
      </c>
      <c r="BH20">
        <f t="shared" si="39"/>
        <v>1399.99870967742</v>
      </c>
      <c r="BI20">
        <f t="shared" si="40"/>
        <v>1180.1835792725651</v>
      </c>
      <c r="BJ20">
        <f t="shared" si="41"/>
        <v>0.84298904785740592</v>
      </c>
      <c r="BK20">
        <f t="shared" si="42"/>
        <v>0.19597809571481173</v>
      </c>
      <c r="BL20">
        <v>6</v>
      </c>
      <c r="BM20">
        <v>0.5</v>
      </c>
      <c r="BN20" t="s">
        <v>290</v>
      </c>
      <c r="BO20">
        <v>2</v>
      </c>
      <c r="BP20">
        <v>1608065307.5</v>
      </c>
      <c r="BQ20">
        <v>99.921196774193504</v>
      </c>
      <c r="BR20">
        <v>99.964345161290296</v>
      </c>
      <c r="BS20">
        <v>16.802541935483902</v>
      </c>
      <c r="BT20">
        <v>13.3194612903226</v>
      </c>
      <c r="BU20">
        <v>95.152199999999993</v>
      </c>
      <c r="BV20">
        <v>16.648541935483902</v>
      </c>
      <c r="BW20">
        <v>500.00722580645203</v>
      </c>
      <c r="BX20">
        <v>102.507483870968</v>
      </c>
      <c r="BY20">
        <v>9.9985632258064505E-2</v>
      </c>
      <c r="BZ20">
        <v>27.992783870967699</v>
      </c>
      <c r="CA20">
        <v>28.566745161290299</v>
      </c>
      <c r="CB20">
        <v>999.9</v>
      </c>
      <c r="CC20">
        <v>0</v>
      </c>
      <c r="CD20">
        <v>0</v>
      </c>
      <c r="CE20">
        <v>10002.321612903201</v>
      </c>
      <c r="CF20">
        <v>0</v>
      </c>
      <c r="CG20">
        <v>318.63400000000001</v>
      </c>
      <c r="CH20">
        <v>1399.99870967742</v>
      </c>
      <c r="CI20">
        <v>0.90000870967741897</v>
      </c>
      <c r="CJ20">
        <v>9.9991106451612896E-2</v>
      </c>
      <c r="CK20">
        <v>0</v>
      </c>
      <c r="CL20">
        <v>735.57358064516097</v>
      </c>
      <c r="CM20">
        <v>4.9993800000000004</v>
      </c>
      <c r="CN20">
        <v>10370.461290322601</v>
      </c>
      <c r="CO20">
        <v>11164.3548387097</v>
      </c>
      <c r="CP20">
        <v>47.711387096774203</v>
      </c>
      <c r="CQ20">
        <v>49.186999999999998</v>
      </c>
      <c r="CR20">
        <v>48.375</v>
      </c>
      <c r="CS20">
        <v>49.311999999999998</v>
      </c>
      <c r="CT20">
        <v>49.311999999999998</v>
      </c>
      <c r="CU20">
        <v>1255.51</v>
      </c>
      <c r="CV20">
        <v>139.488709677419</v>
      </c>
      <c r="CW20">
        <v>0</v>
      </c>
      <c r="CX20">
        <v>119.60000014305101</v>
      </c>
      <c r="CY20">
        <v>0</v>
      </c>
      <c r="CZ20">
        <v>735.56626923076897</v>
      </c>
      <c r="DA20">
        <v>-5.3795897519235796</v>
      </c>
      <c r="DB20">
        <v>-78.806837567836993</v>
      </c>
      <c r="DC20">
        <v>10370.1115384615</v>
      </c>
      <c r="DD20">
        <v>15</v>
      </c>
      <c r="DE20">
        <v>0</v>
      </c>
      <c r="DF20" t="s">
        <v>291</v>
      </c>
      <c r="DG20">
        <v>1607992578</v>
      </c>
      <c r="DH20">
        <v>1607992562.5999999</v>
      </c>
      <c r="DI20">
        <v>0</v>
      </c>
      <c r="DJ20">
        <v>1.9490000000000001</v>
      </c>
      <c r="DK20">
        <v>8.9999999999999993E-3</v>
      </c>
      <c r="DL20">
        <v>4.7690000000000001</v>
      </c>
      <c r="DM20">
        <v>0.154</v>
      </c>
      <c r="DN20">
        <v>1213</v>
      </c>
      <c r="DO20">
        <v>20</v>
      </c>
      <c r="DP20">
        <v>0.1</v>
      </c>
      <c r="DQ20">
        <v>0.17</v>
      </c>
      <c r="DR20">
        <v>-0.25658564231763897</v>
      </c>
      <c r="DS20">
        <v>-2.3857478441776801E-2</v>
      </c>
      <c r="DT20">
        <v>9.1288934453457992E-3</v>
      </c>
      <c r="DU20">
        <v>1</v>
      </c>
      <c r="DV20">
        <v>-4.39910933333333E-2</v>
      </c>
      <c r="DW20">
        <v>4.9574923248054004E-3</v>
      </c>
      <c r="DX20">
        <v>1.15046842204942E-2</v>
      </c>
      <c r="DY20">
        <v>1</v>
      </c>
      <c r="DZ20">
        <v>3.4818873333333298</v>
      </c>
      <c r="EA20">
        <v>0.29471199110122598</v>
      </c>
      <c r="EB20">
        <v>2.1273968276328301E-2</v>
      </c>
      <c r="EC20">
        <v>0</v>
      </c>
      <c r="ED20">
        <v>2</v>
      </c>
      <c r="EE20">
        <v>3</v>
      </c>
      <c r="EF20" t="s">
        <v>302</v>
      </c>
      <c r="EG20">
        <v>100</v>
      </c>
      <c r="EH20">
        <v>100</v>
      </c>
      <c r="EI20">
        <v>4.7690000000000001</v>
      </c>
      <c r="EJ20">
        <v>0.154</v>
      </c>
      <c r="EK20">
        <v>4.7690000000000001</v>
      </c>
      <c r="EL20">
        <v>0</v>
      </c>
      <c r="EM20">
        <v>0</v>
      </c>
      <c r="EN20">
        <v>0</v>
      </c>
      <c r="EO20">
        <v>0.154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1212.3</v>
      </c>
      <c r="EX20">
        <v>1212.5</v>
      </c>
      <c r="EY20">
        <v>2</v>
      </c>
      <c r="EZ20">
        <v>492.86599999999999</v>
      </c>
      <c r="FA20">
        <v>525.91600000000005</v>
      </c>
      <c r="FB20">
        <v>24.7074</v>
      </c>
      <c r="FC20">
        <v>31.7072</v>
      </c>
      <c r="FD20">
        <v>30</v>
      </c>
      <c r="FE20">
        <v>31.520399999999999</v>
      </c>
      <c r="FF20">
        <v>31.557400000000001</v>
      </c>
      <c r="FG20">
        <v>7.6083800000000004</v>
      </c>
      <c r="FH20">
        <v>0</v>
      </c>
      <c r="FI20">
        <v>100</v>
      </c>
      <c r="FJ20">
        <v>24.707699999999999</v>
      </c>
      <c r="FK20">
        <v>99.967699999999994</v>
      </c>
      <c r="FL20">
        <v>15.921200000000001</v>
      </c>
      <c r="FM20">
        <v>101.145</v>
      </c>
      <c r="FN20">
        <v>100.595</v>
      </c>
    </row>
    <row r="21" spans="1:170" x14ac:dyDescent="0.25">
      <c r="A21">
        <v>5</v>
      </c>
      <c r="B21">
        <v>1608065429.5</v>
      </c>
      <c r="C21">
        <v>471.5</v>
      </c>
      <c r="D21" t="s">
        <v>307</v>
      </c>
      <c r="E21" t="s">
        <v>308</v>
      </c>
      <c r="F21" t="s">
        <v>285</v>
      </c>
      <c r="G21" t="s">
        <v>286</v>
      </c>
      <c r="H21">
        <v>1608065421.75</v>
      </c>
      <c r="I21">
        <f t="shared" si="0"/>
        <v>3.3402699119130801E-3</v>
      </c>
      <c r="J21">
        <f t="shared" si="1"/>
        <v>2.3354393987561943</v>
      </c>
      <c r="K21">
        <f t="shared" si="2"/>
        <v>149.80179999999999</v>
      </c>
      <c r="L21">
        <f t="shared" si="3"/>
        <v>121.61623130699049</v>
      </c>
      <c r="M21">
        <f t="shared" si="4"/>
        <v>12.479789066951813</v>
      </c>
      <c r="N21">
        <f t="shared" si="5"/>
        <v>15.372083526668563</v>
      </c>
      <c r="O21">
        <f t="shared" si="6"/>
        <v>0.16241234763918058</v>
      </c>
      <c r="P21">
        <f t="shared" si="7"/>
        <v>2.9735869379392059</v>
      </c>
      <c r="Q21">
        <f t="shared" si="8"/>
        <v>0.15764032237112155</v>
      </c>
      <c r="R21">
        <f t="shared" si="9"/>
        <v>9.8942269744252576E-2</v>
      </c>
      <c r="S21">
        <f t="shared" si="10"/>
        <v>231.28805562554575</v>
      </c>
      <c r="T21">
        <f t="shared" si="11"/>
        <v>28.473759290552099</v>
      </c>
      <c r="U21">
        <f t="shared" si="12"/>
        <v>28.459119999999999</v>
      </c>
      <c r="V21">
        <f t="shared" si="13"/>
        <v>3.8976027123906052</v>
      </c>
      <c r="W21">
        <f t="shared" si="14"/>
        <v>47.035701101096564</v>
      </c>
      <c r="X21">
        <f t="shared" si="15"/>
        <v>1.783438533775956</v>
      </c>
      <c r="Y21">
        <f t="shared" si="16"/>
        <v>3.7916699273658274</v>
      </c>
      <c r="Z21">
        <f t="shared" si="17"/>
        <v>2.114164178614649</v>
      </c>
      <c r="AA21">
        <f t="shared" si="18"/>
        <v>-147.30590311536685</v>
      </c>
      <c r="AB21">
        <f t="shared" si="19"/>
        <v>-75.900259768078882</v>
      </c>
      <c r="AC21">
        <f t="shared" si="20"/>
        <v>-5.5761681626221593</v>
      </c>
      <c r="AD21">
        <f t="shared" si="21"/>
        <v>2.5057245794778567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54038.223119865943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722.31238461538396</v>
      </c>
      <c r="AR21">
        <v>873.65</v>
      </c>
      <c r="AS21">
        <f t="shared" si="27"/>
        <v>0.17322453543709271</v>
      </c>
      <c r="AT21">
        <v>0.5</v>
      </c>
      <c r="AU21">
        <f t="shared" si="28"/>
        <v>1180.1733818531925</v>
      </c>
      <c r="AV21">
        <f t="shared" si="29"/>
        <v>2.3354393987561943</v>
      </c>
      <c r="AW21">
        <f t="shared" si="30"/>
        <v>102.21749290337094</v>
      </c>
      <c r="AX21">
        <f t="shared" si="31"/>
        <v>0.3923081325473588</v>
      </c>
      <c r="AY21">
        <f t="shared" si="32"/>
        <v>2.4684397423011891E-3</v>
      </c>
      <c r="AZ21">
        <f t="shared" si="33"/>
        <v>2.733852229153551</v>
      </c>
      <c r="BA21" t="s">
        <v>310</v>
      </c>
      <c r="BB21">
        <v>530.91</v>
      </c>
      <c r="BC21">
        <f t="shared" si="34"/>
        <v>342.74</v>
      </c>
      <c r="BD21">
        <f t="shared" si="35"/>
        <v>0.44155224188777503</v>
      </c>
      <c r="BE21">
        <f t="shared" si="36"/>
        <v>0.87450799474217999</v>
      </c>
      <c r="BF21">
        <f t="shared" si="37"/>
        <v>0.95678492401216142</v>
      </c>
      <c r="BG21">
        <f t="shared" si="38"/>
        <v>0.93788860213182923</v>
      </c>
      <c r="BH21">
        <f t="shared" si="39"/>
        <v>1399.9866666666701</v>
      </c>
      <c r="BI21">
        <f t="shared" si="40"/>
        <v>1180.1733818531925</v>
      </c>
      <c r="BJ21">
        <f t="shared" si="41"/>
        <v>0.84298901550480687</v>
      </c>
      <c r="BK21">
        <f t="shared" si="42"/>
        <v>0.19597803100961381</v>
      </c>
      <c r="BL21">
        <v>6</v>
      </c>
      <c r="BM21">
        <v>0.5</v>
      </c>
      <c r="BN21" t="s">
        <v>290</v>
      </c>
      <c r="BO21">
        <v>2</v>
      </c>
      <c r="BP21">
        <v>1608065421.75</v>
      </c>
      <c r="BQ21">
        <v>149.80179999999999</v>
      </c>
      <c r="BR21">
        <v>153.20476666666701</v>
      </c>
      <c r="BS21">
        <v>17.379706666666699</v>
      </c>
      <c r="BT21">
        <v>13.4410633333333</v>
      </c>
      <c r="BU21">
        <v>145.03280000000001</v>
      </c>
      <c r="BV21">
        <v>17.225709999999999</v>
      </c>
      <c r="BW21">
        <v>500.00216666666699</v>
      </c>
      <c r="BX21">
        <v>102.5162</v>
      </c>
      <c r="BY21">
        <v>9.9946980000000005E-2</v>
      </c>
      <c r="BZ21">
        <v>27.985666666666699</v>
      </c>
      <c r="CA21">
        <v>28.459119999999999</v>
      </c>
      <c r="CB21">
        <v>999.9</v>
      </c>
      <c r="CC21">
        <v>0</v>
      </c>
      <c r="CD21">
        <v>0</v>
      </c>
      <c r="CE21">
        <v>10001.5583333333</v>
      </c>
      <c r="CF21">
        <v>0</v>
      </c>
      <c r="CG21">
        <v>312.285866666667</v>
      </c>
      <c r="CH21">
        <v>1399.9866666666701</v>
      </c>
      <c r="CI21">
        <v>0.90001050000000005</v>
      </c>
      <c r="CJ21">
        <v>9.9989289999999995E-2</v>
      </c>
      <c r="CK21">
        <v>0</v>
      </c>
      <c r="CL21">
        <v>722.37023333333298</v>
      </c>
      <c r="CM21">
        <v>4.9993800000000004</v>
      </c>
      <c r="CN21">
        <v>10191.973333333301</v>
      </c>
      <c r="CO21">
        <v>11164.25</v>
      </c>
      <c r="CP21">
        <v>47.686999999999998</v>
      </c>
      <c r="CQ21">
        <v>49.139466666666699</v>
      </c>
      <c r="CR21">
        <v>48.366599999999998</v>
      </c>
      <c r="CS21">
        <v>49.2541333333333</v>
      </c>
      <c r="CT21">
        <v>49.270666666666699</v>
      </c>
      <c r="CU21">
        <v>1255.50066666667</v>
      </c>
      <c r="CV21">
        <v>139.48599999999999</v>
      </c>
      <c r="CW21">
        <v>0</v>
      </c>
      <c r="CX21">
        <v>113.700000047684</v>
      </c>
      <c r="CY21">
        <v>0</v>
      </c>
      <c r="CZ21">
        <v>722.31238461538396</v>
      </c>
      <c r="DA21">
        <v>-4.8806837599467503</v>
      </c>
      <c r="DB21">
        <v>-48.6119657483179</v>
      </c>
      <c r="DC21">
        <v>10191.419230769199</v>
      </c>
      <c r="DD21">
        <v>15</v>
      </c>
      <c r="DE21">
        <v>0</v>
      </c>
      <c r="DF21" t="s">
        <v>291</v>
      </c>
      <c r="DG21">
        <v>1607992578</v>
      </c>
      <c r="DH21">
        <v>1607992562.5999999</v>
      </c>
      <c r="DI21">
        <v>0</v>
      </c>
      <c r="DJ21">
        <v>1.9490000000000001</v>
      </c>
      <c r="DK21">
        <v>8.9999999999999993E-3</v>
      </c>
      <c r="DL21">
        <v>4.7690000000000001</v>
      </c>
      <c r="DM21">
        <v>0.154</v>
      </c>
      <c r="DN21">
        <v>1213</v>
      </c>
      <c r="DO21">
        <v>20</v>
      </c>
      <c r="DP21">
        <v>0.1</v>
      </c>
      <c r="DQ21">
        <v>0.17</v>
      </c>
      <c r="DR21">
        <v>2.3341100060268798</v>
      </c>
      <c r="DS21">
        <v>0.117592451816072</v>
      </c>
      <c r="DT21">
        <v>1.3415162516583E-2</v>
      </c>
      <c r="DU21">
        <v>1</v>
      </c>
      <c r="DV21">
        <v>-3.4019156666666701</v>
      </c>
      <c r="DW21">
        <v>-0.119215394883198</v>
      </c>
      <c r="DX21">
        <v>1.5099760413846201E-2</v>
      </c>
      <c r="DY21">
        <v>1</v>
      </c>
      <c r="DZ21">
        <v>3.9370523333333298</v>
      </c>
      <c r="EA21">
        <v>0.18841868743047399</v>
      </c>
      <c r="EB21">
        <v>1.36157031115628E-2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4.7690000000000001</v>
      </c>
      <c r="EJ21">
        <v>0.154</v>
      </c>
      <c r="EK21">
        <v>4.7690000000000001</v>
      </c>
      <c r="EL21">
        <v>0</v>
      </c>
      <c r="EM21">
        <v>0</v>
      </c>
      <c r="EN21">
        <v>0</v>
      </c>
      <c r="EO21">
        <v>0.154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1214.2</v>
      </c>
      <c r="EX21">
        <v>1214.4000000000001</v>
      </c>
      <c r="EY21">
        <v>2</v>
      </c>
      <c r="EZ21">
        <v>493.35500000000002</v>
      </c>
      <c r="FA21">
        <v>526.18100000000004</v>
      </c>
      <c r="FB21">
        <v>24.694800000000001</v>
      </c>
      <c r="FC21">
        <v>31.6434</v>
      </c>
      <c r="FD21">
        <v>29.9998</v>
      </c>
      <c r="FE21">
        <v>31.456900000000001</v>
      </c>
      <c r="FF21">
        <v>31.492999999999999</v>
      </c>
      <c r="FG21">
        <v>10.036799999999999</v>
      </c>
      <c r="FH21">
        <v>0</v>
      </c>
      <c r="FI21">
        <v>100</v>
      </c>
      <c r="FJ21">
        <v>24.7012</v>
      </c>
      <c r="FK21">
        <v>153.32599999999999</v>
      </c>
      <c r="FL21">
        <v>16.634699999999999</v>
      </c>
      <c r="FM21">
        <v>101.158</v>
      </c>
      <c r="FN21">
        <v>100.605</v>
      </c>
    </row>
    <row r="22" spans="1:170" x14ac:dyDescent="0.25">
      <c r="A22">
        <v>6</v>
      </c>
      <c r="B22">
        <v>1608065513.5</v>
      </c>
      <c r="C22">
        <v>555.5</v>
      </c>
      <c r="D22" t="s">
        <v>311</v>
      </c>
      <c r="E22" t="s">
        <v>312</v>
      </c>
      <c r="F22" t="s">
        <v>285</v>
      </c>
      <c r="G22" t="s">
        <v>286</v>
      </c>
      <c r="H22">
        <v>1608065505.75</v>
      </c>
      <c r="I22">
        <f t="shared" si="0"/>
        <v>3.5340687995222223E-3</v>
      </c>
      <c r="J22">
        <f t="shared" si="1"/>
        <v>5.213613935243286</v>
      </c>
      <c r="K22">
        <f t="shared" si="2"/>
        <v>199.342266666667</v>
      </c>
      <c r="L22">
        <f t="shared" si="3"/>
        <v>144.98773535184674</v>
      </c>
      <c r="M22">
        <f t="shared" si="4"/>
        <v>14.878575245352749</v>
      </c>
      <c r="N22">
        <f t="shared" si="5"/>
        <v>20.456412447450511</v>
      </c>
      <c r="O22">
        <f t="shared" si="6"/>
        <v>0.17619821533301666</v>
      </c>
      <c r="P22">
        <f t="shared" si="7"/>
        <v>2.9748472054996768</v>
      </c>
      <c r="Q22">
        <f t="shared" si="8"/>
        <v>0.17059902127185492</v>
      </c>
      <c r="R22">
        <f t="shared" si="9"/>
        <v>0.10711263169502074</v>
      </c>
      <c r="S22">
        <f t="shared" si="10"/>
        <v>231.28730437961892</v>
      </c>
      <c r="T22">
        <f t="shared" si="11"/>
        <v>28.418588872614759</v>
      </c>
      <c r="U22">
        <f t="shared" si="12"/>
        <v>28.398863333333299</v>
      </c>
      <c r="V22">
        <f t="shared" si="13"/>
        <v>3.8839788180498744</v>
      </c>
      <c r="W22">
        <f t="shared" si="14"/>
        <v>47.941004671547525</v>
      </c>
      <c r="X22">
        <f t="shared" si="15"/>
        <v>1.8172005626225047</v>
      </c>
      <c r="Y22">
        <f t="shared" si="16"/>
        <v>3.7904932845535337</v>
      </c>
      <c r="Z22">
        <f t="shared" si="17"/>
        <v>2.0667782554273697</v>
      </c>
      <c r="AA22">
        <f t="shared" si="18"/>
        <v>-155.85243405893002</v>
      </c>
      <c r="AB22">
        <f t="shared" si="19"/>
        <v>-67.122221923454063</v>
      </c>
      <c r="AC22">
        <f t="shared" si="20"/>
        <v>-4.927572320538931</v>
      </c>
      <c r="AD22">
        <f t="shared" si="21"/>
        <v>3.3850760766959098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54076.210073089314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716.29136000000005</v>
      </c>
      <c r="AR22">
        <v>892.43</v>
      </c>
      <c r="AS22">
        <f t="shared" si="27"/>
        <v>0.19736969846374497</v>
      </c>
      <c r="AT22">
        <v>0.5</v>
      </c>
      <c r="AU22">
        <f t="shared" si="28"/>
        <v>1180.1699618531709</v>
      </c>
      <c r="AV22">
        <f t="shared" si="29"/>
        <v>5.213613935243286</v>
      </c>
      <c r="AW22">
        <f t="shared" si="30"/>
        <v>116.46489475346488</v>
      </c>
      <c r="AX22">
        <f t="shared" si="31"/>
        <v>0.40014342861624991</v>
      </c>
      <c r="AY22">
        <f t="shared" si="32"/>
        <v>4.9072265879107606E-3</v>
      </c>
      <c r="AZ22">
        <f t="shared" si="33"/>
        <v>2.6552782851316072</v>
      </c>
      <c r="BA22" t="s">
        <v>314</v>
      </c>
      <c r="BB22">
        <v>535.33000000000004</v>
      </c>
      <c r="BC22">
        <f t="shared" si="34"/>
        <v>357.09999999999991</v>
      </c>
      <c r="BD22">
        <f t="shared" si="35"/>
        <v>0.49324738168580212</v>
      </c>
      <c r="BE22">
        <f t="shared" si="36"/>
        <v>0.86903823232786293</v>
      </c>
      <c r="BF22">
        <f t="shared" si="37"/>
        <v>0.99539744130343022</v>
      </c>
      <c r="BG22">
        <f t="shared" si="38"/>
        <v>0.93051407244159945</v>
      </c>
      <c r="BH22">
        <f t="shared" si="39"/>
        <v>1399.98266666667</v>
      </c>
      <c r="BI22">
        <f t="shared" si="40"/>
        <v>1180.1699618531709</v>
      </c>
      <c r="BJ22">
        <f t="shared" si="41"/>
        <v>0.84298898118726817</v>
      </c>
      <c r="BK22">
        <f t="shared" si="42"/>
        <v>0.19597796237453652</v>
      </c>
      <c r="BL22">
        <v>6</v>
      </c>
      <c r="BM22">
        <v>0.5</v>
      </c>
      <c r="BN22" t="s">
        <v>290</v>
      </c>
      <c r="BO22">
        <v>2</v>
      </c>
      <c r="BP22">
        <v>1608065505.75</v>
      </c>
      <c r="BQ22">
        <v>199.342266666667</v>
      </c>
      <c r="BR22">
        <v>206.44399999999999</v>
      </c>
      <c r="BS22">
        <v>17.708133333333301</v>
      </c>
      <c r="BT22">
        <v>13.542343333333299</v>
      </c>
      <c r="BU22">
        <v>194.573266666667</v>
      </c>
      <c r="BV22">
        <v>17.554133333333301</v>
      </c>
      <c r="BW22">
        <v>499.99933333333303</v>
      </c>
      <c r="BX22">
        <v>102.5196</v>
      </c>
      <c r="BY22">
        <v>9.9943710000000005E-2</v>
      </c>
      <c r="BZ22">
        <v>27.980343333333298</v>
      </c>
      <c r="CA22">
        <v>28.398863333333299</v>
      </c>
      <c r="CB22">
        <v>999.9</v>
      </c>
      <c r="CC22">
        <v>0</v>
      </c>
      <c r="CD22">
        <v>0</v>
      </c>
      <c r="CE22">
        <v>10008.359</v>
      </c>
      <c r="CF22">
        <v>0</v>
      </c>
      <c r="CG22">
        <v>305.55419999999998</v>
      </c>
      <c r="CH22">
        <v>1399.98266666667</v>
      </c>
      <c r="CI22">
        <v>0.90001196666666705</v>
      </c>
      <c r="CJ22">
        <v>9.9987803333333305E-2</v>
      </c>
      <c r="CK22">
        <v>0</v>
      </c>
      <c r="CL22">
        <v>716.30643333333296</v>
      </c>
      <c r="CM22">
        <v>4.9993800000000004</v>
      </c>
      <c r="CN22">
        <v>10113.75</v>
      </c>
      <c r="CO22">
        <v>11164.2366666667</v>
      </c>
      <c r="CP22">
        <v>47.691200000000002</v>
      </c>
      <c r="CQ22">
        <v>49.125</v>
      </c>
      <c r="CR22">
        <v>48.370800000000003</v>
      </c>
      <c r="CS22">
        <v>49.25</v>
      </c>
      <c r="CT22">
        <v>49.295466666666698</v>
      </c>
      <c r="CU22">
        <v>1255.49866666667</v>
      </c>
      <c r="CV22">
        <v>139.48400000000001</v>
      </c>
      <c r="CW22">
        <v>0</v>
      </c>
      <c r="CX22">
        <v>83</v>
      </c>
      <c r="CY22">
        <v>0</v>
      </c>
      <c r="CZ22">
        <v>716.29136000000005</v>
      </c>
      <c r="DA22">
        <v>-1.35507692210677</v>
      </c>
      <c r="DB22">
        <v>-16.0076923088704</v>
      </c>
      <c r="DC22">
        <v>10113.704</v>
      </c>
      <c r="DD22">
        <v>15</v>
      </c>
      <c r="DE22">
        <v>0</v>
      </c>
      <c r="DF22" t="s">
        <v>291</v>
      </c>
      <c r="DG22">
        <v>1607992578</v>
      </c>
      <c r="DH22">
        <v>1607992562.5999999</v>
      </c>
      <c r="DI22">
        <v>0</v>
      </c>
      <c r="DJ22">
        <v>1.9490000000000001</v>
      </c>
      <c r="DK22">
        <v>8.9999999999999993E-3</v>
      </c>
      <c r="DL22">
        <v>4.7690000000000001</v>
      </c>
      <c r="DM22">
        <v>0.154</v>
      </c>
      <c r="DN22">
        <v>1213</v>
      </c>
      <c r="DO22">
        <v>20</v>
      </c>
      <c r="DP22">
        <v>0.1</v>
      </c>
      <c r="DQ22">
        <v>0.17</v>
      </c>
      <c r="DR22">
        <v>5.2142410692167598</v>
      </c>
      <c r="DS22">
        <v>-0.15769669155263299</v>
      </c>
      <c r="DT22">
        <v>2.5012797611624699E-2</v>
      </c>
      <c r="DU22">
        <v>1</v>
      </c>
      <c r="DV22">
        <v>-7.101972</v>
      </c>
      <c r="DW22">
        <v>7.5747096774205394E-2</v>
      </c>
      <c r="DX22">
        <v>2.8911402525647299E-2</v>
      </c>
      <c r="DY22">
        <v>1</v>
      </c>
      <c r="DZ22">
        <v>4.1645473333333296</v>
      </c>
      <c r="EA22">
        <v>0.15840587319242999</v>
      </c>
      <c r="EB22">
        <v>1.14398164126684E-2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4.7690000000000001</v>
      </c>
      <c r="EJ22">
        <v>0.154</v>
      </c>
      <c r="EK22">
        <v>4.7690000000000001</v>
      </c>
      <c r="EL22">
        <v>0</v>
      </c>
      <c r="EM22">
        <v>0</v>
      </c>
      <c r="EN22">
        <v>0</v>
      </c>
      <c r="EO22">
        <v>0.154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1215.5999999999999</v>
      </c>
      <c r="EX22">
        <v>1215.8</v>
      </c>
      <c r="EY22">
        <v>2</v>
      </c>
      <c r="EZ22">
        <v>493.548</v>
      </c>
      <c r="FA22">
        <v>526.31600000000003</v>
      </c>
      <c r="FB22">
        <v>24.745999999999999</v>
      </c>
      <c r="FC22">
        <v>31.587900000000001</v>
      </c>
      <c r="FD22">
        <v>29.9999</v>
      </c>
      <c r="FE22">
        <v>31.404499999999999</v>
      </c>
      <c r="FF22">
        <v>31.4419</v>
      </c>
      <c r="FG22">
        <v>12.440899999999999</v>
      </c>
      <c r="FH22">
        <v>0</v>
      </c>
      <c r="FI22">
        <v>100</v>
      </c>
      <c r="FJ22">
        <v>24.7529</v>
      </c>
      <c r="FK22">
        <v>206.73400000000001</v>
      </c>
      <c r="FL22">
        <v>17.211200000000002</v>
      </c>
      <c r="FM22">
        <v>101.166</v>
      </c>
      <c r="FN22">
        <v>100.614</v>
      </c>
    </row>
    <row r="23" spans="1:170" x14ac:dyDescent="0.25">
      <c r="A23">
        <v>7</v>
      </c>
      <c r="B23">
        <v>1608065634</v>
      </c>
      <c r="C23">
        <v>676</v>
      </c>
      <c r="D23" t="s">
        <v>315</v>
      </c>
      <c r="E23" t="s">
        <v>316</v>
      </c>
      <c r="F23" t="s">
        <v>285</v>
      </c>
      <c r="G23" t="s">
        <v>286</v>
      </c>
      <c r="H23">
        <v>1608065572.75</v>
      </c>
      <c r="I23">
        <f t="shared" si="0"/>
        <v>3.6181629088495931E-3</v>
      </c>
      <c r="J23">
        <f t="shared" si="1"/>
        <v>8.1956226919042567</v>
      </c>
      <c r="K23">
        <f t="shared" si="2"/>
        <v>248.560033333333</v>
      </c>
      <c r="L23">
        <f t="shared" si="3"/>
        <v>167.93896933468901</v>
      </c>
      <c r="M23">
        <f t="shared" si="4"/>
        <v>17.234429200370947</v>
      </c>
      <c r="N23">
        <f t="shared" si="5"/>
        <v>25.508018261014314</v>
      </c>
      <c r="O23">
        <f t="shared" si="6"/>
        <v>0.18278770585537085</v>
      </c>
      <c r="P23">
        <f t="shared" si="7"/>
        <v>2.9718771467286196</v>
      </c>
      <c r="Q23">
        <f t="shared" si="8"/>
        <v>0.17676377795556494</v>
      </c>
      <c r="R23">
        <f t="shared" si="9"/>
        <v>0.11100204921095956</v>
      </c>
      <c r="S23">
        <f t="shared" si="10"/>
        <v>231.29234629188647</v>
      </c>
      <c r="T23">
        <f t="shared" si="11"/>
        <v>28.396831213378526</v>
      </c>
      <c r="U23">
        <f t="shared" si="12"/>
        <v>28.366810000000001</v>
      </c>
      <c r="V23">
        <f t="shared" si="13"/>
        <v>3.8767485723080326</v>
      </c>
      <c r="W23">
        <f t="shared" si="14"/>
        <v>48.40224042058496</v>
      </c>
      <c r="X23">
        <f t="shared" si="15"/>
        <v>1.8346162818186313</v>
      </c>
      <c r="Y23">
        <f t="shared" si="16"/>
        <v>3.7903540536077927</v>
      </c>
      <c r="Z23">
        <f t="shared" si="17"/>
        <v>2.042132290489401</v>
      </c>
      <c r="AA23">
        <f t="shared" si="18"/>
        <v>-159.56098428026706</v>
      </c>
      <c r="AB23">
        <f t="shared" si="19"/>
        <v>-62.020566282168737</v>
      </c>
      <c r="AC23">
        <f t="shared" si="20"/>
        <v>-4.556858038963691</v>
      </c>
      <c r="AD23">
        <f t="shared" si="21"/>
        <v>5.1539376904869769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53989.318127163635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722.24051999999995</v>
      </c>
      <c r="AR23">
        <v>935.26</v>
      </c>
      <c r="AS23">
        <f t="shared" si="27"/>
        <v>0.22776498513782273</v>
      </c>
      <c r="AT23">
        <v>0.5</v>
      </c>
      <c r="AU23">
        <f t="shared" si="28"/>
        <v>1180.1945418532302</v>
      </c>
      <c r="AV23">
        <f t="shared" si="29"/>
        <v>8.1956226919042567</v>
      </c>
      <c r="AW23">
        <f t="shared" si="30"/>
        <v>134.40349614247023</v>
      </c>
      <c r="AX23">
        <f t="shared" si="31"/>
        <v>0.42426704873511106</v>
      </c>
      <c r="AY23">
        <f t="shared" si="32"/>
        <v>7.433833881271704E-3</v>
      </c>
      <c r="AZ23">
        <f t="shared" si="33"/>
        <v>2.4878857216175176</v>
      </c>
      <c r="BA23" t="s">
        <v>318</v>
      </c>
      <c r="BB23">
        <v>538.46</v>
      </c>
      <c r="BC23">
        <f t="shared" si="34"/>
        <v>396.79999999999995</v>
      </c>
      <c r="BD23">
        <f t="shared" si="35"/>
        <v>0.53684344758064528</v>
      </c>
      <c r="BE23">
        <f t="shared" si="36"/>
        <v>0.8543115412575909</v>
      </c>
      <c r="BF23">
        <f t="shared" si="37"/>
        <v>0.96922603406155694</v>
      </c>
      <c r="BG23">
        <f t="shared" si="38"/>
        <v>0.91369558966031361</v>
      </c>
      <c r="BH23">
        <f t="shared" si="39"/>
        <v>1400.01166666667</v>
      </c>
      <c r="BI23">
        <f t="shared" si="40"/>
        <v>1180.1945418532302</v>
      </c>
      <c r="BJ23">
        <f t="shared" si="41"/>
        <v>0.84298907641476373</v>
      </c>
      <c r="BK23">
        <f t="shared" si="42"/>
        <v>0.19597815282952744</v>
      </c>
      <c r="BL23">
        <v>6</v>
      </c>
      <c r="BM23">
        <v>0.5</v>
      </c>
      <c r="BN23" t="s">
        <v>290</v>
      </c>
      <c r="BO23">
        <v>2</v>
      </c>
      <c r="BP23">
        <v>1608065572.75</v>
      </c>
      <c r="BQ23">
        <v>248.560033333333</v>
      </c>
      <c r="BR23">
        <v>259.473833333333</v>
      </c>
      <c r="BS23">
        <v>17.877213333333302</v>
      </c>
      <c r="BT23">
        <v>13.6130933333333</v>
      </c>
      <c r="BU23">
        <v>243.79103333333299</v>
      </c>
      <c r="BV23">
        <v>17.723216666666701</v>
      </c>
      <c r="BW23">
        <v>500.00659999999999</v>
      </c>
      <c r="BX23">
        <v>102.52313333333301</v>
      </c>
      <c r="BY23">
        <v>0.10003548</v>
      </c>
      <c r="BZ23">
        <v>27.979713333333301</v>
      </c>
      <c r="CA23">
        <v>28.366810000000001</v>
      </c>
      <c r="CB23">
        <v>999.9</v>
      </c>
      <c r="CC23">
        <v>0</v>
      </c>
      <c r="CD23">
        <v>0</v>
      </c>
      <c r="CE23">
        <v>9991.2116666666698</v>
      </c>
      <c r="CF23">
        <v>0</v>
      </c>
      <c r="CG23">
        <v>301.42553333333302</v>
      </c>
      <c r="CH23">
        <v>1400.01166666667</v>
      </c>
      <c r="CI23">
        <v>0.900005533333333</v>
      </c>
      <c r="CJ23">
        <v>9.99943533333333E-2</v>
      </c>
      <c r="CK23">
        <v>0</v>
      </c>
      <c r="CL23">
        <v>718.32406666666702</v>
      </c>
      <c r="CM23">
        <v>4.9993800000000004</v>
      </c>
      <c r="CN23">
        <v>10140.86</v>
      </c>
      <c r="CO23">
        <v>11164.44</v>
      </c>
      <c r="CP23">
        <v>47.75</v>
      </c>
      <c r="CQ23">
        <v>49.125</v>
      </c>
      <c r="CR23">
        <v>48.375</v>
      </c>
      <c r="CS23">
        <v>49.245800000000003</v>
      </c>
      <c r="CT23">
        <v>49.311999999999998</v>
      </c>
      <c r="CU23">
        <v>1255.52033333333</v>
      </c>
      <c r="CV23">
        <v>139.49133333333299</v>
      </c>
      <c r="CW23">
        <v>0</v>
      </c>
      <c r="CX23">
        <v>52.899999856948902</v>
      </c>
      <c r="CY23">
        <v>0</v>
      </c>
      <c r="CZ23">
        <v>722.24051999999995</v>
      </c>
      <c r="DA23">
        <v>-2.5760769251900202</v>
      </c>
      <c r="DB23">
        <v>-54.176923112956203</v>
      </c>
      <c r="DC23">
        <v>10193.308000000001</v>
      </c>
      <c r="DD23">
        <v>15</v>
      </c>
      <c r="DE23">
        <v>0</v>
      </c>
      <c r="DF23" t="s">
        <v>291</v>
      </c>
      <c r="DG23">
        <v>1607992578</v>
      </c>
      <c r="DH23">
        <v>1607992562.5999999</v>
      </c>
      <c r="DI23">
        <v>0</v>
      </c>
      <c r="DJ23">
        <v>1.9490000000000001</v>
      </c>
      <c r="DK23">
        <v>8.9999999999999993E-3</v>
      </c>
      <c r="DL23">
        <v>4.7690000000000001</v>
      </c>
      <c r="DM23">
        <v>0.154</v>
      </c>
      <c r="DN23">
        <v>1213</v>
      </c>
      <c r="DO23">
        <v>20</v>
      </c>
      <c r="DP23">
        <v>0.1</v>
      </c>
      <c r="DQ23">
        <v>0.17</v>
      </c>
      <c r="DR23">
        <v>8.1569588614082509</v>
      </c>
      <c r="DS23">
        <v>-2.1712107799598601</v>
      </c>
      <c r="DT23">
        <v>0.169260625436842</v>
      </c>
      <c r="DU23">
        <v>0</v>
      </c>
      <c r="DV23">
        <v>-10.8418833333333</v>
      </c>
      <c r="DW23">
        <v>2.2920266963292399</v>
      </c>
      <c r="DX23">
        <v>0.17422530639631201</v>
      </c>
      <c r="DY23">
        <v>0</v>
      </c>
      <c r="DZ23">
        <v>4.2814936666666696</v>
      </c>
      <c r="EA23">
        <v>-4.6251123470508602E-2</v>
      </c>
      <c r="EB23">
        <v>3.5243197767638201E-3</v>
      </c>
      <c r="EC23">
        <v>1</v>
      </c>
      <c r="ED23">
        <v>1</v>
      </c>
      <c r="EE23">
        <v>3</v>
      </c>
      <c r="EF23" t="s">
        <v>292</v>
      </c>
      <c r="EG23">
        <v>100</v>
      </c>
      <c r="EH23">
        <v>100</v>
      </c>
      <c r="EI23">
        <v>4.7690000000000001</v>
      </c>
      <c r="EJ23">
        <v>0.154</v>
      </c>
      <c r="EK23">
        <v>4.7690000000000001</v>
      </c>
      <c r="EL23">
        <v>0</v>
      </c>
      <c r="EM23">
        <v>0</v>
      </c>
      <c r="EN23">
        <v>0</v>
      </c>
      <c r="EO23">
        <v>0.154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1217.5999999999999</v>
      </c>
      <c r="EX23">
        <v>1217.9000000000001</v>
      </c>
      <c r="EY23">
        <v>2</v>
      </c>
      <c r="EZ23">
        <v>493.79300000000001</v>
      </c>
      <c r="FA23">
        <v>526.298</v>
      </c>
      <c r="FB23">
        <v>24.633500000000002</v>
      </c>
      <c r="FC23">
        <v>31.540700000000001</v>
      </c>
      <c r="FD23">
        <v>30.0001</v>
      </c>
      <c r="FE23">
        <v>31.354900000000001</v>
      </c>
      <c r="FF23">
        <v>31.3933</v>
      </c>
      <c r="FG23">
        <v>14.817</v>
      </c>
      <c r="FH23">
        <v>0</v>
      </c>
      <c r="FI23">
        <v>100</v>
      </c>
      <c r="FJ23">
        <v>24.6356</v>
      </c>
      <c r="FK23">
        <v>260.53399999999999</v>
      </c>
      <c r="FL23">
        <v>17.699000000000002</v>
      </c>
      <c r="FM23">
        <v>101.172</v>
      </c>
      <c r="FN23">
        <v>100.616</v>
      </c>
    </row>
    <row r="24" spans="1:170" x14ac:dyDescent="0.25">
      <c r="A24">
        <v>8</v>
      </c>
      <c r="B24">
        <v>1608065754.5999999</v>
      </c>
      <c r="C24">
        <v>796.59999990463302</v>
      </c>
      <c r="D24" t="s">
        <v>319</v>
      </c>
      <c r="E24" t="s">
        <v>320</v>
      </c>
      <c r="F24" t="s">
        <v>285</v>
      </c>
      <c r="G24" t="s">
        <v>286</v>
      </c>
      <c r="H24">
        <v>1608065746.8499999</v>
      </c>
      <c r="I24">
        <f t="shared" si="0"/>
        <v>3.4676029066020397E-3</v>
      </c>
      <c r="J24">
        <f t="shared" si="1"/>
        <v>15.400626923529645</v>
      </c>
      <c r="K24">
        <f t="shared" si="2"/>
        <v>399.74063333333299</v>
      </c>
      <c r="L24">
        <f t="shared" si="3"/>
        <v>244.18687691828964</v>
      </c>
      <c r="M24">
        <f t="shared" si="4"/>
        <v>25.05913359142216</v>
      </c>
      <c r="N24">
        <f t="shared" si="5"/>
        <v>41.022490885010406</v>
      </c>
      <c r="O24">
        <f t="shared" si="6"/>
        <v>0.17462843796791191</v>
      </c>
      <c r="P24">
        <f t="shared" si="7"/>
        <v>2.9730122410539668</v>
      </c>
      <c r="Q24">
        <f t="shared" si="8"/>
        <v>0.16912361079627769</v>
      </c>
      <c r="R24">
        <f t="shared" si="9"/>
        <v>0.10618238837353509</v>
      </c>
      <c r="S24">
        <f t="shared" si="10"/>
        <v>231.28928465885133</v>
      </c>
      <c r="T24">
        <f t="shared" si="11"/>
        <v>28.457354283053402</v>
      </c>
      <c r="U24">
        <f t="shared" si="12"/>
        <v>28.3778233333333</v>
      </c>
      <c r="V24">
        <f t="shared" si="13"/>
        <v>3.8792315163600346</v>
      </c>
      <c r="W24">
        <f t="shared" si="14"/>
        <v>48.315420158436964</v>
      </c>
      <c r="X24">
        <f t="shared" si="15"/>
        <v>1.833686564987671</v>
      </c>
      <c r="Y24">
        <f t="shared" si="16"/>
        <v>3.7952408547304493</v>
      </c>
      <c r="Z24">
        <f t="shared" si="17"/>
        <v>2.0455449513723636</v>
      </c>
      <c r="AA24">
        <f t="shared" si="18"/>
        <v>-152.92128818114995</v>
      </c>
      <c r="AB24">
        <f t="shared" si="19"/>
        <v>-60.267272323687287</v>
      </c>
      <c r="AC24">
        <f t="shared" si="20"/>
        <v>-4.4270769941862849</v>
      </c>
      <c r="AD24">
        <f t="shared" si="21"/>
        <v>13.673647159827816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54018.618107938673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776.17075999999997</v>
      </c>
      <c r="AR24">
        <v>1083.33</v>
      </c>
      <c r="AS24">
        <f t="shared" si="27"/>
        <v>0.28353247856147246</v>
      </c>
      <c r="AT24">
        <v>0.5</v>
      </c>
      <c r="AU24">
        <f t="shared" si="28"/>
        <v>1180.175041853427</v>
      </c>
      <c r="AV24">
        <f t="shared" si="29"/>
        <v>15.400626923529645</v>
      </c>
      <c r="AW24">
        <f t="shared" si="30"/>
        <v>167.30897737654584</v>
      </c>
      <c r="AX24">
        <f t="shared" si="31"/>
        <v>0.49636768113132651</v>
      </c>
      <c r="AY24">
        <f t="shared" si="32"/>
        <v>1.3538986876262307E-2</v>
      </c>
      <c r="AZ24">
        <f t="shared" si="33"/>
        <v>2.0111600343385674</v>
      </c>
      <c r="BA24" t="s">
        <v>322</v>
      </c>
      <c r="BB24">
        <v>545.6</v>
      </c>
      <c r="BC24">
        <f t="shared" si="34"/>
        <v>537.7299999999999</v>
      </c>
      <c r="BD24">
        <f t="shared" si="35"/>
        <v>0.57121462443977467</v>
      </c>
      <c r="BE24">
        <f t="shared" si="36"/>
        <v>0.8020489751443044</v>
      </c>
      <c r="BF24">
        <f t="shared" si="37"/>
        <v>0.83500522156630241</v>
      </c>
      <c r="BG24">
        <f t="shared" si="38"/>
        <v>0.85555146765646184</v>
      </c>
      <c r="BH24">
        <f t="shared" si="39"/>
        <v>1399.9880000000001</v>
      </c>
      <c r="BI24">
        <f t="shared" si="40"/>
        <v>1180.175041853427</v>
      </c>
      <c r="BJ24">
        <f t="shared" si="41"/>
        <v>0.84298939837586251</v>
      </c>
      <c r="BK24">
        <f t="shared" si="42"/>
        <v>0.195978796751725</v>
      </c>
      <c r="BL24">
        <v>6</v>
      </c>
      <c r="BM24">
        <v>0.5</v>
      </c>
      <c r="BN24" t="s">
        <v>290</v>
      </c>
      <c r="BO24">
        <v>2</v>
      </c>
      <c r="BP24">
        <v>1608065746.8499999</v>
      </c>
      <c r="BQ24">
        <v>399.74063333333299</v>
      </c>
      <c r="BR24">
        <v>419.88459999999998</v>
      </c>
      <c r="BS24">
        <v>17.868223333333301</v>
      </c>
      <c r="BT24">
        <v>13.7814833333333</v>
      </c>
      <c r="BU24">
        <v>394.97163333333299</v>
      </c>
      <c r="BV24">
        <v>17.714223333333301</v>
      </c>
      <c r="BW24">
        <v>500.00386666666702</v>
      </c>
      <c r="BX24">
        <v>102.5228</v>
      </c>
      <c r="BY24">
        <v>9.9969526666666697E-2</v>
      </c>
      <c r="BZ24">
        <v>28.001813333333299</v>
      </c>
      <c r="CA24">
        <v>28.3778233333333</v>
      </c>
      <c r="CB24">
        <v>999.9</v>
      </c>
      <c r="CC24">
        <v>0</v>
      </c>
      <c r="CD24">
        <v>0</v>
      </c>
      <c r="CE24">
        <v>9997.6633333333302</v>
      </c>
      <c r="CF24">
        <v>0</v>
      </c>
      <c r="CG24">
        <v>305.88313333333298</v>
      </c>
      <c r="CH24">
        <v>1399.9880000000001</v>
      </c>
      <c r="CI24">
        <v>0.89999700000000005</v>
      </c>
      <c r="CJ24">
        <v>0.10000298000000001</v>
      </c>
      <c r="CK24">
        <v>0</v>
      </c>
      <c r="CL24">
        <v>775.9624</v>
      </c>
      <c r="CM24">
        <v>4.9993800000000004</v>
      </c>
      <c r="CN24">
        <v>10917.04</v>
      </c>
      <c r="CO24">
        <v>11164.22</v>
      </c>
      <c r="CP24">
        <v>47.75</v>
      </c>
      <c r="CQ24">
        <v>49.186999999999998</v>
      </c>
      <c r="CR24">
        <v>48.428733333333298</v>
      </c>
      <c r="CS24">
        <v>49.299599999999998</v>
      </c>
      <c r="CT24">
        <v>49.320399999999999</v>
      </c>
      <c r="CU24">
        <v>1255.4839999999999</v>
      </c>
      <c r="CV24">
        <v>139.50399999999999</v>
      </c>
      <c r="CW24">
        <v>0</v>
      </c>
      <c r="CX24">
        <v>120.10000014305101</v>
      </c>
      <c r="CY24">
        <v>0</v>
      </c>
      <c r="CZ24">
        <v>776.17075999999997</v>
      </c>
      <c r="DA24">
        <v>19.067076909787801</v>
      </c>
      <c r="DB24">
        <v>251.79230763361701</v>
      </c>
      <c r="DC24">
        <v>10919.636</v>
      </c>
      <c r="DD24">
        <v>15</v>
      </c>
      <c r="DE24">
        <v>0</v>
      </c>
      <c r="DF24" t="s">
        <v>291</v>
      </c>
      <c r="DG24">
        <v>1607992578</v>
      </c>
      <c r="DH24">
        <v>1607992562.5999999</v>
      </c>
      <c r="DI24">
        <v>0</v>
      </c>
      <c r="DJ24">
        <v>1.9490000000000001</v>
      </c>
      <c r="DK24">
        <v>8.9999999999999993E-3</v>
      </c>
      <c r="DL24">
        <v>4.7690000000000001</v>
      </c>
      <c r="DM24">
        <v>0.154</v>
      </c>
      <c r="DN24">
        <v>1213</v>
      </c>
      <c r="DO24">
        <v>20</v>
      </c>
      <c r="DP24">
        <v>0.1</v>
      </c>
      <c r="DQ24">
        <v>0.17</v>
      </c>
      <c r="DR24">
        <v>15.407536976847799</v>
      </c>
      <c r="DS24">
        <v>-0.40419698727537201</v>
      </c>
      <c r="DT24">
        <v>3.86426344581422E-2</v>
      </c>
      <c r="DU24">
        <v>1</v>
      </c>
      <c r="DV24">
        <v>-20.149038709677399</v>
      </c>
      <c r="DW24">
        <v>0.59208870967748795</v>
      </c>
      <c r="DX24">
        <v>5.4182961715566698E-2</v>
      </c>
      <c r="DY24">
        <v>0</v>
      </c>
      <c r="DZ24">
        <v>4.0887729032258102</v>
      </c>
      <c r="EA24">
        <v>-0.161082580645173</v>
      </c>
      <c r="EB24">
        <v>1.2038683400725E-2</v>
      </c>
      <c r="EC24">
        <v>1</v>
      </c>
      <c r="ED24">
        <v>2</v>
      </c>
      <c r="EE24">
        <v>3</v>
      </c>
      <c r="EF24" t="s">
        <v>302</v>
      </c>
      <c r="EG24">
        <v>100</v>
      </c>
      <c r="EH24">
        <v>100</v>
      </c>
      <c r="EI24">
        <v>4.7699999999999996</v>
      </c>
      <c r="EJ24">
        <v>0.154</v>
      </c>
      <c r="EK24">
        <v>4.7690000000000001</v>
      </c>
      <c r="EL24">
        <v>0</v>
      </c>
      <c r="EM24">
        <v>0</v>
      </c>
      <c r="EN24">
        <v>0</v>
      </c>
      <c r="EO24">
        <v>0.154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1219.5999999999999</v>
      </c>
      <c r="EX24">
        <v>1219.9000000000001</v>
      </c>
      <c r="EY24">
        <v>2</v>
      </c>
      <c r="EZ24">
        <v>493.649</v>
      </c>
      <c r="FA24">
        <v>526.59400000000005</v>
      </c>
      <c r="FB24">
        <v>24.649699999999999</v>
      </c>
      <c r="FC24">
        <v>31.5214</v>
      </c>
      <c r="FD24">
        <v>30.000499999999999</v>
      </c>
      <c r="FE24">
        <v>31.3246</v>
      </c>
      <c r="FF24">
        <v>31.363099999999999</v>
      </c>
      <c r="FG24">
        <v>21.534600000000001</v>
      </c>
      <c r="FH24">
        <v>0</v>
      </c>
      <c r="FI24">
        <v>100</v>
      </c>
      <c r="FJ24">
        <v>24.637499999999999</v>
      </c>
      <c r="FK24">
        <v>419.87700000000001</v>
      </c>
      <c r="FL24">
        <v>17.7926</v>
      </c>
      <c r="FM24">
        <v>101.176</v>
      </c>
      <c r="FN24">
        <v>100.61799999999999</v>
      </c>
    </row>
    <row r="25" spans="1:170" x14ac:dyDescent="0.25">
      <c r="A25">
        <v>9</v>
      </c>
      <c r="B25">
        <v>1608065875.0999999</v>
      </c>
      <c r="C25">
        <v>917.09999990463302</v>
      </c>
      <c r="D25" t="s">
        <v>323</v>
      </c>
      <c r="E25" t="s">
        <v>324</v>
      </c>
      <c r="F25" t="s">
        <v>285</v>
      </c>
      <c r="G25" t="s">
        <v>286</v>
      </c>
      <c r="H25">
        <v>1608065867.0999999</v>
      </c>
      <c r="I25">
        <f t="shared" si="0"/>
        <v>3.2219912042542142E-3</v>
      </c>
      <c r="J25">
        <f t="shared" si="1"/>
        <v>19.231888208115524</v>
      </c>
      <c r="K25">
        <f t="shared" si="2"/>
        <v>499.85464516129002</v>
      </c>
      <c r="L25">
        <f t="shared" si="3"/>
        <v>288.58251442200731</v>
      </c>
      <c r="M25">
        <f t="shared" si="4"/>
        <v>29.614817610664449</v>
      </c>
      <c r="N25">
        <f t="shared" si="5"/>
        <v>51.295915062434275</v>
      </c>
      <c r="O25">
        <f t="shared" si="6"/>
        <v>0.15921286231670642</v>
      </c>
      <c r="P25">
        <f t="shared" si="7"/>
        <v>2.9731422214999883</v>
      </c>
      <c r="Q25">
        <f t="shared" si="8"/>
        <v>0.15462347598254891</v>
      </c>
      <c r="R25">
        <f t="shared" si="9"/>
        <v>9.7040991317771413E-2</v>
      </c>
      <c r="S25">
        <f t="shared" si="10"/>
        <v>231.29438084246169</v>
      </c>
      <c r="T25">
        <f t="shared" si="11"/>
        <v>28.518473078662844</v>
      </c>
      <c r="U25">
        <f t="shared" si="12"/>
        <v>28.430667741935501</v>
      </c>
      <c r="V25">
        <f t="shared" si="13"/>
        <v>3.8911645366499243</v>
      </c>
      <c r="W25">
        <f t="shared" si="14"/>
        <v>47.754210720213251</v>
      </c>
      <c r="X25">
        <f t="shared" si="15"/>
        <v>1.812191647586306</v>
      </c>
      <c r="Y25">
        <f t="shared" si="16"/>
        <v>3.7948311159485821</v>
      </c>
      <c r="Z25">
        <f t="shared" si="17"/>
        <v>2.0789728890636185</v>
      </c>
      <c r="AA25">
        <f t="shared" si="18"/>
        <v>-142.08981210761084</v>
      </c>
      <c r="AB25">
        <f t="shared" si="19"/>
        <v>-69.037094428389224</v>
      </c>
      <c r="AC25">
        <f t="shared" si="20"/>
        <v>-5.0723521426575502</v>
      </c>
      <c r="AD25">
        <f t="shared" si="21"/>
        <v>15.095122163804064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54022.736817138699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842.20353846153796</v>
      </c>
      <c r="AR25">
        <v>1220.9100000000001</v>
      </c>
      <c r="AS25">
        <f t="shared" si="27"/>
        <v>0.31018376582914553</v>
      </c>
      <c r="AT25">
        <v>0.5</v>
      </c>
      <c r="AU25">
        <f t="shared" si="28"/>
        <v>1180.2021599178895</v>
      </c>
      <c r="AV25">
        <f t="shared" si="29"/>
        <v>19.231888208115524</v>
      </c>
      <c r="AW25">
        <f t="shared" si="30"/>
        <v>183.03977520151119</v>
      </c>
      <c r="AX25">
        <f t="shared" si="31"/>
        <v>0.53761538524543173</v>
      </c>
      <c r="AY25">
        <f t="shared" si="32"/>
        <v>1.6784951223364961E-2</v>
      </c>
      <c r="AZ25">
        <f t="shared" si="33"/>
        <v>1.6718431334004962</v>
      </c>
      <c r="BA25" t="s">
        <v>326</v>
      </c>
      <c r="BB25">
        <v>564.53</v>
      </c>
      <c r="BC25">
        <f t="shared" si="34"/>
        <v>656.38000000000011</v>
      </c>
      <c r="BD25">
        <f t="shared" si="35"/>
        <v>0.57696221935229908</v>
      </c>
      <c r="BE25">
        <f t="shared" si="36"/>
        <v>0.75667550184426602</v>
      </c>
      <c r="BF25">
        <f t="shared" si="37"/>
        <v>0.74927122665558787</v>
      </c>
      <c r="BG25">
        <f t="shared" si="38"/>
        <v>0.80152655845615151</v>
      </c>
      <c r="BH25">
        <f t="shared" si="39"/>
        <v>1400.0203225806499</v>
      </c>
      <c r="BI25">
        <f t="shared" si="40"/>
        <v>1180.2021599178895</v>
      </c>
      <c r="BJ25">
        <f t="shared" si="41"/>
        <v>0.84298930585695309</v>
      </c>
      <c r="BK25">
        <f t="shared" si="42"/>
        <v>0.19597861171390638</v>
      </c>
      <c r="BL25">
        <v>6</v>
      </c>
      <c r="BM25">
        <v>0.5</v>
      </c>
      <c r="BN25" t="s">
        <v>290</v>
      </c>
      <c r="BO25">
        <v>2</v>
      </c>
      <c r="BP25">
        <v>1608065867.0999999</v>
      </c>
      <c r="BQ25">
        <v>499.85464516129002</v>
      </c>
      <c r="BR25">
        <v>524.86509677419303</v>
      </c>
      <c r="BS25">
        <v>17.658958064516099</v>
      </c>
      <c r="BT25">
        <v>13.860912903225801</v>
      </c>
      <c r="BU25">
        <v>495.08564516129002</v>
      </c>
      <c r="BV25">
        <v>17.504958064516099</v>
      </c>
      <c r="BW25">
        <v>500.00893548387103</v>
      </c>
      <c r="BX25">
        <v>102.521677419355</v>
      </c>
      <c r="BY25">
        <v>9.9985816129032207E-2</v>
      </c>
      <c r="BZ25">
        <v>27.999961290322599</v>
      </c>
      <c r="CA25">
        <v>28.430667741935501</v>
      </c>
      <c r="CB25">
        <v>999.9</v>
      </c>
      <c r="CC25">
        <v>0</v>
      </c>
      <c r="CD25">
        <v>0</v>
      </c>
      <c r="CE25">
        <v>9998.5080645161306</v>
      </c>
      <c r="CF25">
        <v>0</v>
      </c>
      <c r="CG25">
        <v>295.79051612903203</v>
      </c>
      <c r="CH25">
        <v>1400.0203225806499</v>
      </c>
      <c r="CI25">
        <v>0.90000141935483902</v>
      </c>
      <c r="CJ25">
        <v>9.9998503225806501E-2</v>
      </c>
      <c r="CK25">
        <v>0</v>
      </c>
      <c r="CL25">
        <v>842.039806451613</v>
      </c>
      <c r="CM25">
        <v>4.9993800000000004</v>
      </c>
      <c r="CN25">
        <v>11812.874193548399</v>
      </c>
      <c r="CO25">
        <v>11164.5032258064</v>
      </c>
      <c r="CP25">
        <v>47.745935483871001</v>
      </c>
      <c r="CQ25">
        <v>49.191064516129003</v>
      </c>
      <c r="CR25">
        <v>48.387</v>
      </c>
      <c r="CS25">
        <v>49.311999999999998</v>
      </c>
      <c r="CT25">
        <v>49.311999999999998</v>
      </c>
      <c r="CU25">
        <v>1255.5174193548401</v>
      </c>
      <c r="CV25">
        <v>139.50290322580599</v>
      </c>
      <c r="CW25">
        <v>0</v>
      </c>
      <c r="CX25">
        <v>119.59999990463299</v>
      </c>
      <c r="CY25">
        <v>0</v>
      </c>
      <c r="CZ25">
        <v>842.20353846153796</v>
      </c>
      <c r="DA25">
        <v>25.899965771979499</v>
      </c>
      <c r="DB25">
        <v>331.89743546570702</v>
      </c>
      <c r="DC25">
        <v>11814.7076923077</v>
      </c>
      <c r="DD25">
        <v>15</v>
      </c>
      <c r="DE25">
        <v>0</v>
      </c>
      <c r="DF25" t="s">
        <v>291</v>
      </c>
      <c r="DG25">
        <v>1607992578</v>
      </c>
      <c r="DH25">
        <v>1607992562.5999999</v>
      </c>
      <c r="DI25">
        <v>0</v>
      </c>
      <c r="DJ25">
        <v>1.9490000000000001</v>
      </c>
      <c r="DK25">
        <v>8.9999999999999993E-3</v>
      </c>
      <c r="DL25">
        <v>4.7690000000000001</v>
      </c>
      <c r="DM25">
        <v>0.154</v>
      </c>
      <c r="DN25">
        <v>1213</v>
      </c>
      <c r="DO25">
        <v>20</v>
      </c>
      <c r="DP25">
        <v>0.1</v>
      </c>
      <c r="DQ25">
        <v>0.17</v>
      </c>
      <c r="DR25">
        <v>19.232459860347301</v>
      </c>
      <c r="DS25">
        <v>-0.25141357224198402</v>
      </c>
      <c r="DT25">
        <v>2.63136425977257E-2</v>
      </c>
      <c r="DU25">
        <v>1</v>
      </c>
      <c r="DV25">
        <v>-25.010400000000001</v>
      </c>
      <c r="DW25">
        <v>0.35699032258068403</v>
      </c>
      <c r="DX25">
        <v>3.5204838377150403E-2</v>
      </c>
      <c r="DY25">
        <v>0</v>
      </c>
      <c r="DZ25">
        <v>3.7980403225806398</v>
      </c>
      <c r="EA25">
        <v>-0.15140999999999499</v>
      </c>
      <c r="EB25">
        <v>1.13547300031453E-2</v>
      </c>
      <c r="EC25">
        <v>1</v>
      </c>
      <c r="ED25">
        <v>2</v>
      </c>
      <c r="EE25">
        <v>3</v>
      </c>
      <c r="EF25" t="s">
        <v>302</v>
      </c>
      <c r="EG25">
        <v>100</v>
      </c>
      <c r="EH25">
        <v>100</v>
      </c>
      <c r="EI25">
        <v>4.7690000000000001</v>
      </c>
      <c r="EJ25">
        <v>0.154</v>
      </c>
      <c r="EK25">
        <v>4.7690000000000001</v>
      </c>
      <c r="EL25">
        <v>0</v>
      </c>
      <c r="EM25">
        <v>0</v>
      </c>
      <c r="EN25">
        <v>0</v>
      </c>
      <c r="EO25">
        <v>0.154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1221.5999999999999</v>
      </c>
      <c r="EX25">
        <v>1221.9000000000001</v>
      </c>
      <c r="EY25">
        <v>2</v>
      </c>
      <c r="EZ25">
        <v>493.30900000000003</v>
      </c>
      <c r="FA25">
        <v>526.36099999999999</v>
      </c>
      <c r="FB25">
        <v>24.5867</v>
      </c>
      <c r="FC25">
        <v>31.5242</v>
      </c>
      <c r="FD25">
        <v>30.0001</v>
      </c>
      <c r="FE25">
        <v>31.318100000000001</v>
      </c>
      <c r="FF25">
        <v>31.356400000000001</v>
      </c>
      <c r="FG25">
        <v>25.7363</v>
      </c>
      <c r="FH25">
        <v>0</v>
      </c>
      <c r="FI25">
        <v>100</v>
      </c>
      <c r="FJ25">
        <v>24.594200000000001</v>
      </c>
      <c r="FK25">
        <v>524.88800000000003</v>
      </c>
      <c r="FL25">
        <v>17.709900000000001</v>
      </c>
      <c r="FM25">
        <v>101.17100000000001</v>
      </c>
      <c r="FN25">
        <v>100.616</v>
      </c>
    </row>
    <row r="26" spans="1:170" x14ac:dyDescent="0.25">
      <c r="A26">
        <v>10</v>
      </c>
      <c r="B26">
        <v>1608065980.5999999</v>
      </c>
      <c r="C26">
        <v>1022.59999990463</v>
      </c>
      <c r="D26" t="s">
        <v>327</v>
      </c>
      <c r="E26" t="s">
        <v>328</v>
      </c>
      <c r="F26" t="s">
        <v>285</v>
      </c>
      <c r="G26" t="s">
        <v>286</v>
      </c>
      <c r="H26">
        <v>1608065972.5999999</v>
      </c>
      <c r="I26">
        <f t="shared" si="0"/>
        <v>3.1098879324124524E-3</v>
      </c>
      <c r="J26">
        <f t="shared" si="1"/>
        <v>22.657910444035885</v>
      </c>
      <c r="K26">
        <f t="shared" si="2"/>
        <v>599.56406451612895</v>
      </c>
      <c r="L26">
        <f t="shared" si="3"/>
        <v>339.89897094945741</v>
      </c>
      <c r="M26">
        <f t="shared" si="4"/>
        <v>34.881494260761897</v>
      </c>
      <c r="N26">
        <f t="shared" si="5"/>
        <v>61.529137369728218</v>
      </c>
      <c r="O26">
        <f t="shared" si="6"/>
        <v>0.15222898722958383</v>
      </c>
      <c r="P26">
        <f t="shared" si="7"/>
        <v>2.9715905899081632</v>
      </c>
      <c r="Q26">
        <f t="shared" si="8"/>
        <v>0.1480255488152647</v>
      </c>
      <c r="R26">
        <f t="shared" si="9"/>
        <v>9.2883962535049686E-2</v>
      </c>
      <c r="S26">
        <f t="shared" si="10"/>
        <v>231.29427472686513</v>
      </c>
      <c r="T26">
        <f t="shared" si="11"/>
        <v>28.534147534378221</v>
      </c>
      <c r="U26">
        <f t="shared" si="12"/>
        <v>28.4600193548387</v>
      </c>
      <c r="V26">
        <f t="shared" si="13"/>
        <v>3.8978063697614127</v>
      </c>
      <c r="W26">
        <f t="shared" si="14"/>
        <v>47.513448259523578</v>
      </c>
      <c r="X26">
        <f t="shared" si="15"/>
        <v>1.8016542141888081</v>
      </c>
      <c r="Y26">
        <f t="shared" si="16"/>
        <v>3.7918826778220316</v>
      </c>
      <c r="Z26">
        <f t="shared" si="17"/>
        <v>2.0961521555726046</v>
      </c>
      <c r="AA26">
        <f t="shared" si="18"/>
        <v>-137.14605781938914</v>
      </c>
      <c r="AB26">
        <f t="shared" si="19"/>
        <v>-75.839208752383058</v>
      </c>
      <c r="AC26">
        <f t="shared" si="20"/>
        <v>-5.575477731994412</v>
      </c>
      <c r="AD26">
        <f t="shared" si="21"/>
        <v>12.7335304230985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53979.678471347615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898.22619999999995</v>
      </c>
      <c r="AR26">
        <v>1331.58</v>
      </c>
      <c r="AS26">
        <f t="shared" si="27"/>
        <v>0.32544330794995424</v>
      </c>
      <c r="AT26">
        <v>0.5</v>
      </c>
      <c r="AU26">
        <f t="shared" si="28"/>
        <v>1180.2018599178734</v>
      </c>
      <c r="AV26">
        <f t="shared" si="29"/>
        <v>22.657910444035885</v>
      </c>
      <c r="AW26">
        <f t="shared" si="30"/>
        <v>192.04439867018061</v>
      </c>
      <c r="AX26">
        <f t="shared" si="31"/>
        <v>0.56466753781222312</v>
      </c>
      <c r="AY26">
        <f t="shared" si="32"/>
        <v>1.9687867569933338E-2</v>
      </c>
      <c r="AZ26">
        <f t="shared" si="33"/>
        <v>1.4497814626233498</v>
      </c>
      <c r="BA26" t="s">
        <v>330</v>
      </c>
      <c r="BB26">
        <v>579.67999999999995</v>
      </c>
      <c r="BC26">
        <f t="shared" si="34"/>
        <v>751.9</v>
      </c>
      <c r="BD26">
        <f t="shared" si="35"/>
        <v>0.57634499268519745</v>
      </c>
      <c r="BE26">
        <f t="shared" si="36"/>
        <v>0.7196913212048911</v>
      </c>
      <c r="BF26">
        <f t="shared" si="37"/>
        <v>0.70337873033233689</v>
      </c>
      <c r="BG26">
        <f t="shared" si="38"/>
        <v>0.75806866703880649</v>
      </c>
      <c r="BH26">
        <f t="shared" si="39"/>
        <v>1400.02</v>
      </c>
      <c r="BI26">
        <f t="shared" si="40"/>
        <v>1180.2018599178734</v>
      </c>
      <c r="BJ26">
        <f t="shared" si="41"/>
        <v>0.84298928580868371</v>
      </c>
      <c r="BK26">
        <f t="shared" si="42"/>
        <v>0.19597857161736737</v>
      </c>
      <c r="BL26">
        <v>6</v>
      </c>
      <c r="BM26">
        <v>0.5</v>
      </c>
      <c r="BN26" t="s">
        <v>290</v>
      </c>
      <c r="BO26">
        <v>2</v>
      </c>
      <c r="BP26">
        <v>1608065972.5999999</v>
      </c>
      <c r="BQ26">
        <v>599.56406451612895</v>
      </c>
      <c r="BR26">
        <v>628.99070967741898</v>
      </c>
      <c r="BS26">
        <v>17.556025806451601</v>
      </c>
      <c r="BT26">
        <v>13.8897193548387</v>
      </c>
      <c r="BU26">
        <v>594.79506451612895</v>
      </c>
      <c r="BV26">
        <v>17.402025806451601</v>
      </c>
      <c r="BW26">
        <v>500.00577419354801</v>
      </c>
      <c r="BX26">
        <v>102.523096774194</v>
      </c>
      <c r="BY26">
        <v>0.10002727741935501</v>
      </c>
      <c r="BZ26">
        <v>27.986629032258101</v>
      </c>
      <c r="CA26">
        <v>28.4600193548387</v>
      </c>
      <c r="CB26">
        <v>999.9</v>
      </c>
      <c r="CC26">
        <v>0</v>
      </c>
      <c r="CD26">
        <v>0</v>
      </c>
      <c r="CE26">
        <v>9989.5951612903209</v>
      </c>
      <c r="CF26">
        <v>0</v>
      </c>
      <c r="CG26">
        <v>294.614709677419</v>
      </c>
      <c r="CH26">
        <v>1400.02</v>
      </c>
      <c r="CI26">
        <v>0.89999803225806496</v>
      </c>
      <c r="CJ26">
        <v>0.100001938709677</v>
      </c>
      <c r="CK26">
        <v>0</v>
      </c>
      <c r="CL26">
        <v>897.99725806451602</v>
      </c>
      <c r="CM26">
        <v>4.9993800000000004</v>
      </c>
      <c r="CN26">
        <v>12577.370967741899</v>
      </c>
      <c r="CO26">
        <v>11164.4806451613</v>
      </c>
      <c r="CP26">
        <v>47.75</v>
      </c>
      <c r="CQ26">
        <v>49.186999999999998</v>
      </c>
      <c r="CR26">
        <v>48.375</v>
      </c>
      <c r="CS26">
        <v>49.311999999999998</v>
      </c>
      <c r="CT26">
        <v>49.311999999999998</v>
      </c>
      <c r="CU26">
        <v>1255.5180645161299</v>
      </c>
      <c r="CV26">
        <v>139.50193548387099</v>
      </c>
      <c r="CW26">
        <v>0</v>
      </c>
      <c r="CX26">
        <v>104.59999990463299</v>
      </c>
      <c r="CY26">
        <v>0</v>
      </c>
      <c r="CZ26">
        <v>898.22619999999995</v>
      </c>
      <c r="DA26">
        <v>24.737461501365399</v>
      </c>
      <c r="DB26">
        <v>333.992307167126</v>
      </c>
      <c r="DC26">
        <v>12580.404</v>
      </c>
      <c r="DD26">
        <v>15</v>
      </c>
      <c r="DE26">
        <v>0</v>
      </c>
      <c r="DF26" t="s">
        <v>291</v>
      </c>
      <c r="DG26">
        <v>1607992578</v>
      </c>
      <c r="DH26">
        <v>1607992562.5999999</v>
      </c>
      <c r="DI26">
        <v>0</v>
      </c>
      <c r="DJ26">
        <v>1.9490000000000001</v>
      </c>
      <c r="DK26">
        <v>8.9999999999999993E-3</v>
      </c>
      <c r="DL26">
        <v>4.7690000000000001</v>
      </c>
      <c r="DM26">
        <v>0.154</v>
      </c>
      <c r="DN26">
        <v>1213</v>
      </c>
      <c r="DO26">
        <v>20</v>
      </c>
      <c r="DP26">
        <v>0.1</v>
      </c>
      <c r="DQ26">
        <v>0.17</v>
      </c>
      <c r="DR26">
        <v>22.658105479591601</v>
      </c>
      <c r="DS26">
        <v>-0.16634165140151599</v>
      </c>
      <c r="DT26">
        <v>2.0950073207827099E-2</v>
      </c>
      <c r="DU26">
        <v>1</v>
      </c>
      <c r="DV26">
        <v>-29.4263774193548</v>
      </c>
      <c r="DW26">
        <v>0.15490645161297401</v>
      </c>
      <c r="DX26">
        <v>2.4571432529791298E-2</v>
      </c>
      <c r="DY26">
        <v>1</v>
      </c>
      <c r="DZ26">
        <v>3.6666354838709698</v>
      </c>
      <c r="EA26">
        <v>-3.7071290322585999E-2</v>
      </c>
      <c r="EB26">
        <v>2.86032801943624E-3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4.7690000000000001</v>
      </c>
      <c r="EJ26">
        <v>0.154</v>
      </c>
      <c r="EK26">
        <v>4.7690000000000001</v>
      </c>
      <c r="EL26">
        <v>0</v>
      </c>
      <c r="EM26">
        <v>0</v>
      </c>
      <c r="EN26">
        <v>0</v>
      </c>
      <c r="EO26">
        <v>0.154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1223.4000000000001</v>
      </c>
      <c r="EX26">
        <v>1223.5999999999999</v>
      </c>
      <c r="EY26">
        <v>2</v>
      </c>
      <c r="EZ26">
        <v>493.24700000000001</v>
      </c>
      <c r="FA26">
        <v>526.01599999999996</v>
      </c>
      <c r="FB26">
        <v>24.656300000000002</v>
      </c>
      <c r="FC26">
        <v>31.555800000000001</v>
      </c>
      <c r="FD26">
        <v>30.000399999999999</v>
      </c>
      <c r="FE26">
        <v>31.3383</v>
      </c>
      <c r="FF26">
        <v>31.376899999999999</v>
      </c>
      <c r="FG26">
        <v>29.775400000000001</v>
      </c>
      <c r="FH26">
        <v>0</v>
      </c>
      <c r="FI26">
        <v>100</v>
      </c>
      <c r="FJ26">
        <v>24.658300000000001</v>
      </c>
      <c r="FK26">
        <v>629.11500000000001</v>
      </c>
      <c r="FL26">
        <v>17.5106</v>
      </c>
      <c r="FM26">
        <v>101.16500000000001</v>
      </c>
      <c r="FN26">
        <v>100.60899999999999</v>
      </c>
    </row>
    <row r="27" spans="1:170" x14ac:dyDescent="0.25">
      <c r="A27">
        <v>11</v>
      </c>
      <c r="B27">
        <v>1608066091.5999999</v>
      </c>
      <c r="C27">
        <v>1133.5999999046301</v>
      </c>
      <c r="D27" t="s">
        <v>331</v>
      </c>
      <c r="E27" t="s">
        <v>332</v>
      </c>
      <c r="F27" t="s">
        <v>285</v>
      </c>
      <c r="G27" t="s">
        <v>286</v>
      </c>
      <c r="H27">
        <v>1608066083.8499999</v>
      </c>
      <c r="I27">
        <f t="shared" si="0"/>
        <v>3.0307020363754332E-3</v>
      </c>
      <c r="J27">
        <f t="shared" si="1"/>
        <v>25.31768876335682</v>
      </c>
      <c r="K27">
        <f t="shared" si="2"/>
        <v>699.71759999999995</v>
      </c>
      <c r="L27">
        <f t="shared" si="3"/>
        <v>399.74023547401669</v>
      </c>
      <c r="M27">
        <f t="shared" si="4"/>
        <v>41.023664163950876</v>
      </c>
      <c r="N27">
        <f t="shared" si="5"/>
        <v>71.809083211168385</v>
      </c>
      <c r="O27">
        <f t="shared" si="6"/>
        <v>0.14730832595832016</v>
      </c>
      <c r="P27">
        <f t="shared" si="7"/>
        <v>2.9746781459068963</v>
      </c>
      <c r="Q27">
        <f t="shared" si="8"/>
        <v>0.14337242497319791</v>
      </c>
      <c r="R27">
        <f t="shared" si="9"/>
        <v>8.9952631447495657E-2</v>
      </c>
      <c r="S27">
        <f t="shared" si="10"/>
        <v>231.29130449527884</v>
      </c>
      <c r="T27">
        <f t="shared" si="11"/>
        <v>28.563576644604204</v>
      </c>
      <c r="U27">
        <f t="shared" si="12"/>
        <v>28.48038</v>
      </c>
      <c r="V27">
        <f t="shared" si="13"/>
        <v>3.9024194875243379</v>
      </c>
      <c r="W27">
        <f t="shared" si="14"/>
        <v>47.26499577439138</v>
      </c>
      <c r="X27">
        <f t="shared" si="15"/>
        <v>1.7932460601225295</v>
      </c>
      <c r="Y27">
        <f t="shared" si="16"/>
        <v>3.7940256435908264</v>
      </c>
      <c r="Z27">
        <f t="shared" si="17"/>
        <v>2.1091734274018084</v>
      </c>
      <c r="AA27">
        <f t="shared" si="18"/>
        <v>-133.65395980415661</v>
      </c>
      <c r="AB27">
        <f t="shared" si="19"/>
        <v>-77.629112780724213</v>
      </c>
      <c r="AC27">
        <f t="shared" si="20"/>
        <v>-5.7019960011211754</v>
      </c>
      <c r="AD27">
        <f t="shared" si="21"/>
        <v>14.306235909276822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54068.517269485426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939.80827999999997</v>
      </c>
      <c r="AR27">
        <v>1406.5</v>
      </c>
      <c r="AS27">
        <f t="shared" si="27"/>
        <v>0.33181067899040173</v>
      </c>
      <c r="AT27">
        <v>0.5</v>
      </c>
      <c r="AU27">
        <f t="shared" si="28"/>
        <v>1180.188701853257</v>
      </c>
      <c r="AV27">
        <f t="shared" si="29"/>
        <v>25.31768876335682</v>
      </c>
      <c r="AW27">
        <f t="shared" si="30"/>
        <v>195.79960724936501</v>
      </c>
      <c r="AX27">
        <f t="shared" si="31"/>
        <v>0.58211873444720941</v>
      </c>
      <c r="AY27">
        <f t="shared" si="32"/>
        <v>2.1941776092678479E-2</v>
      </c>
      <c r="AZ27">
        <f t="shared" si="33"/>
        <v>1.3192890152861714</v>
      </c>
      <c r="BA27" t="s">
        <v>334</v>
      </c>
      <c r="BB27">
        <v>587.75</v>
      </c>
      <c r="BC27">
        <f t="shared" si="34"/>
        <v>818.75</v>
      </c>
      <c r="BD27">
        <f t="shared" si="35"/>
        <v>0.57000515419847331</v>
      </c>
      <c r="BE27">
        <f t="shared" si="36"/>
        <v>0.69384855272161627</v>
      </c>
      <c r="BF27">
        <f t="shared" si="37"/>
        <v>0.67536343659902254</v>
      </c>
      <c r="BG27">
        <f t="shared" si="38"/>
        <v>0.72864908427032804</v>
      </c>
      <c r="BH27">
        <f t="shared" si="39"/>
        <v>1400.0046666666699</v>
      </c>
      <c r="BI27">
        <f t="shared" si="40"/>
        <v>1180.188701853257</v>
      </c>
      <c r="BJ27">
        <f t="shared" si="41"/>
        <v>0.84298911993144854</v>
      </c>
      <c r="BK27">
        <f t="shared" si="42"/>
        <v>0.19597823986289717</v>
      </c>
      <c r="BL27">
        <v>6</v>
      </c>
      <c r="BM27">
        <v>0.5</v>
      </c>
      <c r="BN27" t="s">
        <v>290</v>
      </c>
      <c r="BO27">
        <v>2</v>
      </c>
      <c r="BP27">
        <v>1608066083.8499999</v>
      </c>
      <c r="BQ27">
        <v>699.71759999999995</v>
      </c>
      <c r="BR27">
        <v>732.64343333333295</v>
      </c>
      <c r="BS27">
        <v>17.4736366666667</v>
      </c>
      <c r="BT27">
        <v>13.900359999999999</v>
      </c>
      <c r="BU27">
        <v>694.94863333333296</v>
      </c>
      <c r="BV27">
        <v>17.3196366666667</v>
      </c>
      <c r="BW27">
        <v>500.002366666667</v>
      </c>
      <c r="BX27">
        <v>102.525866666667</v>
      </c>
      <c r="BY27">
        <v>9.9940103333333294E-2</v>
      </c>
      <c r="BZ27">
        <v>27.996320000000001</v>
      </c>
      <c r="CA27">
        <v>28.48038</v>
      </c>
      <c r="CB27">
        <v>999.9</v>
      </c>
      <c r="CC27">
        <v>0</v>
      </c>
      <c r="CD27">
        <v>0</v>
      </c>
      <c r="CE27">
        <v>10006.7903333333</v>
      </c>
      <c r="CF27">
        <v>0</v>
      </c>
      <c r="CG27">
        <v>285.69046666666702</v>
      </c>
      <c r="CH27">
        <v>1400.0046666666699</v>
      </c>
      <c r="CI27">
        <v>0.90000559999999996</v>
      </c>
      <c r="CJ27">
        <v>9.9994449999999999E-2</v>
      </c>
      <c r="CK27">
        <v>0</v>
      </c>
      <c r="CL27">
        <v>939.6857</v>
      </c>
      <c r="CM27">
        <v>4.9993800000000004</v>
      </c>
      <c r="CN27">
        <v>13148.2833333333</v>
      </c>
      <c r="CO27">
        <v>11164.393333333301</v>
      </c>
      <c r="CP27">
        <v>47.75</v>
      </c>
      <c r="CQ27">
        <v>49.186999999999998</v>
      </c>
      <c r="CR27">
        <v>48.3791333333333</v>
      </c>
      <c r="CS27">
        <v>49.311999999999998</v>
      </c>
      <c r="CT27">
        <v>49.311999999999998</v>
      </c>
      <c r="CU27">
        <v>1255.5119999999999</v>
      </c>
      <c r="CV27">
        <v>139.49266666666699</v>
      </c>
      <c r="CW27">
        <v>0</v>
      </c>
      <c r="CX27">
        <v>110.59999990463299</v>
      </c>
      <c r="CY27">
        <v>0</v>
      </c>
      <c r="CZ27">
        <v>939.80827999999997</v>
      </c>
      <c r="DA27">
        <v>8.7777692157399194</v>
      </c>
      <c r="DB27">
        <v>126.66153825591699</v>
      </c>
      <c r="DC27">
        <v>13150.183999999999</v>
      </c>
      <c r="DD27">
        <v>15</v>
      </c>
      <c r="DE27">
        <v>0</v>
      </c>
      <c r="DF27" t="s">
        <v>291</v>
      </c>
      <c r="DG27">
        <v>1607992578</v>
      </c>
      <c r="DH27">
        <v>1607992562.5999999</v>
      </c>
      <c r="DI27">
        <v>0</v>
      </c>
      <c r="DJ27">
        <v>1.9490000000000001</v>
      </c>
      <c r="DK27">
        <v>8.9999999999999993E-3</v>
      </c>
      <c r="DL27">
        <v>4.7690000000000001</v>
      </c>
      <c r="DM27">
        <v>0.154</v>
      </c>
      <c r="DN27">
        <v>1213</v>
      </c>
      <c r="DO27">
        <v>20</v>
      </c>
      <c r="DP27">
        <v>0.1</v>
      </c>
      <c r="DQ27">
        <v>0.17</v>
      </c>
      <c r="DR27">
        <v>25.323932076381599</v>
      </c>
      <c r="DS27">
        <v>-0.122975184687014</v>
      </c>
      <c r="DT27">
        <v>4.1207670655881601E-2</v>
      </c>
      <c r="DU27">
        <v>1</v>
      </c>
      <c r="DV27">
        <v>-32.933</v>
      </c>
      <c r="DW27">
        <v>0.16432258064525199</v>
      </c>
      <c r="DX27">
        <v>4.99264232840241E-2</v>
      </c>
      <c r="DY27">
        <v>1</v>
      </c>
      <c r="DZ27">
        <v>3.5738277419354798</v>
      </c>
      <c r="EA27">
        <v>-3.7712903225823997E-2</v>
      </c>
      <c r="EB27">
        <v>2.9024969335955599E-3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4.7690000000000001</v>
      </c>
      <c r="EJ27">
        <v>0.154</v>
      </c>
      <c r="EK27">
        <v>4.7690000000000001</v>
      </c>
      <c r="EL27">
        <v>0</v>
      </c>
      <c r="EM27">
        <v>0</v>
      </c>
      <c r="EN27">
        <v>0</v>
      </c>
      <c r="EO27">
        <v>0.154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1225.2</v>
      </c>
      <c r="EX27">
        <v>1225.5</v>
      </c>
      <c r="EY27">
        <v>2</v>
      </c>
      <c r="EZ27">
        <v>493.226</v>
      </c>
      <c r="FA27">
        <v>525.77599999999995</v>
      </c>
      <c r="FB27">
        <v>24.624300000000002</v>
      </c>
      <c r="FC27">
        <v>31.593399999999999</v>
      </c>
      <c r="FD27">
        <v>30.0001</v>
      </c>
      <c r="FE27">
        <v>31.3659</v>
      </c>
      <c r="FF27">
        <v>31.401700000000002</v>
      </c>
      <c r="FG27">
        <v>33.666400000000003</v>
      </c>
      <c r="FH27">
        <v>0</v>
      </c>
      <c r="FI27">
        <v>100</v>
      </c>
      <c r="FJ27">
        <v>24.624400000000001</v>
      </c>
      <c r="FK27">
        <v>732.54499999999996</v>
      </c>
      <c r="FL27">
        <v>17.418800000000001</v>
      </c>
      <c r="FM27">
        <v>101.157</v>
      </c>
      <c r="FN27">
        <v>100.60299999999999</v>
      </c>
    </row>
    <row r="28" spans="1:170" x14ac:dyDescent="0.25">
      <c r="A28">
        <v>12</v>
      </c>
      <c r="B28">
        <v>1608066202.5999999</v>
      </c>
      <c r="C28">
        <v>1244.5999999046301</v>
      </c>
      <c r="D28" t="s">
        <v>335</v>
      </c>
      <c r="E28" t="s">
        <v>336</v>
      </c>
      <c r="F28" t="s">
        <v>285</v>
      </c>
      <c r="G28" t="s">
        <v>286</v>
      </c>
      <c r="H28">
        <v>1608066194.5999999</v>
      </c>
      <c r="I28">
        <f t="shared" si="0"/>
        <v>2.9265244874628797E-3</v>
      </c>
      <c r="J28">
        <f t="shared" si="1"/>
        <v>27.31898452038428</v>
      </c>
      <c r="K28">
        <f t="shared" si="2"/>
        <v>799.73206451612896</v>
      </c>
      <c r="L28">
        <f t="shared" si="3"/>
        <v>462.34806302763786</v>
      </c>
      <c r="M28">
        <f t="shared" si="4"/>
        <v>47.450463486286409</v>
      </c>
      <c r="N28">
        <f t="shared" si="5"/>
        <v>82.07595134634883</v>
      </c>
      <c r="O28">
        <f t="shared" si="6"/>
        <v>0.14143932749433927</v>
      </c>
      <c r="P28">
        <f t="shared" si="7"/>
        <v>2.9730464643540797</v>
      </c>
      <c r="Q28">
        <f t="shared" si="8"/>
        <v>0.13780470069135844</v>
      </c>
      <c r="R28">
        <f t="shared" si="9"/>
        <v>8.644671528853673E-2</v>
      </c>
      <c r="S28">
        <f t="shared" si="10"/>
        <v>231.28930726925057</v>
      </c>
      <c r="T28">
        <f t="shared" si="11"/>
        <v>28.578129351864327</v>
      </c>
      <c r="U28">
        <f t="shared" si="12"/>
        <v>28.472290322580701</v>
      </c>
      <c r="V28">
        <f t="shared" si="13"/>
        <v>3.9005860369356742</v>
      </c>
      <c r="W28">
        <f t="shared" si="14"/>
        <v>46.986983662710507</v>
      </c>
      <c r="X28">
        <f t="shared" si="15"/>
        <v>1.781406155644671</v>
      </c>
      <c r="Y28">
        <f t="shared" si="16"/>
        <v>3.7912758316904229</v>
      </c>
      <c r="Z28">
        <f t="shared" si="17"/>
        <v>2.1191798812910032</v>
      </c>
      <c r="AA28">
        <f t="shared" si="18"/>
        <v>-129.05972989711299</v>
      </c>
      <c r="AB28">
        <f t="shared" si="19"/>
        <v>-78.28319315680703</v>
      </c>
      <c r="AC28">
        <f t="shared" si="20"/>
        <v>-5.7526071984111322</v>
      </c>
      <c r="AD28">
        <f t="shared" si="21"/>
        <v>18.193777016919412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54022.980262658464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950.968730769231</v>
      </c>
      <c r="AR28">
        <v>1425.48</v>
      </c>
      <c r="AS28">
        <f t="shared" si="27"/>
        <v>0.33287823696633345</v>
      </c>
      <c r="AT28">
        <v>0.5</v>
      </c>
      <c r="AU28">
        <f t="shared" si="28"/>
        <v>1180.183141860284</v>
      </c>
      <c r="AV28">
        <f t="shared" si="29"/>
        <v>27.31898452038428</v>
      </c>
      <c r="AW28">
        <f t="shared" si="30"/>
        <v>196.42864177991976</v>
      </c>
      <c r="AX28">
        <f t="shared" si="31"/>
        <v>0.58689704520582542</v>
      </c>
      <c r="AY28">
        <f t="shared" si="32"/>
        <v>2.3637629627743878E-2</v>
      </c>
      <c r="AZ28">
        <f t="shared" si="33"/>
        <v>1.2884081151612088</v>
      </c>
      <c r="BA28" t="s">
        <v>338</v>
      </c>
      <c r="BB28">
        <v>588.87</v>
      </c>
      <c r="BC28">
        <f t="shared" si="34"/>
        <v>836.61</v>
      </c>
      <c r="BD28">
        <f t="shared" si="35"/>
        <v>0.56718335811282317</v>
      </c>
      <c r="BE28">
        <f t="shared" si="36"/>
        <v>0.68703917761791999</v>
      </c>
      <c r="BF28">
        <f t="shared" si="37"/>
        <v>0.66832283500396483</v>
      </c>
      <c r="BG28">
        <f t="shared" si="38"/>
        <v>0.72119601858765703</v>
      </c>
      <c r="BH28">
        <f t="shared" si="39"/>
        <v>1399.99870967742</v>
      </c>
      <c r="BI28">
        <f t="shared" si="40"/>
        <v>1180.183141860284</v>
      </c>
      <c r="BJ28">
        <f t="shared" si="41"/>
        <v>0.84298873541977426</v>
      </c>
      <c r="BK28">
        <f t="shared" si="42"/>
        <v>0.19597747083954853</v>
      </c>
      <c r="BL28">
        <v>6</v>
      </c>
      <c r="BM28">
        <v>0.5</v>
      </c>
      <c r="BN28" t="s">
        <v>290</v>
      </c>
      <c r="BO28">
        <v>2</v>
      </c>
      <c r="BP28">
        <v>1608066194.5999999</v>
      </c>
      <c r="BQ28">
        <v>799.73206451612896</v>
      </c>
      <c r="BR28">
        <v>835.32332258064503</v>
      </c>
      <c r="BS28">
        <v>17.357674193548402</v>
      </c>
      <c r="BT28">
        <v>13.9068064516129</v>
      </c>
      <c r="BU28">
        <v>794.96312903225805</v>
      </c>
      <c r="BV28">
        <v>17.203674193548402</v>
      </c>
      <c r="BW28">
        <v>500.00064516128998</v>
      </c>
      <c r="BX28">
        <v>102.52935483871001</v>
      </c>
      <c r="BY28">
        <v>9.9956887096774194E-2</v>
      </c>
      <c r="BZ28">
        <v>27.983883870967698</v>
      </c>
      <c r="CA28">
        <v>28.472290322580701</v>
      </c>
      <c r="CB28">
        <v>999.9</v>
      </c>
      <c r="CC28">
        <v>0</v>
      </c>
      <c r="CD28">
        <v>0</v>
      </c>
      <c r="CE28">
        <v>9997.2177419354794</v>
      </c>
      <c r="CF28">
        <v>0</v>
      </c>
      <c r="CG28">
        <v>274.974290322581</v>
      </c>
      <c r="CH28">
        <v>1399.99870967742</v>
      </c>
      <c r="CI28">
        <v>0.90001658064516099</v>
      </c>
      <c r="CJ28">
        <v>9.9983445161290305E-2</v>
      </c>
      <c r="CK28">
        <v>0</v>
      </c>
      <c r="CL28">
        <v>951.00629032258098</v>
      </c>
      <c r="CM28">
        <v>4.9993800000000004</v>
      </c>
      <c r="CN28">
        <v>13308.864516129001</v>
      </c>
      <c r="CO28">
        <v>11164.374193548399</v>
      </c>
      <c r="CP28">
        <v>47.75</v>
      </c>
      <c r="CQ28">
        <v>49.191064516129003</v>
      </c>
      <c r="CR28">
        <v>48.436999999999998</v>
      </c>
      <c r="CS28">
        <v>49.311999999999998</v>
      </c>
      <c r="CT28">
        <v>49.358741935483799</v>
      </c>
      <c r="CU28">
        <v>1255.5251612903201</v>
      </c>
      <c r="CV28">
        <v>139.47419354838701</v>
      </c>
      <c r="CW28">
        <v>0</v>
      </c>
      <c r="CX28">
        <v>110.09999990463299</v>
      </c>
      <c r="CY28">
        <v>0</v>
      </c>
      <c r="CZ28">
        <v>950.968730769231</v>
      </c>
      <c r="DA28">
        <v>-9.7235897427889402</v>
      </c>
      <c r="DB28">
        <v>-140.054700650174</v>
      </c>
      <c r="DC28">
        <v>13308.061538461499</v>
      </c>
      <c r="DD28">
        <v>15</v>
      </c>
      <c r="DE28">
        <v>0</v>
      </c>
      <c r="DF28" t="s">
        <v>291</v>
      </c>
      <c r="DG28">
        <v>1607992578</v>
      </c>
      <c r="DH28">
        <v>1607992562.5999999</v>
      </c>
      <c r="DI28">
        <v>0</v>
      </c>
      <c r="DJ28">
        <v>1.9490000000000001</v>
      </c>
      <c r="DK28">
        <v>8.9999999999999993E-3</v>
      </c>
      <c r="DL28">
        <v>4.7690000000000001</v>
      </c>
      <c r="DM28">
        <v>0.154</v>
      </c>
      <c r="DN28">
        <v>1213</v>
      </c>
      <c r="DO28">
        <v>20</v>
      </c>
      <c r="DP28">
        <v>0.1</v>
      </c>
      <c r="DQ28">
        <v>0.17</v>
      </c>
      <c r="DR28">
        <v>27.3188177504884</v>
      </c>
      <c r="DS28">
        <v>-5.75403352637847E-2</v>
      </c>
      <c r="DT28">
        <v>4.2946480890810698E-2</v>
      </c>
      <c r="DU28">
        <v>1</v>
      </c>
      <c r="DV28">
        <v>-35.593932258064498</v>
      </c>
      <c r="DW28">
        <v>5.3496774193611103E-2</v>
      </c>
      <c r="DX28">
        <v>5.2042336283730603E-2</v>
      </c>
      <c r="DY28">
        <v>1</v>
      </c>
      <c r="DZ28">
        <v>3.4514351612903198</v>
      </c>
      <c r="EA28">
        <v>-6.5866935483876399E-2</v>
      </c>
      <c r="EB28">
        <v>4.9452270054341999E-3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4.7690000000000001</v>
      </c>
      <c r="EJ28">
        <v>0.154</v>
      </c>
      <c r="EK28">
        <v>4.7690000000000001</v>
      </c>
      <c r="EL28">
        <v>0</v>
      </c>
      <c r="EM28">
        <v>0</v>
      </c>
      <c r="EN28">
        <v>0</v>
      </c>
      <c r="EO28">
        <v>0.154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1227.0999999999999</v>
      </c>
      <c r="EX28">
        <v>1227.3</v>
      </c>
      <c r="EY28">
        <v>2</v>
      </c>
      <c r="EZ28">
        <v>493.03800000000001</v>
      </c>
      <c r="FA28">
        <v>525.51099999999997</v>
      </c>
      <c r="FB28">
        <v>24.629799999999999</v>
      </c>
      <c r="FC28">
        <v>31.621099999999998</v>
      </c>
      <c r="FD28">
        <v>30</v>
      </c>
      <c r="FE28">
        <v>31.390599999999999</v>
      </c>
      <c r="FF28">
        <v>31.4255</v>
      </c>
      <c r="FG28">
        <v>37.445300000000003</v>
      </c>
      <c r="FH28">
        <v>0</v>
      </c>
      <c r="FI28">
        <v>100</v>
      </c>
      <c r="FJ28">
        <v>24.639700000000001</v>
      </c>
      <c r="FK28">
        <v>835.36300000000006</v>
      </c>
      <c r="FL28">
        <v>17.328299999999999</v>
      </c>
      <c r="FM28">
        <v>101.152</v>
      </c>
      <c r="FN28">
        <v>100.601</v>
      </c>
    </row>
    <row r="29" spans="1:170" x14ac:dyDescent="0.25">
      <c r="A29">
        <v>13</v>
      </c>
      <c r="B29">
        <v>1608066323.0999999</v>
      </c>
      <c r="C29">
        <v>1365.0999999046301</v>
      </c>
      <c r="D29" t="s">
        <v>339</v>
      </c>
      <c r="E29" t="s">
        <v>340</v>
      </c>
      <c r="F29" t="s">
        <v>285</v>
      </c>
      <c r="G29" t="s">
        <v>286</v>
      </c>
      <c r="H29">
        <v>1608066315.0999999</v>
      </c>
      <c r="I29">
        <f t="shared" si="0"/>
        <v>2.7316082418981438E-3</v>
      </c>
      <c r="J29">
        <f t="shared" si="1"/>
        <v>28.287439310955943</v>
      </c>
      <c r="K29">
        <f t="shared" si="2"/>
        <v>899.94793548387099</v>
      </c>
      <c r="L29">
        <f t="shared" si="3"/>
        <v>520.43079239252063</v>
      </c>
      <c r="M29">
        <f t="shared" si="4"/>
        <v>53.413195588727781</v>
      </c>
      <c r="N29">
        <f t="shared" si="5"/>
        <v>92.36404878483242</v>
      </c>
      <c r="O29">
        <f t="shared" si="6"/>
        <v>0.13008085206326964</v>
      </c>
      <c r="P29">
        <f t="shared" si="7"/>
        <v>2.9756677113101855</v>
      </c>
      <c r="Q29">
        <f t="shared" si="8"/>
        <v>0.12700234825586396</v>
      </c>
      <c r="R29">
        <f t="shared" si="9"/>
        <v>7.9646990869980658E-2</v>
      </c>
      <c r="S29">
        <f t="shared" si="10"/>
        <v>231.29154698817308</v>
      </c>
      <c r="T29">
        <f t="shared" si="11"/>
        <v>28.641409188126339</v>
      </c>
      <c r="U29">
        <f t="shared" si="12"/>
        <v>28.493151612903201</v>
      </c>
      <c r="V29">
        <f t="shared" si="13"/>
        <v>3.9053155856457984</v>
      </c>
      <c r="W29">
        <f t="shared" si="14"/>
        <v>46.352551586317723</v>
      </c>
      <c r="X29">
        <f t="shared" si="15"/>
        <v>1.7587711672688584</v>
      </c>
      <c r="Y29">
        <f t="shared" si="16"/>
        <v>3.7943351705108932</v>
      </c>
      <c r="Z29">
        <f t="shared" si="17"/>
        <v>2.1465444183769398</v>
      </c>
      <c r="AA29">
        <f t="shared" si="18"/>
        <v>-120.46392346770814</v>
      </c>
      <c r="AB29">
        <f t="shared" si="19"/>
        <v>-79.479322490992757</v>
      </c>
      <c r="AC29">
        <f t="shared" si="20"/>
        <v>-5.8363677732963479</v>
      </c>
      <c r="AD29">
        <f t="shared" si="21"/>
        <v>25.511933256175823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54097.43867152337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934.87869230769195</v>
      </c>
      <c r="AR29">
        <v>1403.37</v>
      </c>
      <c r="AS29">
        <f t="shared" si="27"/>
        <v>0.33383306447501937</v>
      </c>
      <c r="AT29">
        <v>0.5</v>
      </c>
      <c r="AU29">
        <f t="shared" si="28"/>
        <v>1180.1887170180826</v>
      </c>
      <c r="AV29">
        <f t="shared" si="29"/>
        <v>28.287439310955943</v>
      </c>
      <c r="AW29">
        <f t="shared" si="30"/>
        <v>196.99300803049397</v>
      </c>
      <c r="AX29">
        <f t="shared" si="31"/>
        <v>0.58302514661137117</v>
      </c>
      <c r="AY29">
        <f t="shared" si="32"/>
        <v>2.4458111126247871E-2</v>
      </c>
      <c r="AZ29">
        <f t="shared" si="33"/>
        <v>1.3244618311635565</v>
      </c>
      <c r="BA29" t="s">
        <v>342</v>
      </c>
      <c r="BB29">
        <v>585.16999999999996</v>
      </c>
      <c r="BC29">
        <f t="shared" si="34"/>
        <v>818.19999999999993</v>
      </c>
      <c r="BD29">
        <f t="shared" si="35"/>
        <v>0.57258776300697622</v>
      </c>
      <c r="BE29">
        <f t="shared" si="36"/>
        <v>0.69434908159034114</v>
      </c>
      <c r="BF29">
        <f t="shared" si="37"/>
        <v>0.68105251151509494</v>
      </c>
      <c r="BG29">
        <f t="shared" si="38"/>
        <v>0.72987817255203313</v>
      </c>
      <c r="BH29">
        <f t="shared" si="39"/>
        <v>1400.00451612903</v>
      </c>
      <c r="BI29">
        <f t="shared" si="40"/>
        <v>1180.1887170180826</v>
      </c>
      <c r="BJ29">
        <f t="shared" si="41"/>
        <v>0.84298922140713417</v>
      </c>
      <c r="BK29">
        <f t="shared" si="42"/>
        <v>0.19597844281426841</v>
      </c>
      <c r="BL29">
        <v>6</v>
      </c>
      <c r="BM29">
        <v>0.5</v>
      </c>
      <c r="BN29" t="s">
        <v>290</v>
      </c>
      <c r="BO29">
        <v>2</v>
      </c>
      <c r="BP29">
        <v>1608066315.0999999</v>
      </c>
      <c r="BQ29">
        <v>899.94793548387099</v>
      </c>
      <c r="BR29">
        <v>936.84183870967695</v>
      </c>
      <c r="BS29">
        <v>17.136564516128999</v>
      </c>
      <c r="BT29">
        <v>13.9148935483871</v>
      </c>
      <c r="BU29">
        <v>895.17893548387099</v>
      </c>
      <c r="BV29">
        <v>16.982564516128999</v>
      </c>
      <c r="BW29">
        <v>500.01341935483902</v>
      </c>
      <c r="BX29">
        <v>102.532677419355</v>
      </c>
      <c r="BY29">
        <v>9.9980696774193606E-2</v>
      </c>
      <c r="BZ29">
        <v>27.997719354838701</v>
      </c>
      <c r="CA29">
        <v>28.493151612903201</v>
      </c>
      <c r="CB29">
        <v>999.9</v>
      </c>
      <c r="CC29">
        <v>0</v>
      </c>
      <c r="CD29">
        <v>0</v>
      </c>
      <c r="CE29">
        <v>10011.7274193548</v>
      </c>
      <c r="CF29">
        <v>0</v>
      </c>
      <c r="CG29">
        <v>275.92158064516099</v>
      </c>
      <c r="CH29">
        <v>1400.00451612903</v>
      </c>
      <c r="CI29">
        <v>0.90000306451612899</v>
      </c>
      <c r="CJ29">
        <v>9.9996912903225793E-2</v>
      </c>
      <c r="CK29">
        <v>0</v>
      </c>
      <c r="CL29">
        <v>934.92832258064504</v>
      </c>
      <c r="CM29">
        <v>4.9993800000000004</v>
      </c>
      <c r="CN29">
        <v>13092.5032258064</v>
      </c>
      <c r="CO29">
        <v>11164.3774193548</v>
      </c>
      <c r="CP29">
        <v>47.75</v>
      </c>
      <c r="CQ29">
        <v>49.237806451612897</v>
      </c>
      <c r="CR29">
        <v>48.436999999999998</v>
      </c>
      <c r="CS29">
        <v>49.316064516129003</v>
      </c>
      <c r="CT29">
        <v>49.342483870967698</v>
      </c>
      <c r="CU29">
        <v>1255.5074193548401</v>
      </c>
      <c r="CV29">
        <v>139.497419354839</v>
      </c>
      <c r="CW29">
        <v>0</v>
      </c>
      <c r="CX29">
        <v>119.59999990463299</v>
      </c>
      <c r="CY29">
        <v>0</v>
      </c>
      <c r="CZ29">
        <v>934.87869230769195</v>
      </c>
      <c r="DA29">
        <v>-13.843076911790099</v>
      </c>
      <c r="DB29">
        <v>-200.38632449289599</v>
      </c>
      <c r="DC29">
        <v>13091.6961538462</v>
      </c>
      <c r="DD29">
        <v>15</v>
      </c>
      <c r="DE29">
        <v>0</v>
      </c>
      <c r="DF29" t="s">
        <v>291</v>
      </c>
      <c r="DG29">
        <v>1607992578</v>
      </c>
      <c r="DH29">
        <v>1607992562.5999999</v>
      </c>
      <c r="DI29">
        <v>0</v>
      </c>
      <c r="DJ29">
        <v>1.9490000000000001</v>
      </c>
      <c r="DK29">
        <v>8.9999999999999993E-3</v>
      </c>
      <c r="DL29">
        <v>4.7690000000000001</v>
      </c>
      <c r="DM29">
        <v>0.154</v>
      </c>
      <c r="DN29">
        <v>1213</v>
      </c>
      <c r="DO29">
        <v>20</v>
      </c>
      <c r="DP29">
        <v>0.1</v>
      </c>
      <c r="DQ29">
        <v>0.17</v>
      </c>
      <c r="DR29">
        <v>28.2911019291769</v>
      </c>
      <c r="DS29">
        <v>-1.25535549934781</v>
      </c>
      <c r="DT29">
        <v>9.4268857208827606E-2</v>
      </c>
      <c r="DU29">
        <v>0</v>
      </c>
      <c r="DV29">
        <v>-36.8938967741936</v>
      </c>
      <c r="DW29">
        <v>1.61330806451607</v>
      </c>
      <c r="DX29">
        <v>0.12423703277273999</v>
      </c>
      <c r="DY29">
        <v>0</v>
      </c>
      <c r="DZ29">
        <v>3.2216677419354798</v>
      </c>
      <c r="EA29">
        <v>-0.16719870967742501</v>
      </c>
      <c r="EB29">
        <v>1.25171551208931E-2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4.7690000000000001</v>
      </c>
      <c r="EJ29">
        <v>0.154</v>
      </c>
      <c r="EK29">
        <v>4.7690000000000001</v>
      </c>
      <c r="EL29">
        <v>0</v>
      </c>
      <c r="EM29">
        <v>0</v>
      </c>
      <c r="EN29">
        <v>0</v>
      </c>
      <c r="EO29">
        <v>0.154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1229.0999999999999</v>
      </c>
      <c r="EX29">
        <v>1229.3</v>
      </c>
      <c r="EY29">
        <v>2</v>
      </c>
      <c r="EZ29">
        <v>493.012</v>
      </c>
      <c r="FA29">
        <v>525.38699999999994</v>
      </c>
      <c r="FB29">
        <v>24.675000000000001</v>
      </c>
      <c r="FC29">
        <v>31.621099999999998</v>
      </c>
      <c r="FD29">
        <v>30.0001</v>
      </c>
      <c r="FE29">
        <v>31.3934</v>
      </c>
      <c r="FF29">
        <v>31.429200000000002</v>
      </c>
      <c r="FG29">
        <v>41.095999999999997</v>
      </c>
      <c r="FH29">
        <v>0</v>
      </c>
      <c r="FI29">
        <v>100</v>
      </c>
      <c r="FJ29">
        <v>24.674399999999999</v>
      </c>
      <c r="FK29">
        <v>936.74400000000003</v>
      </c>
      <c r="FL29">
        <v>17.222999999999999</v>
      </c>
      <c r="FM29">
        <v>101.15</v>
      </c>
      <c r="FN29">
        <v>100.60299999999999</v>
      </c>
    </row>
    <row r="30" spans="1:170" x14ac:dyDescent="0.25">
      <c r="A30">
        <v>14</v>
      </c>
      <c r="B30">
        <v>1608066443.5999999</v>
      </c>
      <c r="C30">
        <v>1485.5999999046301</v>
      </c>
      <c r="D30" t="s">
        <v>343</v>
      </c>
      <c r="E30" t="s">
        <v>344</v>
      </c>
      <c r="F30" t="s">
        <v>285</v>
      </c>
      <c r="G30" t="s">
        <v>286</v>
      </c>
      <c r="H30">
        <v>1608066435.5999999</v>
      </c>
      <c r="I30">
        <f t="shared" si="0"/>
        <v>2.4144614176957627E-3</v>
      </c>
      <c r="J30">
        <f t="shared" si="1"/>
        <v>30.188502676154421</v>
      </c>
      <c r="K30">
        <f t="shared" si="2"/>
        <v>1199.4383870967699</v>
      </c>
      <c r="L30">
        <f t="shared" si="3"/>
        <v>727.18077818183463</v>
      </c>
      <c r="M30">
        <f t="shared" si="4"/>
        <v>74.632566990324349</v>
      </c>
      <c r="N30">
        <f t="shared" si="5"/>
        <v>123.10166668539489</v>
      </c>
      <c r="O30">
        <f t="shared" si="6"/>
        <v>0.11213222910717173</v>
      </c>
      <c r="P30">
        <f t="shared" si="7"/>
        <v>2.9722476877307491</v>
      </c>
      <c r="Q30">
        <f t="shared" si="8"/>
        <v>0.10983400178635902</v>
      </c>
      <c r="R30">
        <f t="shared" si="9"/>
        <v>6.884881446683104E-2</v>
      </c>
      <c r="S30">
        <f t="shared" si="10"/>
        <v>231.29267890560794</v>
      </c>
      <c r="T30">
        <f t="shared" si="11"/>
        <v>28.728557938289153</v>
      </c>
      <c r="U30">
        <f t="shared" si="12"/>
        <v>28.533787096774201</v>
      </c>
      <c r="V30">
        <f t="shared" si="13"/>
        <v>3.9145425855167955</v>
      </c>
      <c r="W30">
        <f t="shared" si="14"/>
        <v>45.325596015837498</v>
      </c>
      <c r="X30">
        <f t="shared" si="15"/>
        <v>1.7203199839288164</v>
      </c>
      <c r="Y30">
        <f t="shared" si="16"/>
        <v>3.7954712902786949</v>
      </c>
      <c r="Z30">
        <f t="shared" si="17"/>
        <v>2.1942226015879793</v>
      </c>
      <c r="AA30">
        <f t="shared" si="18"/>
        <v>-106.47774852038313</v>
      </c>
      <c r="AB30">
        <f t="shared" si="19"/>
        <v>-85.076488052668864</v>
      </c>
      <c r="AC30">
        <f t="shared" si="20"/>
        <v>-6.2559965746874413</v>
      </c>
      <c r="AD30">
        <f t="shared" si="21"/>
        <v>33.482445757868518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53996.233343450433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870.18134615384599</v>
      </c>
      <c r="AR30">
        <v>1293.8699999999999</v>
      </c>
      <c r="AS30">
        <f t="shared" si="27"/>
        <v>0.32745844161017257</v>
      </c>
      <c r="AT30">
        <v>0.5</v>
      </c>
      <c r="AU30">
        <f t="shared" si="28"/>
        <v>1180.1934599178867</v>
      </c>
      <c r="AV30">
        <f t="shared" si="29"/>
        <v>30.188502676154421</v>
      </c>
      <c r="AW30">
        <f t="shared" si="30"/>
        <v>193.23215559161443</v>
      </c>
      <c r="AX30">
        <f t="shared" si="31"/>
        <v>0.5604195166438668</v>
      </c>
      <c r="AY30">
        <f t="shared" si="32"/>
        <v>2.6068819393484221E-2</v>
      </c>
      <c r="AZ30">
        <f t="shared" si="33"/>
        <v>1.5211806441141693</v>
      </c>
      <c r="BA30" t="s">
        <v>346</v>
      </c>
      <c r="BB30">
        <v>568.76</v>
      </c>
      <c r="BC30">
        <f t="shared" si="34"/>
        <v>725.1099999999999</v>
      </c>
      <c r="BD30">
        <f t="shared" si="35"/>
        <v>0.58430948938251293</v>
      </c>
      <c r="BE30">
        <f t="shared" si="36"/>
        <v>0.73077465730028379</v>
      </c>
      <c r="BF30">
        <f t="shared" si="37"/>
        <v>0.73252718739318889</v>
      </c>
      <c r="BG30">
        <f t="shared" si="38"/>
        <v>0.77287662841359717</v>
      </c>
      <c r="BH30">
        <f t="shared" si="39"/>
        <v>1400.01</v>
      </c>
      <c r="BI30">
        <f t="shared" si="40"/>
        <v>1180.1934599178867</v>
      </c>
      <c r="BJ30">
        <f t="shared" si="41"/>
        <v>0.84298930716058218</v>
      </c>
      <c r="BK30">
        <f t="shared" si="42"/>
        <v>0.19597861432116426</v>
      </c>
      <c r="BL30">
        <v>6</v>
      </c>
      <c r="BM30">
        <v>0.5</v>
      </c>
      <c r="BN30" t="s">
        <v>290</v>
      </c>
      <c r="BO30">
        <v>2</v>
      </c>
      <c r="BP30">
        <v>1608066435.5999999</v>
      </c>
      <c r="BQ30">
        <v>1199.4383870967699</v>
      </c>
      <c r="BR30">
        <v>1239.1396774193499</v>
      </c>
      <c r="BS30">
        <v>16.761900000000001</v>
      </c>
      <c r="BT30">
        <v>13.913119354838701</v>
      </c>
      <c r="BU30">
        <v>1194.66903225806</v>
      </c>
      <c r="BV30">
        <v>16.6079032258064</v>
      </c>
      <c r="BW30">
        <v>500.00138709677401</v>
      </c>
      <c r="BX30">
        <v>102.532741935484</v>
      </c>
      <c r="BY30">
        <v>0.100013535483871</v>
      </c>
      <c r="BZ30">
        <v>28.002854838709698</v>
      </c>
      <c r="CA30">
        <v>28.533787096774201</v>
      </c>
      <c r="CB30">
        <v>999.9</v>
      </c>
      <c r="CC30">
        <v>0</v>
      </c>
      <c r="CD30">
        <v>0</v>
      </c>
      <c r="CE30">
        <v>9992.3703225806494</v>
      </c>
      <c r="CF30">
        <v>0</v>
      </c>
      <c r="CG30">
        <v>279.990322580645</v>
      </c>
      <c r="CH30">
        <v>1400.01</v>
      </c>
      <c r="CI30">
        <v>0.90000006451612902</v>
      </c>
      <c r="CJ30">
        <v>9.9999877419354899E-2</v>
      </c>
      <c r="CK30">
        <v>0</v>
      </c>
      <c r="CL30">
        <v>870.25806451612902</v>
      </c>
      <c r="CM30">
        <v>4.9993800000000004</v>
      </c>
      <c r="CN30">
        <v>12229.6193548387</v>
      </c>
      <c r="CO30">
        <v>11164.3838709677</v>
      </c>
      <c r="CP30">
        <v>47.75</v>
      </c>
      <c r="CQ30">
        <v>49.25</v>
      </c>
      <c r="CR30">
        <v>48.436999999999998</v>
      </c>
      <c r="CS30">
        <v>49.316064516129003</v>
      </c>
      <c r="CT30">
        <v>49.3343548387097</v>
      </c>
      <c r="CU30">
        <v>1255.5080645161299</v>
      </c>
      <c r="CV30">
        <v>139.50193548387099</v>
      </c>
      <c r="CW30">
        <v>0</v>
      </c>
      <c r="CX30">
        <v>119.59999990463299</v>
      </c>
      <c r="CY30">
        <v>0</v>
      </c>
      <c r="CZ30">
        <v>870.18134615384599</v>
      </c>
      <c r="DA30">
        <v>-12.7862221982555</v>
      </c>
      <c r="DB30">
        <v>-175.59999974670799</v>
      </c>
      <c r="DC30">
        <v>12228.811538461499</v>
      </c>
      <c r="DD30">
        <v>15</v>
      </c>
      <c r="DE30">
        <v>0</v>
      </c>
      <c r="DF30" t="s">
        <v>291</v>
      </c>
      <c r="DG30">
        <v>1607992578</v>
      </c>
      <c r="DH30">
        <v>1607992562.5999999</v>
      </c>
      <c r="DI30">
        <v>0</v>
      </c>
      <c r="DJ30">
        <v>1.9490000000000001</v>
      </c>
      <c r="DK30">
        <v>8.9999999999999993E-3</v>
      </c>
      <c r="DL30">
        <v>4.7690000000000001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30.156322545271198</v>
      </c>
      <c r="DS30">
        <v>2.4645531676321801</v>
      </c>
      <c r="DT30">
        <v>0.198442704708403</v>
      </c>
      <c r="DU30">
        <v>0</v>
      </c>
      <c r="DV30">
        <v>-39.684800000000003</v>
      </c>
      <c r="DW30">
        <v>-2.5313225806451398</v>
      </c>
      <c r="DX30">
        <v>0.209562318085314</v>
      </c>
      <c r="DY30">
        <v>0</v>
      </c>
      <c r="DZ30">
        <v>2.8509103225806398</v>
      </c>
      <c r="EA30">
        <v>-0.260640483870972</v>
      </c>
      <c r="EB30">
        <v>1.9439517862710799E-2</v>
      </c>
      <c r="EC30">
        <v>0</v>
      </c>
      <c r="ED30">
        <v>0</v>
      </c>
      <c r="EE30">
        <v>3</v>
      </c>
      <c r="EF30" t="s">
        <v>347</v>
      </c>
      <c r="EG30">
        <v>100</v>
      </c>
      <c r="EH30">
        <v>100</v>
      </c>
      <c r="EI30">
        <v>4.7699999999999996</v>
      </c>
      <c r="EJ30">
        <v>0.154</v>
      </c>
      <c r="EK30">
        <v>4.7690000000000001</v>
      </c>
      <c r="EL30">
        <v>0</v>
      </c>
      <c r="EM30">
        <v>0</v>
      </c>
      <c r="EN30">
        <v>0</v>
      </c>
      <c r="EO30">
        <v>0.154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1231.0999999999999</v>
      </c>
      <c r="EX30">
        <v>1231.3</v>
      </c>
      <c r="EY30">
        <v>2</v>
      </c>
      <c r="EZ30">
        <v>492.863</v>
      </c>
      <c r="FA30">
        <v>525.822</v>
      </c>
      <c r="FB30">
        <v>24.574400000000001</v>
      </c>
      <c r="FC30">
        <v>31.61</v>
      </c>
      <c r="FD30">
        <v>30.0001</v>
      </c>
      <c r="FE30">
        <v>31.390599999999999</v>
      </c>
      <c r="FF30">
        <v>31.429200000000002</v>
      </c>
      <c r="FG30">
        <v>51.6203</v>
      </c>
      <c r="FH30">
        <v>0</v>
      </c>
      <c r="FI30">
        <v>100</v>
      </c>
      <c r="FJ30">
        <v>24.583100000000002</v>
      </c>
      <c r="FK30">
        <v>1239.32</v>
      </c>
      <c r="FL30">
        <v>17.008500000000002</v>
      </c>
      <c r="FM30">
        <v>101.151</v>
      </c>
      <c r="FN30">
        <v>100.601</v>
      </c>
    </row>
    <row r="31" spans="1:170" x14ac:dyDescent="0.25">
      <c r="A31">
        <v>15</v>
      </c>
      <c r="B31">
        <v>1608066564.0999999</v>
      </c>
      <c r="C31">
        <v>1606.0999999046301</v>
      </c>
      <c r="D31" t="s">
        <v>348</v>
      </c>
      <c r="E31" t="s">
        <v>349</v>
      </c>
      <c r="F31" t="s">
        <v>285</v>
      </c>
      <c r="G31" t="s">
        <v>286</v>
      </c>
      <c r="H31">
        <v>1608066556.0999999</v>
      </c>
      <c r="I31">
        <f t="shared" si="0"/>
        <v>2.0345537931168033E-3</v>
      </c>
      <c r="J31">
        <f t="shared" si="1"/>
        <v>30.015801904059554</v>
      </c>
      <c r="K31">
        <f t="shared" si="2"/>
        <v>1399.53516129032</v>
      </c>
      <c r="L31">
        <f t="shared" si="3"/>
        <v>827.43563119162116</v>
      </c>
      <c r="M31">
        <f t="shared" si="4"/>
        <v>84.919915227715933</v>
      </c>
      <c r="N31">
        <f t="shared" si="5"/>
        <v>143.63462579418254</v>
      </c>
      <c r="O31">
        <f t="shared" si="6"/>
        <v>9.1602558677352203E-2</v>
      </c>
      <c r="P31">
        <f t="shared" si="7"/>
        <v>2.9744369959862755</v>
      </c>
      <c r="Q31">
        <f t="shared" si="8"/>
        <v>9.0063718927134329E-2</v>
      </c>
      <c r="R31">
        <f t="shared" si="9"/>
        <v>5.642592965422049E-2</v>
      </c>
      <c r="S31">
        <f t="shared" si="10"/>
        <v>231.2865578422728</v>
      </c>
      <c r="T31">
        <f t="shared" si="11"/>
        <v>28.822548127208535</v>
      </c>
      <c r="U31">
        <f t="shared" si="12"/>
        <v>28.599777419354801</v>
      </c>
      <c r="V31">
        <f t="shared" si="13"/>
        <v>3.9295673606752057</v>
      </c>
      <c r="W31">
        <f t="shared" si="14"/>
        <v>44.123823846676764</v>
      </c>
      <c r="X31">
        <f t="shared" si="15"/>
        <v>1.674431524283166</v>
      </c>
      <c r="Y31">
        <f t="shared" si="16"/>
        <v>3.794846815864255</v>
      </c>
      <c r="Z31">
        <f t="shared" si="17"/>
        <v>2.2551358363920397</v>
      </c>
      <c r="AA31">
        <f t="shared" si="18"/>
        <v>-89.723822276451031</v>
      </c>
      <c r="AB31">
        <f t="shared" si="19"/>
        <v>-96.173843009664139</v>
      </c>
      <c r="AC31">
        <f t="shared" si="20"/>
        <v>-7.0690461619024019</v>
      </c>
      <c r="AD31">
        <f t="shared" si="21"/>
        <v>38.319846394255208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54060.871915460302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835.06880769230804</v>
      </c>
      <c r="AR31">
        <v>1242.02</v>
      </c>
      <c r="AS31">
        <f t="shared" si="27"/>
        <v>0.32765268861024133</v>
      </c>
      <c r="AT31">
        <v>0.5</v>
      </c>
      <c r="AU31">
        <f t="shared" si="28"/>
        <v>1180.1636534662025</v>
      </c>
      <c r="AV31">
        <f t="shared" si="29"/>
        <v>30.015801904059554</v>
      </c>
      <c r="AW31">
        <f t="shared" si="30"/>
        <v>193.34189702914321</v>
      </c>
      <c r="AX31">
        <f t="shared" si="31"/>
        <v>0.54722951321234758</v>
      </c>
      <c r="AY31">
        <f t="shared" si="32"/>
        <v>2.5923141501622185E-2</v>
      </c>
      <c r="AZ31">
        <f t="shared" si="33"/>
        <v>1.6264311363746156</v>
      </c>
      <c r="BA31" t="s">
        <v>351</v>
      </c>
      <c r="BB31">
        <v>562.35</v>
      </c>
      <c r="BC31">
        <f t="shared" si="34"/>
        <v>679.67</v>
      </c>
      <c r="BD31">
        <f t="shared" si="35"/>
        <v>0.59874820472831225</v>
      </c>
      <c r="BE31">
        <f t="shared" si="36"/>
        <v>0.7482451948898593</v>
      </c>
      <c r="BF31">
        <f t="shared" si="37"/>
        <v>0.77287350293496249</v>
      </c>
      <c r="BG31">
        <f t="shared" si="38"/>
        <v>0.79323708445398144</v>
      </c>
      <c r="BH31">
        <f t="shared" si="39"/>
        <v>1399.9748387096799</v>
      </c>
      <c r="BI31">
        <f t="shared" si="40"/>
        <v>1180.1636534662025</v>
      </c>
      <c r="BJ31">
        <f t="shared" si="41"/>
        <v>0.84298918868708261</v>
      </c>
      <c r="BK31">
        <f t="shared" si="42"/>
        <v>0.19597837737416507</v>
      </c>
      <c r="BL31">
        <v>6</v>
      </c>
      <c r="BM31">
        <v>0.5</v>
      </c>
      <c r="BN31" t="s">
        <v>290</v>
      </c>
      <c r="BO31">
        <v>2</v>
      </c>
      <c r="BP31">
        <v>1608066556.0999999</v>
      </c>
      <c r="BQ31">
        <v>1399.53516129032</v>
      </c>
      <c r="BR31">
        <v>1438.9693548387099</v>
      </c>
      <c r="BS31">
        <v>16.315187096774199</v>
      </c>
      <c r="BT31">
        <v>13.913658064516101</v>
      </c>
      <c r="BU31">
        <v>1394.7664516129</v>
      </c>
      <c r="BV31">
        <v>16.161187096774199</v>
      </c>
      <c r="BW31">
        <v>500.02135483871001</v>
      </c>
      <c r="BX31">
        <v>102.530193548387</v>
      </c>
      <c r="BY31">
        <v>0.10004380967741899</v>
      </c>
      <c r="BZ31">
        <v>28.0000322580645</v>
      </c>
      <c r="CA31">
        <v>28.599777419354801</v>
      </c>
      <c r="CB31">
        <v>999.9</v>
      </c>
      <c r="CC31">
        <v>0</v>
      </c>
      <c r="CD31">
        <v>0</v>
      </c>
      <c r="CE31">
        <v>10005.0032258065</v>
      </c>
      <c r="CF31">
        <v>0</v>
      </c>
      <c r="CG31">
        <v>276.049225806452</v>
      </c>
      <c r="CH31">
        <v>1399.9748387096799</v>
      </c>
      <c r="CI31">
        <v>0.90000209677419396</v>
      </c>
      <c r="CJ31">
        <v>9.9997816129032302E-2</v>
      </c>
      <c r="CK31">
        <v>0</v>
      </c>
      <c r="CL31">
        <v>834.98838709677398</v>
      </c>
      <c r="CM31">
        <v>4.9993800000000004</v>
      </c>
      <c r="CN31">
        <v>11752.635483870999</v>
      </c>
      <c r="CO31">
        <v>11164.132258064499</v>
      </c>
      <c r="CP31">
        <v>47.787999999999997</v>
      </c>
      <c r="CQ31">
        <v>49.253999999999998</v>
      </c>
      <c r="CR31">
        <v>48.445129032258002</v>
      </c>
      <c r="CS31">
        <v>49.375</v>
      </c>
      <c r="CT31">
        <v>49.375</v>
      </c>
      <c r="CU31">
        <v>1255.4819354838701</v>
      </c>
      <c r="CV31">
        <v>139.492903225806</v>
      </c>
      <c r="CW31">
        <v>0</v>
      </c>
      <c r="CX31">
        <v>119.59999990463299</v>
      </c>
      <c r="CY31">
        <v>0</v>
      </c>
      <c r="CZ31">
        <v>835.06880769230804</v>
      </c>
      <c r="DA31">
        <v>14.5700170684071</v>
      </c>
      <c r="DB31">
        <v>199.34700819616799</v>
      </c>
      <c r="DC31">
        <v>11753.734615384599</v>
      </c>
      <c r="DD31">
        <v>15</v>
      </c>
      <c r="DE31">
        <v>0</v>
      </c>
      <c r="DF31" t="s">
        <v>291</v>
      </c>
      <c r="DG31">
        <v>1607992578</v>
      </c>
      <c r="DH31">
        <v>1607992562.5999999</v>
      </c>
      <c r="DI31">
        <v>0</v>
      </c>
      <c r="DJ31">
        <v>1.9490000000000001</v>
      </c>
      <c r="DK31">
        <v>8.9999999999999993E-3</v>
      </c>
      <c r="DL31">
        <v>4.7690000000000001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30.011652768909201</v>
      </c>
      <c r="DS31">
        <v>2.3632032606062299</v>
      </c>
      <c r="DT31">
        <v>0.17929298367834701</v>
      </c>
      <c r="DU31">
        <v>0</v>
      </c>
      <c r="DV31">
        <v>-39.433680645161303</v>
      </c>
      <c r="DW31">
        <v>-2.37700645161281</v>
      </c>
      <c r="DX31">
        <v>0.19291339761724399</v>
      </c>
      <c r="DY31">
        <v>0</v>
      </c>
      <c r="DZ31">
        <v>2.4015358064516099</v>
      </c>
      <c r="EA31">
        <v>-0.21379500000000101</v>
      </c>
      <c r="EB31">
        <v>1.5948396779410401E-2</v>
      </c>
      <c r="EC31">
        <v>0</v>
      </c>
      <c r="ED31">
        <v>0</v>
      </c>
      <c r="EE31">
        <v>3</v>
      </c>
      <c r="EF31" t="s">
        <v>347</v>
      </c>
      <c r="EG31">
        <v>100</v>
      </c>
      <c r="EH31">
        <v>100</v>
      </c>
      <c r="EI31">
        <v>4.7699999999999996</v>
      </c>
      <c r="EJ31">
        <v>0.154</v>
      </c>
      <c r="EK31">
        <v>4.7690000000000001</v>
      </c>
      <c r="EL31">
        <v>0</v>
      </c>
      <c r="EM31">
        <v>0</v>
      </c>
      <c r="EN31">
        <v>0</v>
      </c>
      <c r="EO31">
        <v>0.154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1233.0999999999999</v>
      </c>
      <c r="EX31">
        <v>1233.4000000000001</v>
      </c>
      <c r="EY31">
        <v>2</v>
      </c>
      <c r="EZ31">
        <v>492.54599999999999</v>
      </c>
      <c r="FA31">
        <v>525.58000000000004</v>
      </c>
      <c r="FB31">
        <v>24.574000000000002</v>
      </c>
      <c r="FC31">
        <v>31.658799999999999</v>
      </c>
      <c r="FD31">
        <v>30.000499999999999</v>
      </c>
      <c r="FE31">
        <v>31.429200000000002</v>
      </c>
      <c r="FF31">
        <v>31.4679</v>
      </c>
      <c r="FG31">
        <v>58.311300000000003</v>
      </c>
      <c r="FH31">
        <v>0</v>
      </c>
      <c r="FI31">
        <v>100</v>
      </c>
      <c r="FJ31">
        <v>24.526</v>
      </c>
      <c r="FK31">
        <v>1439.03</v>
      </c>
      <c r="FL31">
        <v>16.669</v>
      </c>
      <c r="FM31">
        <v>101.14100000000001</v>
      </c>
      <c r="FN31">
        <v>100.59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2020-12-15T13:23:38Z</dcterms:created>
  <dcterms:modified xsi:type="dcterms:W3CDTF">2021-05-04T23:23:48Z</dcterms:modified>
</cp:coreProperties>
</file>