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845AF7B-DFC0-4B3F-BD41-D52FAD0F12AB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S28" i="1"/>
  <c r="AW28" i="1" s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AH27" i="1"/>
  <c r="Y27" i="1"/>
  <c r="X27" i="1"/>
  <c r="W27" i="1" s="1"/>
  <c r="P27" i="1"/>
  <c r="BK26" i="1"/>
  <c r="BJ26" i="1"/>
  <c r="BH26" i="1"/>
  <c r="BI26" i="1" s="1"/>
  <c r="AU26" i="1" s="1"/>
  <c r="BG26" i="1"/>
  <c r="BF26" i="1"/>
  <c r="BE26" i="1"/>
  <c r="BD26" i="1"/>
  <c r="BC26" i="1"/>
  <c r="AX26" i="1" s="1"/>
  <c r="AZ26" i="1"/>
  <c r="AS26" i="1"/>
  <c r="AN26" i="1"/>
  <c r="AM26" i="1"/>
  <c r="AI26" i="1"/>
  <c r="AH26" i="1"/>
  <c r="AG26" i="1"/>
  <c r="J26" i="1" s="1"/>
  <c r="AV26" i="1" s="1"/>
  <c r="Y26" i="1"/>
  <c r="X26" i="1"/>
  <c r="W26" i="1" s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X25" i="1"/>
  <c r="W25" i="1"/>
  <c r="P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U23" i="1"/>
  <c r="AS23" i="1"/>
  <c r="AW23" i="1" s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AA21" i="1"/>
  <c r="Y21" i="1"/>
  <c r="X21" i="1"/>
  <c r="W21" i="1"/>
  <c r="P21" i="1"/>
  <c r="K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S20" i="1"/>
  <c r="AM20" i="1"/>
  <c r="AN20" i="1" s="1"/>
  <c r="AI20" i="1"/>
  <c r="AG20" i="1" s="1"/>
  <c r="N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AH19" i="1"/>
  <c r="Y19" i="1"/>
  <c r="X19" i="1"/>
  <c r="W19" i="1" s="1"/>
  <c r="P19" i="1"/>
  <c r="BK18" i="1"/>
  <c r="BJ18" i="1"/>
  <c r="BH18" i="1"/>
  <c r="BI18" i="1" s="1"/>
  <c r="AU18" i="1" s="1"/>
  <c r="BG18" i="1"/>
  <c r="BF18" i="1"/>
  <c r="BE18" i="1"/>
  <c r="BD18" i="1"/>
  <c r="BC18" i="1"/>
  <c r="AX18" i="1" s="1"/>
  <c r="AZ18" i="1"/>
  <c r="AS18" i="1"/>
  <c r="AN18" i="1"/>
  <c r="AM18" i="1"/>
  <c r="AI18" i="1"/>
  <c r="AH18" i="1"/>
  <c r="AG18" i="1"/>
  <c r="J18" i="1" s="1"/>
  <c r="AV18" i="1" s="1"/>
  <c r="Y18" i="1"/>
  <c r="X18" i="1"/>
  <c r="W18" i="1" s="1"/>
  <c r="S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W17" i="1"/>
  <c r="AS17" i="1"/>
  <c r="AN17" i="1"/>
  <c r="AM17" i="1"/>
  <c r="AI17" i="1"/>
  <c r="AG17" i="1"/>
  <c r="Y17" i="1"/>
  <c r="X17" i="1"/>
  <c r="W17" i="1"/>
  <c r="P17" i="1"/>
  <c r="N17" i="1"/>
  <c r="S19" i="1" l="1"/>
  <c r="AU19" i="1"/>
  <c r="AU30" i="1"/>
  <c r="AW30" i="1" s="1"/>
  <c r="S30" i="1"/>
  <c r="AU22" i="1"/>
  <c r="AW22" i="1" s="1"/>
  <c r="S22" i="1"/>
  <c r="AH24" i="1"/>
  <c r="N24" i="1"/>
  <c r="K24" i="1"/>
  <c r="J24" i="1"/>
  <c r="AV24" i="1" s="1"/>
  <c r="AY24" i="1" s="1"/>
  <c r="AW26" i="1"/>
  <c r="T18" i="1"/>
  <c r="U18" i="1" s="1"/>
  <c r="S27" i="1"/>
  <c r="AU27" i="1"/>
  <c r="AW27" i="1" s="1"/>
  <c r="AA29" i="1"/>
  <c r="I17" i="1"/>
  <c r="K17" i="1"/>
  <c r="J17" i="1"/>
  <c r="AV17" i="1" s="1"/>
  <c r="AY17" i="1" s="1"/>
  <c r="AH17" i="1"/>
  <c r="AW18" i="1"/>
  <c r="N19" i="1"/>
  <c r="K19" i="1"/>
  <c r="J19" i="1"/>
  <c r="AV19" i="1" s="1"/>
  <c r="AY19" i="1" s="1"/>
  <c r="I24" i="1"/>
  <c r="AU24" i="1"/>
  <c r="S24" i="1"/>
  <c r="AY26" i="1"/>
  <c r="BI29" i="1"/>
  <c r="N30" i="1"/>
  <c r="K30" i="1"/>
  <c r="J30" i="1"/>
  <c r="AV30" i="1" s="1"/>
  <c r="AY30" i="1" s="1"/>
  <c r="I30" i="1"/>
  <c r="AH30" i="1"/>
  <c r="AY21" i="1"/>
  <c r="AW20" i="1"/>
  <c r="N22" i="1"/>
  <c r="K22" i="1"/>
  <c r="J22" i="1"/>
  <c r="AV22" i="1" s="1"/>
  <c r="I22" i="1"/>
  <c r="AH22" i="1"/>
  <c r="S31" i="1"/>
  <c r="AU31" i="1"/>
  <c r="T26" i="1"/>
  <c r="U26" i="1" s="1"/>
  <c r="AW24" i="1"/>
  <c r="K28" i="1"/>
  <c r="J28" i="1"/>
  <c r="AV28" i="1" s="1"/>
  <c r="AY28" i="1" s="1"/>
  <c r="AH28" i="1"/>
  <c r="I28" i="1"/>
  <c r="N28" i="1"/>
  <c r="I19" i="1"/>
  <c r="AU21" i="1"/>
  <c r="AW21" i="1" s="1"/>
  <c r="S21" i="1"/>
  <c r="K25" i="1"/>
  <c r="J25" i="1"/>
  <c r="AV25" i="1" s="1"/>
  <c r="AY25" i="1" s="1"/>
  <c r="I25" i="1"/>
  <c r="AH25" i="1"/>
  <c r="AW31" i="1"/>
  <c r="K20" i="1"/>
  <c r="AH20" i="1"/>
  <c r="J20" i="1"/>
  <c r="AV20" i="1" s="1"/>
  <c r="AY20" i="1" s="1"/>
  <c r="I20" i="1"/>
  <c r="AY18" i="1"/>
  <c r="AW19" i="1"/>
  <c r="N25" i="1"/>
  <c r="N27" i="1"/>
  <c r="K27" i="1"/>
  <c r="J27" i="1"/>
  <c r="AV27" i="1" s="1"/>
  <c r="AY27" i="1" s="1"/>
  <c r="I27" i="1"/>
  <c r="N23" i="1"/>
  <c r="N31" i="1"/>
  <c r="N21" i="1"/>
  <c r="AH23" i="1"/>
  <c r="AH31" i="1"/>
  <c r="I23" i="1"/>
  <c r="S25" i="1"/>
  <c r="I31" i="1"/>
  <c r="I18" i="1"/>
  <c r="AH21" i="1"/>
  <c r="J23" i="1"/>
  <c r="AV23" i="1" s="1"/>
  <c r="AY23" i="1" s="1"/>
  <c r="I26" i="1"/>
  <c r="AH29" i="1"/>
  <c r="J31" i="1"/>
  <c r="AV31" i="1" s="1"/>
  <c r="AY31" i="1" s="1"/>
  <c r="S17" i="1"/>
  <c r="AA25" i="1" l="1"/>
  <c r="AA24" i="1"/>
  <c r="Q26" i="1"/>
  <c r="O26" i="1" s="1"/>
  <c r="R26" i="1" s="1"/>
  <c r="L26" i="1" s="1"/>
  <c r="M26" i="1" s="1"/>
  <c r="AA26" i="1"/>
  <c r="V26" i="1"/>
  <c r="Z26" i="1" s="1"/>
  <c r="AC26" i="1"/>
  <c r="AB26" i="1"/>
  <c r="T21" i="1"/>
  <c r="U21" i="1" s="1"/>
  <c r="AA28" i="1"/>
  <c r="T31" i="1"/>
  <c r="U31" i="1" s="1"/>
  <c r="T30" i="1"/>
  <c r="U30" i="1" s="1"/>
  <c r="T22" i="1"/>
  <c r="U22" i="1" s="1"/>
  <c r="Q18" i="1"/>
  <c r="O18" i="1" s="1"/>
  <c r="R18" i="1" s="1"/>
  <c r="L18" i="1" s="1"/>
  <c r="M18" i="1" s="1"/>
  <c r="AA18" i="1"/>
  <c r="T28" i="1"/>
  <c r="U28" i="1" s="1"/>
  <c r="T27" i="1"/>
  <c r="U27" i="1" s="1"/>
  <c r="V18" i="1"/>
  <c r="Z18" i="1" s="1"/>
  <c r="AC18" i="1"/>
  <c r="AB18" i="1"/>
  <c r="AA19" i="1"/>
  <c r="AU29" i="1"/>
  <c r="S29" i="1"/>
  <c r="AA31" i="1"/>
  <c r="AA27" i="1"/>
  <c r="AA20" i="1"/>
  <c r="Q20" i="1"/>
  <c r="O20" i="1" s="1"/>
  <c r="R20" i="1" s="1"/>
  <c r="L20" i="1" s="1"/>
  <c r="M20" i="1" s="1"/>
  <c r="AA22" i="1"/>
  <c r="Q22" i="1"/>
  <c r="O22" i="1" s="1"/>
  <c r="R22" i="1" s="1"/>
  <c r="L22" i="1" s="1"/>
  <c r="M22" i="1" s="1"/>
  <c r="T24" i="1"/>
  <c r="U24" i="1" s="1"/>
  <c r="Q24" i="1" s="1"/>
  <c r="O24" i="1" s="1"/>
  <c r="R24" i="1" s="1"/>
  <c r="L24" i="1" s="1"/>
  <c r="M24" i="1" s="1"/>
  <c r="AA23" i="1"/>
  <c r="AA17" i="1"/>
  <c r="T23" i="1"/>
  <c r="U23" i="1" s="1"/>
  <c r="T17" i="1"/>
  <c r="U17" i="1" s="1"/>
  <c r="T25" i="1"/>
  <c r="U25" i="1" s="1"/>
  <c r="Q25" i="1" s="1"/>
  <c r="O25" i="1" s="1"/>
  <c r="R25" i="1" s="1"/>
  <c r="L25" i="1" s="1"/>
  <c r="M25" i="1" s="1"/>
  <c r="T20" i="1"/>
  <c r="U20" i="1" s="1"/>
  <c r="AY22" i="1"/>
  <c r="AA30" i="1"/>
  <c r="Q30" i="1"/>
  <c r="O30" i="1" s="1"/>
  <c r="R30" i="1" s="1"/>
  <c r="L30" i="1" s="1"/>
  <c r="M30" i="1" s="1"/>
  <c r="T19" i="1"/>
  <c r="U19" i="1" s="1"/>
  <c r="V19" i="1" l="1"/>
  <c r="Z19" i="1" s="1"/>
  <c r="AC19" i="1"/>
  <c r="AB19" i="1"/>
  <c r="AC17" i="1"/>
  <c r="V17" i="1"/>
  <c r="Z17" i="1" s="1"/>
  <c r="AB17" i="1"/>
  <c r="V27" i="1"/>
  <c r="Z27" i="1" s="1"/>
  <c r="AC27" i="1"/>
  <c r="AD27" i="1" s="1"/>
  <c r="AB27" i="1"/>
  <c r="AD26" i="1"/>
  <c r="V31" i="1"/>
  <c r="Z31" i="1" s="1"/>
  <c r="AC31" i="1"/>
  <c r="AB31" i="1"/>
  <c r="V23" i="1"/>
  <c r="Z23" i="1" s="1"/>
  <c r="AC23" i="1"/>
  <c r="AB23" i="1"/>
  <c r="V28" i="1"/>
  <c r="Z28" i="1" s="1"/>
  <c r="AC28" i="1"/>
  <c r="AB28" i="1"/>
  <c r="Q17" i="1"/>
  <c r="O17" i="1" s="1"/>
  <c r="R17" i="1" s="1"/>
  <c r="L17" i="1" s="1"/>
  <c r="M17" i="1" s="1"/>
  <c r="Q19" i="1"/>
  <c r="O19" i="1" s="1"/>
  <c r="R19" i="1" s="1"/>
  <c r="L19" i="1" s="1"/>
  <c r="M19" i="1" s="1"/>
  <c r="Q28" i="1"/>
  <c r="O28" i="1" s="1"/>
  <c r="R28" i="1" s="1"/>
  <c r="L28" i="1" s="1"/>
  <c r="M28" i="1" s="1"/>
  <c r="Q23" i="1"/>
  <c r="O23" i="1" s="1"/>
  <c r="R23" i="1" s="1"/>
  <c r="L23" i="1" s="1"/>
  <c r="M23" i="1" s="1"/>
  <c r="V22" i="1"/>
  <c r="Z22" i="1" s="1"/>
  <c r="AC22" i="1"/>
  <c r="AB22" i="1"/>
  <c r="AC21" i="1"/>
  <c r="V21" i="1"/>
  <c r="Z21" i="1" s="1"/>
  <c r="Q21" i="1"/>
  <c r="O21" i="1" s="1"/>
  <c r="R21" i="1" s="1"/>
  <c r="L21" i="1" s="1"/>
  <c r="M21" i="1" s="1"/>
  <c r="AB21" i="1"/>
  <c r="T29" i="1"/>
  <c r="U29" i="1" s="1"/>
  <c r="V20" i="1"/>
  <c r="Z20" i="1" s="1"/>
  <c r="AC20" i="1"/>
  <c r="AB20" i="1"/>
  <c r="Q27" i="1"/>
  <c r="O27" i="1" s="1"/>
  <c r="R27" i="1" s="1"/>
  <c r="L27" i="1" s="1"/>
  <c r="M27" i="1" s="1"/>
  <c r="AD18" i="1"/>
  <c r="AW29" i="1"/>
  <c r="AY29" i="1"/>
  <c r="AC25" i="1"/>
  <c r="AD25" i="1" s="1"/>
  <c r="V25" i="1"/>
  <c r="Z25" i="1" s="1"/>
  <c r="AB25" i="1"/>
  <c r="AB24" i="1"/>
  <c r="V24" i="1"/>
  <c r="Z24" i="1" s="1"/>
  <c r="AC24" i="1"/>
  <c r="AD24" i="1" s="1"/>
  <c r="Q31" i="1"/>
  <c r="O31" i="1" s="1"/>
  <c r="R31" i="1" s="1"/>
  <c r="L31" i="1" s="1"/>
  <c r="M31" i="1" s="1"/>
  <c r="V30" i="1"/>
  <c r="Z30" i="1" s="1"/>
  <c r="AC30" i="1"/>
  <c r="AD30" i="1" s="1"/>
  <c r="AB30" i="1"/>
  <c r="AD23" i="1" l="1"/>
  <c r="AD31" i="1"/>
  <c r="AD17" i="1"/>
  <c r="V29" i="1"/>
  <c r="Z29" i="1" s="1"/>
  <c r="AC29" i="1"/>
  <c r="Q29" i="1"/>
  <c r="O29" i="1" s="1"/>
  <c r="R29" i="1" s="1"/>
  <c r="L29" i="1" s="1"/>
  <c r="M29" i="1" s="1"/>
  <c r="AB29" i="1"/>
  <c r="AD21" i="1"/>
  <c r="AD20" i="1"/>
  <c r="AD28" i="1"/>
  <c r="AD19" i="1"/>
  <c r="AD22" i="1"/>
  <c r="AD29" i="1" l="1"/>
</calcChain>
</file>

<file path=xl/sharedStrings.xml><?xml version="1.0" encoding="utf-8"?>
<sst xmlns="http://schemas.openxmlformats.org/spreadsheetml/2006/main" count="693" uniqueCount="351">
  <si>
    <t>File opened</t>
  </si>
  <si>
    <t>2020-12-15 13:34:58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</si>
  <si>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</si>
  <si>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</si>
  <si>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</si>
  <si>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</si>
  <si>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</si>
  <si>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</si>
  <si>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</si>
  <si>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</si>
  <si>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</si>
  <si>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</si>
  <si>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</si>
  <si>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</si>
  <si>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</si>
  <si>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</si>
  <si>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</si>
  <si>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</si>
  <si>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</si>
  <si>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</si>
  <si>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</si>
  <si>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</si>
  <si>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</si>
  <si>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13:34:58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</si>
  <si>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</si>
  <si>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</si>
  <si>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</si>
  <si>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</si>
  <si>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</si>
  <si>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</si>
  <si>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</si>
  <si>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</si>
  <si>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</si>
  <si>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</si>
  <si>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</si>
  <si>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</si>
  <si>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</si>
  <si>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</si>
  <si>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</si>
  <si>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</si>
  <si>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</si>
  <si>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</si>
  <si>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</si>
  <si>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</si>
  <si>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</si>
  <si>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</si>
  <si>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</si>
  <si>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</si>
  <si>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</si>
  <si>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</si>
  <si>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</si>
  <si>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</si>
  <si>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</si>
  <si>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</si>
  <si>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</si>
  <si>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</si>
  <si>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</si>
  <si>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</si>
  <si>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</si>
  <si>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</si>
  <si>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</si>
  <si>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</si>
  <si>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</si>
  <si>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</si>
  <si>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</si>
  <si>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</si>
  <si>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</si>
  <si>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</si>
  <si>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</si>
  <si>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</si>
  <si>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</si>
  <si>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</si>
  <si>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</si>
  <si>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</si>
  <si>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</si>
  <si>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</si>
  <si>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</si>
  <si>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</si>
  <si>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</si>
  <si>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</si>
  <si>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</si>
  <si>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</si>
  <si>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</si>
  <si>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</si>
  <si>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</si>
  <si>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</si>
  <si>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</si>
  <si>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</si>
  <si>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</si>
  <si>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</si>
  <si>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</si>
  <si>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</si>
  <si>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</si>
  <si>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</si>
  <si>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</si>
  <si>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</si>
  <si>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</si>
  <si>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</si>
  <si>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</si>
  <si>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</si>
  <si>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</si>
  <si>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</si>
  <si>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</si>
  <si>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</si>
  <si>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</si>
  <si>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</si>
  <si>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</si>
  <si>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</si>
  <si>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</si>
  <si>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</si>
  <si>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</si>
  <si>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</si>
  <si>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</si>
  <si>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</si>
  <si>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</si>
  <si>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</si>
  <si>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</si>
  <si>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</si>
  <si>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</si>
  <si>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</si>
  <si>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</si>
  <si>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</si>
  <si>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</si>
  <si>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</si>
  <si>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</si>
  <si>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</si>
  <si>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</si>
  <si>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</si>
  <si>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</si>
  <si>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</si>
  <si>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</si>
  <si>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</si>
  <si>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</si>
  <si>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</si>
  <si>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</si>
  <si>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</si>
  <si>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</si>
  <si>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</si>
  <si>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</si>
  <si>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</si>
  <si>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</si>
  <si>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</si>
  <si>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</si>
  <si>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</si>
  <si>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</si>
  <si>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</si>
  <si>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</si>
  <si>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</si>
  <si>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</si>
  <si>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</si>
  <si>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</si>
  <si>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</si>
  <si>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</si>
  <si>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</si>
  <si>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</si>
  <si>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</si>
  <si>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</si>
  <si>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</si>
  <si>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</si>
  <si>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</si>
  <si>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</si>
  <si>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</si>
  <si>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</si>
  <si>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</si>
  <si>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</si>
  <si>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</si>
  <si>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</si>
  <si>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</si>
  <si>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</si>
  <si>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</si>
  <si>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</si>
  <si>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</si>
  <si>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</si>
  <si>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</si>
  <si>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</si>
  <si>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</si>
  <si>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</si>
  <si>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</si>
  <si>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</si>
  <si>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</si>
  <si>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</si>
  <si>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</si>
  <si>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</si>
  <si>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</si>
  <si>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</si>
  <si>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</si>
  <si>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</si>
  <si>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</si>
  <si>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</si>
  <si>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</si>
  <si>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</si>
  <si>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</si>
  <si>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</si>
  <si>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</si>
  <si>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</si>
  <si>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</si>
  <si>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</si>
  <si>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</si>
  <si>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</si>
  <si>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</si>
  <si>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</si>
  <si>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</si>
  <si>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</si>
  <si>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</si>
  <si>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</si>
  <si>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</si>
  <si>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</si>
  <si>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</si>
  <si>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</si>
  <si>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</si>
  <si>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</si>
  <si>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</si>
  <si>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</si>
  <si>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</si>
  <si>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</si>
  <si>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</si>
  <si>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</si>
  <si>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</si>
  <si>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</si>
  <si>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</si>
  <si>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</si>
  <si>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</si>
  <si>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</si>
  <si>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</si>
  <si>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</si>
  <si>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</si>
  <si>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</si>
  <si>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</si>
  <si>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</si>
  <si>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</si>
  <si>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</si>
  <si>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</si>
  <si>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</si>
  <si>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</si>
  <si>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</si>
  <si>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</si>
  <si>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</si>
  <si>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</si>
  <si>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</si>
  <si>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</si>
  <si>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</si>
  <si>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</si>
  <si>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</si>
  <si>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</si>
  <si>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</si>
  <si>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</si>
  <si>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</si>
  <si>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</si>
  <si>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</si>
  <si>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</si>
  <si>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</si>
  <si>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</si>
  <si>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</si>
  <si>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</si>
  <si>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</si>
  <si>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</si>
  <si>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</si>
  <si>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</si>
  <si>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</si>
  <si>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</si>
  <si>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</si>
  <si>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</si>
  <si>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</si>
  <si>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</si>
  <si>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</si>
  <si>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</si>
  <si>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</si>
  <si>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</si>
  <si>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</si>
  <si>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</si>
  <si>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</si>
  <si>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</si>
  <si>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</si>
  <si>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</si>
  <si>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</si>
  <si>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</si>
  <si>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</si>
  <si>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</si>
  <si>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</si>
  <si>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</si>
  <si>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</si>
  <si>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</si>
  <si>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</si>
  <si>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13:38:48</t>
  </si>
  <si>
    <t>13:38:48</t>
  </si>
  <si>
    <t>1149</t>
  </si>
  <si>
    <t>_1</t>
  </si>
  <si>
    <t>RECT-4143-20200907-06_33_50</t>
  </si>
  <si>
    <t>RECT-7659-20201215-13_38_51</t>
  </si>
  <si>
    <t>DARK-7660-20201215-13_38_53</t>
  </si>
  <si>
    <t>0: Broadleaf</t>
  </si>
  <si>
    <t>--:--:--</t>
  </si>
  <si>
    <t>1/3</t>
  </si>
  <si>
    <t>20201215 13:40:48</t>
  </si>
  <si>
    <t>13:40:48</t>
  </si>
  <si>
    <t>RECT-7661-20201215-13_40_52</t>
  </si>
  <si>
    <t>DARK-7662-20201215-13_40_54</t>
  </si>
  <si>
    <t>20201215 13:42:49</t>
  </si>
  <si>
    <t>13:42:49</t>
  </si>
  <si>
    <t>RECT-7663-20201215-13_42_52</t>
  </si>
  <si>
    <t>DARK-7664-20201215-13_42_54</t>
  </si>
  <si>
    <t>20201215 13:44:49</t>
  </si>
  <si>
    <t>13:44:49</t>
  </si>
  <si>
    <t>RECT-7665-20201215-13_44_53</t>
  </si>
  <si>
    <t>DARK-7666-20201215-13_44_55</t>
  </si>
  <si>
    <t>20201215 13:46:50</t>
  </si>
  <si>
    <t>13:46:50</t>
  </si>
  <si>
    <t>RECT-7667-20201215-13_46_54</t>
  </si>
  <si>
    <t>DARK-7668-20201215-13_46_56</t>
  </si>
  <si>
    <t>20201215 13:48:51</t>
  </si>
  <si>
    <t>13:48:51</t>
  </si>
  <si>
    <t>RECT-7669-20201215-13_48_54</t>
  </si>
  <si>
    <t>DARK-7670-20201215-13_48_56</t>
  </si>
  <si>
    <t>20201215 13:50:00</t>
  </si>
  <si>
    <t>13:50:00</t>
  </si>
  <si>
    <t>RECT-7671-20201215-13_50_03</t>
  </si>
  <si>
    <t>DARK-7672-20201215-13_50_05</t>
  </si>
  <si>
    <t>3/3</t>
  </si>
  <si>
    <t>20201215 13:52:00</t>
  </si>
  <si>
    <t>13:52:00</t>
  </si>
  <si>
    <t>RECT-7673-20201215-13_52_04</t>
  </si>
  <si>
    <t>DARK-7674-20201215-13_52_06</t>
  </si>
  <si>
    <t>2/3</t>
  </si>
  <si>
    <t>20201215 13:53:43</t>
  </si>
  <si>
    <t>13:53:43</t>
  </si>
  <si>
    <t>RECT-7675-20201215-13_53_46</t>
  </si>
  <si>
    <t>DARK-7676-20201215-13_53_48</t>
  </si>
  <si>
    <t>20201215 13:54:51</t>
  </si>
  <si>
    <t>13:54:51</t>
  </si>
  <si>
    <t>RECT-7677-20201215-13_54_54</t>
  </si>
  <si>
    <t>DARK-7678-20201215-13_54_56</t>
  </si>
  <si>
    <t>20201215 13:56:51</t>
  </si>
  <si>
    <t>13:56:51</t>
  </si>
  <si>
    <t>RECT-7679-20201215-13_56_55</t>
  </si>
  <si>
    <t>DARK-7680-20201215-13_56_57</t>
  </si>
  <si>
    <t>20201215 13:58:00</t>
  </si>
  <si>
    <t>13:58:00</t>
  </si>
  <si>
    <t>RECT-7681-20201215-13_58_03</t>
  </si>
  <si>
    <t>DARK-7682-20201215-13_58_05</t>
  </si>
  <si>
    <t>20201215 13:59:10</t>
  </si>
  <si>
    <t>13:59:10</t>
  </si>
  <si>
    <t>RECT-7683-20201215-13_59_13</t>
  </si>
  <si>
    <t>DARK-7684-20201215-13_59_15</t>
  </si>
  <si>
    <t>20201215 14:00:13</t>
  </si>
  <si>
    <t>14:00:13</t>
  </si>
  <si>
    <t>RECT-7685-20201215-14_00_16</t>
  </si>
  <si>
    <t>DARK-7686-20201215-14_00_18</t>
  </si>
  <si>
    <t>20201215 14:01:38</t>
  </si>
  <si>
    <t>14:01:38</t>
  </si>
  <si>
    <t>RECT-7687-20201215-14_01_41</t>
  </si>
  <si>
    <t>DARK-7688-20201215-14_01_44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</si>
</sst>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1608068328.0999999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1608068320.3499999</v>
      </c>
      <c r="I17">
        <f t="shared" ref="I17:I31" si="0">BW17*AG17*(BS17-BT17)/(100*BL17*(1000-AG17*BS17))</f>
        <v>7.4882210116025444E-4</v>
      </c>
      <c r="J17">
        <f t="shared" ref="J17:J31" si="1">BW17*AG17*(BR17-BQ17*(1000-AG17*BT17)/(1000-AG17*BS17))/(100*BL17)</f>
        <v>2.048159622264345</v>
      </c>
      <c r="K17">
        <f t="shared" ref="K17:K31" si="2">BQ17 - IF(AG17&gt;1, J17*BL17*100/(AI17*CE17), 0)</f>
        <v>402.1259</v>
      </c>
      <c r="L17">
        <f t="shared" ref="L17:L31" si="3">((R17-I17/2)*K17-J17)/(R17+I17/2)</f>
        <v>277.19945311357111</v>
      </c>
      <c r="M17">
        <f t="shared" ref="M17:M31" si="4">L17*(BX17+BY17)/1000</f>
        <v>28.485584178177216</v>
      </c>
      <c r="N17">
        <f t="shared" ref="N17:N31" si="5">(BQ17 - IF(AG17&gt;1, J17*BL17*100/(AI17*CE17), 0))*(BX17+BY17)/1000</f>
        <v>41.323282012328299</v>
      </c>
      <c r="O17">
        <f t="shared" ref="O17:O31" si="6">2/((1/Q17-1/P17)+SIGN(Q17)*SQRT((1/Q17-1/P17)*(1/Q17-1/P17) + 4*BM17/((BM17+1)*(BM17+1))*(2*1/Q17*1/P17-1/P17*1/P17)))</f>
        <v>2.9629071275319347E-2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2.9754565008620357</v>
      </c>
      <c r="Q17">
        <f t="shared" ref="Q17:Q31" si="8">I17*(1000-(1000*0.61365*EXP(17.502*U17/(240.97+U17))/(BX17+BY17)+BS17)/2)/(1000*0.61365*EXP(17.502*U17/(240.97+U17))/(BX17+BY17)-BS17)</f>
        <v>2.9466132792241674E-2</v>
      </c>
      <c r="R17">
        <f t="shared" ref="R17:R31" si="9">1/((BM17+1)/(O17/1.6)+1/(P17/1.37)) + BM17/((BM17+1)/(O17/1.6) + BM17/(P17/1.37))</f>
        <v>1.8430897530468716E-2</v>
      </c>
      <c r="S17">
        <f t="shared" ref="S17:S31" si="10">(BI17*BK17)</f>
        <v>231.29321567168807</v>
      </c>
      <c r="T17">
        <f t="shared" ref="T17:T31" si="11">(BZ17+(S17+2*0.95*0.0000000567*(((BZ17+$B$7)+273)^4-(BZ17+273)^4)-44100*I17)/(1.84*29.3*P17+8*0.95*0.0000000567*(BZ17+273)^3))</f>
        <v>29.173309167301763</v>
      </c>
      <c r="U17">
        <f t="shared" ref="U17:U31" si="12">($C$7*CA17+$D$7*CB17+$E$7*T17)</f>
        <v>28.605689999999999</v>
      </c>
      <c r="V17">
        <f t="shared" ref="V17:V31" si="13">0.61365*EXP(17.502*U17/(240.97+U17))</f>
        <v>3.9309159976480119</v>
      </c>
      <c r="W17">
        <f t="shared" ref="W17:W31" si="14">(X17/Y17*100)</f>
        <v>36.503406741424165</v>
      </c>
      <c r="X17">
        <f t="shared" ref="X17:X31" si="15">BS17*(BX17+BY17)/1000</f>
        <v>1.3869985768131456</v>
      </c>
      <c r="Y17">
        <f t="shared" ref="Y17:Y31" si="16">0.61365*EXP(17.502*BZ17/(240.97+BZ17))</f>
        <v>3.7996414598727739</v>
      </c>
      <c r="Z17">
        <f t="shared" ref="Z17:Z31" si="17">(V17-BS17*(BX17+BY17)/1000)</f>
        <v>2.543917420834866</v>
      </c>
      <c r="AA17">
        <f t="shared" ref="AA17:AA31" si="18">(-I17*44100)</f>
        <v>-33.023054661167222</v>
      </c>
      <c r="AB17">
        <f t="shared" ref="AB17:AB31" si="19">2*29.3*P17*0.92*(BZ17-U17)</f>
        <v>-93.680546841328564</v>
      </c>
      <c r="AC17">
        <f t="shared" ref="AC17:AC31" si="20">2*0.95*0.0000000567*(((BZ17+$B$7)+273)^4-(U17+273)^4)</f>
        <v>-6.8843671965267283</v>
      </c>
      <c r="AD17">
        <f t="shared" ref="AD17:AD31" si="21">S17+AC17+AA17+AB17</f>
        <v>97.705246972665535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54089.730738134785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1059.3363999999999</v>
      </c>
      <c r="AR17">
        <v>1204.8699999999999</v>
      </c>
      <c r="AS17">
        <f t="shared" ref="AS17:AS31" si="27">1-AQ17/AR17</f>
        <v>0.12078780283350066</v>
      </c>
      <c r="AT17">
        <v>0.5</v>
      </c>
      <c r="AU17">
        <f t="shared" ref="AU17:AU31" si="28">BI17</f>
        <v>1180.1960107473308</v>
      </c>
      <c r="AV17">
        <f t="shared" ref="AV17:AV31" si="29">J17</f>
        <v>2.048159622264345</v>
      </c>
      <c r="AW17">
        <f t="shared" ref="AW17:AW31" si="30">AS17*AT17*AU17</f>
        <v>71.276641525516311</v>
      </c>
      <c r="AX17">
        <f t="shared" ref="AX17:AX31" si="31">BC17/AR17</f>
        <v>0.41226024384373416</v>
      </c>
      <c r="AY17">
        <f t="shared" ref="AY17:AY31" si="32">(AV17-AO17)/AU17</f>
        <v>2.2249754093116914E-3</v>
      </c>
      <c r="AZ17">
        <f t="shared" ref="AZ17:AZ31" si="33">(AL17-AR17)/AR17</f>
        <v>1.707412417937205</v>
      </c>
      <c r="BA17" t="s">
        <v>289</v>
      </c>
      <c r="BB17">
        <v>708.15</v>
      </c>
      <c r="BC17">
        <f t="shared" ref="BC17:BC31" si="34">AR17-BB17</f>
        <v>496.71999999999991</v>
      </c>
      <c r="BD17">
        <f t="shared" ref="BD17:BD31" si="35">(AR17-AQ17)/(AR17-BB17)</f>
        <v>0.2929892092124336</v>
      </c>
      <c r="BE17">
        <f t="shared" ref="BE17:BE31" si="36">(AL17-AR17)/(AL17-BB17)</f>
        <v>0.8055075902628499</v>
      </c>
      <c r="BF17">
        <f t="shared" ref="BF17:BF31" si="37">(AR17-AQ17)/(AR17-AK17)</f>
        <v>0.29737568196714609</v>
      </c>
      <c r="BG17">
        <f t="shared" ref="BG17:BG31" si="38">(AL17-AR17)/(AL17-AK17)</f>
        <v>0.80782514504993685</v>
      </c>
      <c r="BH17">
        <f t="shared" ref="BH17:BH31" si="39">$B$11*CF17+$C$11*CG17+$F$11*CH17*(1-CK17)</f>
        <v>1400.0129999999999</v>
      </c>
      <c r="BI17">
        <f t="shared" ref="BI17:BI31" si="40">BH17*BJ17</f>
        <v>1180.1960107473308</v>
      </c>
      <c r="BJ17">
        <f t="shared" ref="BJ17:BJ31" si="41">($B$11*$D$9+$C$11*$D$9+$F$11*((CU17+CM17)/MAX(CU17+CM17+CV17, 0.1)*$I$9+CV17/MAX(CU17+CM17+CV17, 0.1)*$J$9))/($B$11+$C$11+$F$11)</f>
        <v>0.84298932277581051</v>
      </c>
      <c r="BK17">
        <f t="shared" ref="BK17:BK31" si="42">($B$11*$K$9+$C$11*$K$9+$F$11*((CU17+CM17)/MAX(CU17+CM17+CV17, 0.1)*$P$9+CV17/MAX(CU17+CM17+CV17, 0.1)*$Q$9))/($B$11+$C$11+$F$11)</f>
        <v>0.19597864555162087</v>
      </c>
      <c r="BL17">
        <v>6</v>
      </c>
      <c r="BM17">
        <v>0.5</v>
      </c>
      <c r="BN17" t="s">
        <v>290</v>
      </c>
      <c r="BO17">
        <v>2</v>
      </c>
      <c r="BP17">
        <v>1608068320.3499999</v>
      </c>
      <c r="BQ17">
        <v>402.1259</v>
      </c>
      <c r="BR17">
        <v>404.94499999999999</v>
      </c>
      <c r="BS17">
        <v>13.4971866666667</v>
      </c>
      <c r="BT17">
        <v>12.61074</v>
      </c>
      <c r="BU17">
        <v>398.32589999999999</v>
      </c>
      <c r="BV17">
        <v>13.3721866666667</v>
      </c>
      <c r="BW17">
        <v>500.006466666667</v>
      </c>
      <c r="BX17">
        <v>102.6621</v>
      </c>
      <c r="BY17">
        <v>9.9950423333333302E-2</v>
      </c>
      <c r="BZ17">
        <v>28.0216933333333</v>
      </c>
      <c r="CA17">
        <v>28.605689999999999</v>
      </c>
      <c r="CB17">
        <v>999.9</v>
      </c>
      <c r="CC17">
        <v>0</v>
      </c>
      <c r="CD17">
        <v>0</v>
      </c>
      <c r="CE17">
        <v>9997.9116666666705</v>
      </c>
      <c r="CF17">
        <v>0</v>
      </c>
      <c r="CG17">
        <v>590.32536666666704</v>
      </c>
      <c r="CH17">
        <v>1400.0129999999999</v>
      </c>
      <c r="CI17">
        <v>0.900000666666667</v>
      </c>
      <c r="CJ17">
        <v>9.9999299999999999E-2</v>
      </c>
      <c r="CK17">
        <v>0</v>
      </c>
      <c r="CL17">
        <v>1059.6666666666699</v>
      </c>
      <c r="CM17">
        <v>4.9997499999999997</v>
      </c>
      <c r="CN17">
        <v>14564.74</v>
      </c>
      <c r="CO17">
        <v>12178.19</v>
      </c>
      <c r="CP17">
        <v>48.949599999999997</v>
      </c>
      <c r="CQ17">
        <v>50.936999999999998</v>
      </c>
      <c r="CR17">
        <v>50.045466666666698</v>
      </c>
      <c r="CS17">
        <v>50.351833333333303</v>
      </c>
      <c r="CT17">
        <v>50.026800000000001</v>
      </c>
      <c r="CU17">
        <v>1255.51</v>
      </c>
      <c r="CV17">
        <v>139.50299999999999</v>
      </c>
      <c r="CW17">
        <v>0</v>
      </c>
      <c r="CX17">
        <v>570.59999990463302</v>
      </c>
      <c r="CY17">
        <v>0</v>
      </c>
      <c r="CZ17">
        <v>1059.3363999999999</v>
      </c>
      <c r="DA17">
        <v>-64.130769114890199</v>
      </c>
      <c r="DB17">
        <v>-882.69230628848504</v>
      </c>
      <c r="DC17">
        <v>14560.288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2.0643427459982799</v>
      </c>
      <c r="DS17">
        <v>-1.8307517311199699</v>
      </c>
      <c r="DT17">
        <v>0.483008785385239</v>
      </c>
      <c r="DU17">
        <v>0</v>
      </c>
      <c r="DV17">
        <v>-2.8197922580645201</v>
      </c>
      <c r="DW17">
        <v>2.4862059677419501</v>
      </c>
      <c r="DX17">
        <v>0.58083407196842096</v>
      </c>
      <c r="DY17">
        <v>0</v>
      </c>
      <c r="DZ17">
        <v>0.88712525806451603</v>
      </c>
      <c r="EA17">
        <v>-0.15313379032258301</v>
      </c>
      <c r="EB17">
        <v>1.14530413877789E-2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1261</v>
      </c>
      <c r="EX17">
        <v>1261</v>
      </c>
      <c r="EY17">
        <v>2</v>
      </c>
      <c r="EZ17">
        <v>508.97</v>
      </c>
      <c r="FA17">
        <v>473.31599999999997</v>
      </c>
      <c r="FB17">
        <v>23.179600000000001</v>
      </c>
      <c r="FC17">
        <v>33.311399999999999</v>
      </c>
      <c r="FD17">
        <v>29.9999</v>
      </c>
      <c r="FE17">
        <v>33.143700000000003</v>
      </c>
      <c r="FF17">
        <v>33.092399999999998</v>
      </c>
      <c r="FG17">
        <v>21.5608</v>
      </c>
      <c r="FH17">
        <v>0</v>
      </c>
      <c r="FI17">
        <v>100</v>
      </c>
      <c r="FJ17">
        <v>23.194700000000001</v>
      </c>
      <c r="FK17">
        <v>403.95299999999997</v>
      </c>
      <c r="FL17">
        <v>14.304</v>
      </c>
      <c r="FM17">
        <v>101.459</v>
      </c>
      <c r="FN17">
        <v>100.845</v>
      </c>
    </row>
    <row r="18" spans="1:170" x14ac:dyDescent="0.25">
      <c r="A18">
        <v>2</v>
      </c>
      <c r="B18">
        <v>1608068448.5999999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1608068440.5999999</v>
      </c>
      <c r="I18">
        <f t="shared" si="0"/>
        <v>6.6822135383326031E-4</v>
      </c>
      <c r="J18">
        <f t="shared" si="1"/>
        <v>-6.7090509478287901</v>
      </c>
      <c r="K18">
        <f t="shared" si="2"/>
        <v>51.292090322580599</v>
      </c>
      <c r="L18">
        <f t="shared" si="3"/>
        <v>453.52386279056827</v>
      </c>
      <c r="M18">
        <f t="shared" si="4"/>
        <v>46.603510969607861</v>
      </c>
      <c r="N18">
        <f t="shared" si="5"/>
        <v>5.2707072110698512</v>
      </c>
      <c r="O18">
        <f t="shared" si="6"/>
        <v>2.6124996689266523E-2</v>
      </c>
      <c r="P18">
        <f t="shared" si="7"/>
        <v>2.9759682698758447</v>
      </c>
      <c r="Q18">
        <f t="shared" si="8"/>
        <v>2.599825170929353E-2</v>
      </c>
      <c r="R18">
        <f t="shared" si="9"/>
        <v>1.6260243460842892E-2</v>
      </c>
      <c r="S18">
        <f t="shared" si="10"/>
        <v>231.2894212510777</v>
      </c>
      <c r="T18">
        <f t="shared" si="11"/>
        <v>29.184359077758355</v>
      </c>
      <c r="U18">
        <f t="shared" si="12"/>
        <v>28.7096129032258</v>
      </c>
      <c r="V18">
        <f t="shared" si="13"/>
        <v>3.9546864064755707</v>
      </c>
      <c r="W18">
        <f t="shared" si="14"/>
        <v>36.394699376383436</v>
      </c>
      <c r="X18">
        <f t="shared" si="15"/>
        <v>1.3821111323589115</v>
      </c>
      <c r="Y18">
        <f t="shared" si="16"/>
        <v>3.7975616121059788</v>
      </c>
      <c r="Z18">
        <f t="shared" si="17"/>
        <v>2.5725752741166592</v>
      </c>
      <c r="AA18">
        <f t="shared" si="18"/>
        <v>-29.468561704046781</v>
      </c>
      <c r="AB18">
        <f t="shared" si="19"/>
        <v>-111.8771620709219</v>
      </c>
      <c r="AC18">
        <f t="shared" si="20"/>
        <v>-8.2240528146340512</v>
      </c>
      <c r="AD18">
        <f t="shared" si="21"/>
        <v>81.719644661474959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54106.361852172668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931.28750000000002</v>
      </c>
      <c r="AR18">
        <v>1028.3399999999999</v>
      </c>
      <c r="AS18">
        <f t="shared" si="27"/>
        <v>9.4377832234474934E-2</v>
      </c>
      <c r="AT18">
        <v>0.5</v>
      </c>
      <c r="AU18">
        <f t="shared" si="28"/>
        <v>1180.1829588117123</v>
      </c>
      <c r="AV18">
        <f t="shared" si="29"/>
        <v>-6.7090509478287901</v>
      </c>
      <c r="AW18">
        <f t="shared" si="30"/>
        <v>55.691554646359009</v>
      </c>
      <c r="AX18">
        <f t="shared" si="31"/>
        <v>0.33365423887041246</v>
      </c>
      <c r="AY18">
        <f t="shared" si="32"/>
        <v>-5.1952143709870008E-3</v>
      </c>
      <c r="AZ18">
        <f t="shared" si="33"/>
        <v>2.1721804072582995</v>
      </c>
      <c r="BA18" t="s">
        <v>296</v>
      </c>
      <c r="BB18">
        <v>685.23</v>
      </c>
      <c r="BC18">
        <f t="shared" si="34"/>
        <v>343.1099999999999</v>
      </c>
      <c r="BD18">
        <f t="shared" si="35"/>
        <v>0.28286118154527679</v>
      </c>
      <c r="BE18">
        <f t="shared" si="36"/>
        <v>0.86684905989871353</v>
      </c>
      <c r="BF18">
        <f t="shared" si="37"/>
        <v>0.3102075865087206</v>
      </c>
      <c r="BG18">
        <f t="shared" si="38"/>
        <v>0.87714493877817312</v>
      </c>
      <c r="BH18">
        <f t="shared" si="39"/>
        <v>1399.9983870967701</v>
      </c>
      <c r="BI18">
        <f t="shared" si="40"/>
        <v>1180.1829588117123</v>
      </c>
      <c r="BJ18">
        <f t="shared" si="41"/>
        <v>0.84298879890790634</v>
      </c>
      <c r="BK18">
        <f t="shared" si="42"/>
        <v>0.19597759781581278</v>
      </c>
      <c r="BL18">
        <v>6</v>
      </c>
      <c r="BM18">
        <v>0.5</v>
      </c>
      <c r="BN18" t="s">
        <v>290</v>
      </c>
      <c r="BO18">
        <v>2</v>
      </c>
      <c r="BP18">
        <v>1608068440.5999999</v>
      </c>
      <c r="BQ18">
        <v>51.292090322580599</v>
      </c>
      <c r="BR18">
        <v>43.282716129032302</v>
      </c>
      <c r="BS18">
        <v>13.4500677419355</v>
      </c>
      <c r="BT18">
        <v>12.6590225806452</v>
      </c>
      <c r="BU18">
        <v>47.492090322580601</v>
      </c>
      <c r="BV18">
        <v>13.3250677419355</v>
      </c>
      <c r="BW18">
        <v>500.02232258064498</v>
      </c>
      <c r="BX18">
        <v>102.65864516129</v>
      </c>
      <c r="BY18">
        <v>0.100029283870968</v>
      </c>
      <c r="BZ18">
        <v>28.0123</v>
      </c>
      <c r="CA18">
        <v>28.7096129032258</v>
      </c>
      <c r="CB18">
        <v>999.9</v>
      </c>
      <c r="CC18">
        <v>0</v>
      </c>
      <c r="CD18">
        <v>0</v>
      </c>
      <c r="CE18">
        <v>10001.142258064499</v>
      </c>
      <c r="CF18">
        <v>0</v>
      </c>
      <c r="CG18">
        <v>529.64661290322601</v>
      </c>
      <c r="CH18">
        <v>1399.9983870967701</v>
      </c>
      <c r="CI18">
        <v>0.90001493548387101</v>
      </c>
      <c r="CJ18">
        <v>9.9984916129032306E-2</v>
      </c>
      <c r="CK18">
        <v>0</v>
      </c>
      <c r="CL18">
        <v>931.50858064516103</v>
      </c>
      <c r="CM18">
        <v>4.9997499999999997</v>
      </c>
      <c r="CN18">
        <v>12795.4548387097</v>
      </c>
      <c r="CO18">
        <v>12178.080645161301</v>
      </c>
      <c r="CP18">
        <v>49.066064516129003</v>
      </c>
      <c r="CQ18">
        <v>51.003999999999998</v>
      </c>
      <c r="CR18">
        <v>50.125</v>
      </c>
      <c r="CS18">
        <v>50.4491935483871</v>
      </c>
      <c r="CT18">
        <v>50.124935483870999</v>
      </c>
      <c r="CU18">
        <v>1255.5212903225799</v>
      </c>
      <c r="CV18">
        <v>139.477096774194</v>
      </c>
      <c r="CW18">
        <v>0</v>
      </c>
      <c r="CX18">
        <v>119.59999990463299</v>
      </c>
      <c r="CY18">
        <v>0</v>
      </c>
      <c r="CZ18">
        <v>931.28750000000002</v>
      </c>
      <c r="DA18">
        <v>-33.0283418197304</v>
      </c>
      <c r="DB18">
        <v>-464.81367459029798</v>
      </c>
      <c r="DC18">
        <v>12792.7384615385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-7.1441376308074904</v>
      </c>
      <c r="DS18">
        <v>38.014763168215602</v>
      </c>
      <c r="DT18">
        <v>2.7604155243152801</v>
      </c>
      <c r="DU18">
        <v>0</v>
      </c>
      <c r="DV18">
        <v>8.3443574193548393</v>
      </c>
      <c r="DW18">
        <v>-45.501375000000003</v>
      </c>
      <c r="DX18">
        <v>3.4123493983678901</v>
      </c>
      <c r="DY18">
        <v>0</v>
      </c>
      <c r="DZ18">
        <v>0.79199725806451604</v>
      </c>
      <c r="EA18">
        <v>-0.10398333870968</v>
      </c>
      <c r="EB18">
        <v>7.9295209673795903E-3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1263</v>
      </c>
      <c r="EX18">
        <v>1263</v>
      </c>
      <c r="EY18">
        <v>2</v>
      </c>
      <c r="EZ18">
        <v>509.33100000000002</v>
      </c>
      <c r="FA18">
        <v>472.959</v>
      </c>
      <c r="FB18">
        <v>23.818000000000001</v>
      </c>
      <c r="FC18">
        <v>33.332299999999996</v>
      </c>
      <c r="FD18">
        <v>30.000399999999999</v>
      </c>
      <c r="FE18">
        <v>33.203099999999999</v>
      </c>
      <c r="FF18">
        <v>33.159700000000001</v>
      </c>
      <c r="FG18">
        <v>6.0975999999999999</v>
      </c>
      <c r="FH18">
        <v>0</v>
      </c>
      <c r="FI18">
        <v>100</v>
      </c>
      <c r="FJ18">
        <v>23.8231</v>
      </c>
      <c r="FK18">
        <v>47.830500000000001</v>
      </c>
      <c r="FL18">
        <v>13.476000000000001</v>
      </c>
      <c r="FM18">
        <v>101.45399999999999</v>
      </c>
      <c r="FN18">
        <v>100.83799999999999</v>
      </c>
    </row>
    <row r="19" spans="1:170" x14ac:dyDescent="0.25">
      <c r="A19">
        <v>3</v>
      </c>
      <c r="B19">
        <v>1608068569.0999999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1608068561.0999999</v>
      </c>
      <c r="I19">
        <f t="shared" si="0"/>
        <v>6.1828973920976594E-4</v>
      </c>
      <c r="J19">
        <f t="shared" si="1"/>
        <v>-1.7136690199034903</v>
      </c>
      <c r="K19">
        <f t="shared" si="2"/>
        <v>79.999703225806499</v>
      </c>
      <c r="L19">
        <f t="shared" si="3"/>
        <v>188.42339923362891</v>
      </c>
      <c r="M19">
        <f t="shared" si="4"/>
        <v>19.362623463756172</v>
      </c>
      <c r="N19">
        <f t="shared" si="5"/>
        <v>8.2208692607912166</v>
      </c>
      <c r="O19">
        <f t="shared" si="6"/>
        <v>2.4156821162580559E-2</v>
      </c>
      <c r="P19">
        <f t="shared" si="7"/>
        <v>2.9758358303095438</v>
      </c>
      <c r="Q19">
        <f t="shared" si="8"/>
        <v>2.4048406390480458E-2</v>
      </c>
      <c r="R19">
        <f t="shared" si="9"/>
        <v>1.5039953948600693E-2</v>
      </c>
      <c r="S19">
        <f t="shared" si="10"/>
        <v>231.28695327625252</v>
      </c>
      <c r="T19">
        <f t="shared" si="11"/>
        <v>29.167557239487213</v>
      </c>
      <c r="U19">
        <f t="shared" si="12"/>
        <v>28.716799999999999</v>
      </c>
      <c r="V19">
        <f t="shared" si="13"/>
        <v>3.9563349442319637</v>
      </c>
      <c r="W19">
        <f t="shared" si="14"/>
        <v>36.480003933238294</v>
      </c>
      <c r="X19">
        <f t="shared" si="15"/>
        <v>1.382958209832136</v>
      </c>
      <c r="Y19">
        <f t="shared" si="16"/>
        <v>3.7910034559291024</v>
      </c>
      <c r="Z19">
        <f t="shared" si="17"/>
        <v>2.5733767343998277</v>
      </c>
      <c r="AA19">
        <f t="shared" si="18"/>
        <v>-27.266577499150678</v>
      </c>
      <c r="AB19">
        <f t="shared" si="19"/>
        <v>-117.78182000806952</v>
      </c>
      <c r="AC19">
        <f t="shared" si="20"/>
        <v>-8.6575208571873254</v>
      </c>
      <c r="AD19">
        <f t="shared" si="21"/>
        <v>77.581034911844981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54107.861004402541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886.99723076923101</v>
      </c>
      <c r="AR19">
        <v>974.51</v>
      </c>
      <c r="AS19">
        <f t="shared" si="27"/>
        <v>8.980181756038319E-2</v>
      </c>
      <c r="AT19">
        <v>0.5</v>
      </c>
      <c r="AU19">
        <f t="shared" si="28"/>
        <v>1180.1641071989404</v>
      </c>
      <c r="AV19">
        <f t="shared" si="29"/>
        <v>-1.7136690199034903</v>
      </c>
      <c r="AW19">
        <f t="shared" si="30"/>
        <v>52.99044092299588</v>
      </c>
      <c r="AX19">
        <f t="shared" si="31"/>
        <v>0.32049953309868556</v>
      </c>
      <c r="AY19">
        <f t="shared" si="32"/>
        <v>-9.6251151272793692E-4</v>
      </c>
      <c r="AZ19">
        <f t="shared" si="33"/>
        <v>2.3474053626950977</v>
      </c>
      <c r="BA19" t="s">
        <v>300</v>
      </c>
      <c r="BB19">
        <v>662.18</v>
      </c>
      <c r="BC19">
        <f t="shared" si="34"/>
        <v>312.33000000000004</v>
      </c>
      <c r="BD19">
        <f t="shared" si="35"/>
        <v>0.28019328668641813</v>
      </c>
      <c r="BE19">
        <f t="shared" si="36"/>
        <v>0.87986845647909517</v>
      </c>
      <c r="BF19">
        <f t="shared" si="37"/>
        <v>0.33784399378754609</v>
      </c>
      <c r="BG19">
        <f t="shared" si="38"/>
        <v>0.89828290114372555</v>
      </c>
      <c r="BH19">
        <f t="shared" si="39"/>
        <v>1399.9751612903201</v>
      </c>
      <c r="BI19">
        <f t="shared" si="40"/>
        <v>1180.1641071989404</v>
      </c>
      <c r="BJ19">
        <f t="shared" si="41"/>
        <v>0.84298931854706227</v>
      </c>
      <c r="BK19">
        <f t="shared" si="42"/>
        <v>0.19597863709412444</v>
      </c>
      <c r="BL19">
        <v>6</v>
      </c>
      <c r="BM19">
        <v>0.5</v>
      </c>
      <c r="BN19" t="s">
        <v>290</v>
      </c>
      <c r="BO19">
        <v>2</v>
      </c>
      <c r="BP19">
        <v>1608068561.0999999</v>
      </c>
      <c r="BQ19">
        <v>79.999703225806499</v>
      </c>
      <c r="BR19">
        <v>78.002738709677402</v>
      </c>
      <c r="BS19">
        <v>13.457974193548401</v>
      </c>
      <c r="BT19">
        <v>12.726041935483901</v>
      </c>
      <c r="BU19">
        <v>76.199703225806502</v>
      </c>
      <c r="BV19">
        <v>13.332974193548401</v>
      </c>
      <c r="BW19">
        <v>500.02070967741901</v>
      </c>
      <c r="BX19">
        <v>102.66125806451601</v>
      </c>
      <c r="BY19">
        <v>9.9988906451612902E-2</v>
      </c>
      <c r="BZ19">
        <v>27.982651612903201</v>
      </c>
      <c r="CA19">
        <v>28.716799999999999</v>
      </c>
      <c r="CB19">
        <v>999.9</v>
      </c>
      <c r="CC19">
        <v>0</v>
      </c>
      <c r="CD19">
        <v>0</v>
      </c>
      <c r="CE19">
        <v>10000.1387096774</v>
      </c>
      <c r="CF19">
        <v>0</v>
      </c>
      <c r="CG19">
        <v>504.601258064516</v>
      </c>
      <c r="CH19">
        <v>1399.9751612903201</v>
      </c>
      <c r="CI19">
        <v>0.90000083870967695</v>
      </c>
      <c r="CJ19">
        <v>9.9999148387096795E-2</v>
      </c>
      <c r="CK19">
        <v>0</v>
      </c>
      <c r="CL19">
        <v>887.07390322580704</v>
      </c>
      <c r="CM19">
        <v>4.9997499999999997</v>
      </c>
      <c r="CN19">
        <v>12185.961290322601</v>
      </c>
      <c r="CO19">
        <v>12177.845161290301</v>
      </c>
      <c r="CP19">
        <v>49.145000000000003</v>
      </c>
      <c r="CQ19">
        <v>51.061999999999998</v>
      </c>
      <c r="CR19">
        <v>50.203258064516099</v>
      </c>
      <c r="CS19">
        <v>50.508000000000003</v>
      </c>
      <c r="CT19">
        <v>50.203193548387098</v>
      </c>
      <c r="CU19">
        <v>1255.4761290322599</v>
      </c>
      <c r="CV19">
        <v>139.499032258065</v>
      </c>
      <c r="CW19">
        <v>0</v>
      </c>
      <c r="CX19">
        <v>119.59999990463299</v>
      </c>
      <c r="CY19">
        <v>0</v>
      </c>
      <c r="CZ19">
        <v>886.99723076923101</v>
      </c>
      <c r="DA19">
        <v>-14.1028375777923</v>
      </c>
      <c r="DB19">
        <v>-188.02735019739799</v>
      </c>
      <c r="DC19">
        <v>12184.961538461501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-1.6680745253654401</v>
      </c>
      <c r="DS19">
        <v>-6.4407008266299099</v>
      </c>
      <c r="DT19">
        <v>1.4306281593544901</v>
      </c>
      <c r="DU19">
        <v>0</v>
      </c>
      <c r="DV19">
        <v>1.9969733032258099</v>
      </c>
      <c r="DW19">
        <v>8.2349085387096803</v>
      </c>
      <c r="DX19">
        <v>1.7149720509737501</v>
      </c>
      <c r="DY19">
        <v>0</v>
      </c>
      <c r="DZ19">
        <v>0.73192977419354799</v>
      </c>
      <c r="EA19">
        <v>1.29519677419354E-2</v>
      </c>
      <c r="EB19">
        <v>1.06700224354081E-3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1265</v>
      </c>
      <c r="EX19">
        <v>1265</v>
      </c>
      <c r="EY19">
        <v>2</v>
      </c>
      <c r="EZ19">
        <v>509.6</v>
      </c>
      <c r="FA19">
        <v>473.50599999999997</v>
      </c>
      <c r="FB19">
        <v>23.960799999999999</v>
      </c>
      <c r="FC19">
        <v>33.31</v>
      </c>
      <c r="FD19">
        <v>30</v>
      </c>
      <c r="FE19">
        <v>33.219700000000003</v>
      </c>
      <c r="FF19">
        <v>33.182299999999998</v>
      </c>
      <c r="FG19">
        <v>6.8720600000000003</v>
      </c>
      <c r="FH19">
        <v>0</v>
      </c>
      <c r="FI19">
        <v>100</v>
      </c>
      <c r="FJ19">
        <v>23.963899999999999</v>
      </c>
      <c r="FK19">
        <v>76.956199999999995</v>
      </c>
      <c r="FL19">
        <v>13.4277</v>
      </c>
      <c r="FM19">
        <v>101.459</v>
      </c>
      <c r="FN19">
        <v>100.848</v>
      </c>
    </row>
    <row r="20" spans="1:170" x14ac:dyDescent="0.25">
      <c r="A20">
        <v>4</v>
      </c>
      <c r="B20">
        <v>1608068689.5999999</v>
      </c>
      <c r="C20">
        <v>361.5</v>
      </c>
      <c r="D20" t="s">
        <v>301</v>
      </c>
      <c r="E20" t="s">
        <v>302</v>
      </c>
      <c r="F20" t="s">
        <v>285</v>
      </c>
      <c r="G20" t="s">
        <v>286</v>
      </c>
      <c r="H20">
        <v>1608068681.5999999</v>
      </c>
      <c r="I20">
        <f t="shared" si="0"/>
        <v>5.9717609738343101E-4</v>
      </c>
      <c r="J20">
        <f t="shared" si="1"/>
        <v>-0.17230114464248802</v>
      </c>
      <c r="K20">
        <f t="shared" si="2"/>
        <v>100.078883870968</v>
      </c>
      <c r="L20">
        <f t="shared" si="3"/>
        <v>107.6738654858184</v>
      </c>
      <c r="M20">
        <f t="shared" si="4"/>
        <v>11.064233693963628</v>
      </c>
      <c r="N20">
        <f t="shared" si="5"/>
        <v>10.28379685249879</v>
      </c>
      <c r="O20">
        <f t="shared" si="6"/>
        <v>2.3316356918397847E-2</v>
      </c>
      <c r="P20">
        <f t="shared" si="7"/>
        <v>2.9755547107154707</v>
      </c>
      <c r="Q20">
        <f t="shared" si="8"/>
        <v>2.3215328319809898E-2</v>
      </c>
      <c r="R20">
        <f t="shared" si="9"/>
        <v>1.4518620609442763E-2</v>
      </c>
      <c r="S20">
        <f t="shared" si="10"/>
        <v>231.28635616712643</v>
      </c>
      <c r="T20">
        <f t="shared" si="11"/>
        <v>29.171380514670073</v>
      </c>
      <c r="U20">
        <f t="shared" si="12"/>
        <v>28.749099999999999</v>
      </c>
      <c r="V20">
        <f t="shared" si="13"/>
        <v>3.9637511465189608</v>
      </c>
      <c r="W20">
        <f t="shared" si="14"/>
        <v>36.65217805493505</v>
      </c>
      <c r="X20">
        <f t="shared" si="15"/>
        <v>1.3893486663803423</v>
      </c>
      <c r="Y20">
        <f t="shared" si="16"/>
        <v>3.7906305712527026</v>
      </c>
      <c r="Z20">
        <f t="shared" si="17"/>
        <v>2.5744024801386187</v>
      </c>
      <c r="AA20">
        <f t="shared" si="18"/>
        <v>-26.335465894609307</v>
      </c>
      <c r="AB20">
        <f t="shared" si="19"/>
        <v>-123.2228391391432</v>
      </c>
      <c r="AC20">
        <f t="shared" si="20"/>
        <v>-9.0596988533149929</v>
      </c>
      <c r="AD20">
        <f t="shared" si="21"/>
        <v>72.668352280058926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54099.821106822703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303</v>
      </c>
      <c r="AQ20">
        <v>864.81180769230798</v>
      </c>
      <c r="AR20">
        <v>950.96</v>
      </c>
      <c r="AS20">
        <f t="shared" si="27"/>
        <v>9.0590763341982905E-2</v>
      </c>
      <c r="AT20">
        <v>0.5</v>
      </c>
      <c r="AU20">
        <f t="shared" si="28"/>
        <v>1180.1620846182791</v>
      </c>
      <c r="AV20">
        <f t="shared" si="29"/>
        <v>-0.17230114464248802</v>
      </c>
      <c r="AW20">
        <f t="shared" si="30"/>
        <v>53.455892056417859</v>
      </c>
      <c r="AX20">
        <f t="shared" si="31"/>
        <v>0.33400984268528644</v>
      </c>
      <c r="AY20">
        <f t="shared" si="32"/>
        <v>3.4355139896302949E-4</v>
      </c>
      <c r="AZ20">
        <f t="shared" si="33"/>
        <v>2.4303020105998145</v>
      </c>
      <c r="BA20" t="s">
        <v>304</v>
      </c>
      <c r="BB20">
        <v>633.33000000000004</v>
      </c>
      <c r="BC20">
        <f t="shared" si="34"/>
        <v>317.63</v>
      </c>
      <c r="BD20">
        <f t="shared" si="35"/>
        <v>0.27122183769698094</v>
      </c>
      <c r="BE20">
        <f t="shared" si="36"/>
        <v>0.87917070851165002</v>
      </c>
      <c r="BF20">
        <f t="shared" si="37"/>
        <v>0.36583602284011785</v>
      </c>
      <c r="BG20">
        <f t="shared" si="38"/>
        <v>0.90753051425367848</v>
      </c>
      <c r="BH20">
        <f t="shared" si="39"/>
        <v>1399.9729032258099</v>
      </c>
      <c r="BI20">
        <f t="shared" si="40"/>
        <v>1180.1620846182791</v>
      </c>
      <c r="BJ20">
        <f t="shared" si="41"/>
        <v>0.84298923350513144</v>
      </c>
      <c r="BK20">
        <f t="shared" si="42"/>
        <v>0.19597846701026284</v>
      </c>
      <c r="BL20">
        <v>6</v>
      </c>
      <c r="BM20">
        <v>0.5</v>
      </c>
      <c r="BN20" t="s">
        <v>290</v>
      </c>
      <c r="BO20">
        <v>2</v>
      </c>
      <c r="BP20">
        <v>1608068681.5999999</v>
      </c>
      <c r="BQ20">
        <v>100.078883870968</v>
      </c>
      <c r="BR20">
        <v>99.943841935483803</v>
      </c>
      <c r="BS20">
        <v>13.5207322580645</v>
      </c>
      <c r="BT20">
        <v>12.813819354838699</v>
      </c>
      <c r="BU20">
        <v>96.278864516129005</v>
      </c>
      <c r="BV20">
        <v>13.3957322580645</v>
      </c>
      <c r="BW20">
        <v>500.00658064516102</v>
      </c>
      <c r="BX20">
        <v>102.656935483871</v>
      </c>
      <c r="BY20">
        <v>9.9974412903225798E-2</v>
      </c>
      <c r="BZ20">
        <v>27.980964516128999</v>
      </c>
      <c r="CA20">
        <v>28.749099999999999</v>
      </c>
      <c r="CB20">
        <v>999.9</v>
      </c>
      <c r="CC20">
        <v>0</v>
      </c>
      <c r="CD20">
        <v>0</v>
      </c>
      <c r="CE20">
        <v>9998.9699999999993</v>
      </c>
      <c r="CF20">
        <v>0</v>
      </c>
      <c r="CG20">
        <v>493.68200000000002</v>
      </c>
      <c r="CH20">
        <v>1399.9729032258099</v>
      </c>
      <c r="CI20">
        <v>0.900001612903226</v>
      </c>
      <c r="CJ20">
        <v>9.9998370967741904E-2</v>
      </c>
      <c r="CK20">
        <v>0</v>
      </c>
      <c r="CL20">
        <v>864.83941935483904</v>
      </c>
      <c r="CM20">
        <v>4.9997499999999997</v>
      </c>
      <c r="CN20">
        <v>11886.983870967701</v>
      </c>
      <c r="CO20">
        <v>12177.819354838701</v>
      </c>
      <c r="CP20">
        <v>49.195129032258002</v>
      </c>
      <c r="CQ20">
        <v>51.125</v>
      </c>
      <c r="CR20">
        <v>50.258000000000003</v>
      </c>
      <c r="CS20">
        <v>50.526000000000003</v>
      </c>
      <c r="CT20">
        <v>50.25</v>
      </c>
      <c r="CU20">
        <v>1255.47806451613</v>
      </c>
      <c r="CV20">
        <v>139.494838709677</v>
      </c>
      <c r="CW20">
        <v>0</v>
      </c>
      <c r="CX20">
        <v>119.60000014305101</v>
      </c>
      <c r="CY20">
        <v>0</v>
      </c>
      <c r="CZ20">
        <v>864.81180769230798</v>
      </c>
      <c r="DA20">
        <v>-8.09199999300745</v>
      </c>
      <c r="DB20">
        <v>-98.061538485625505</v>
      </c>
      <c r="DC20">
        <v>11886.6653846154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-0.16555958817511801</v>
      </c>
      <c r="DS20">
        <v>7.2445234062314201</v>
      </c>
      <c r="DT20">
        <v>0.78520705474510599</v>
      </c>
      <c r="DU20">
        <v>0</v>
      </c>
      <c r="DV20">
        <v>0.123717822580645</v>
      </c>
      <c r="DW20">
        <v>-8.1273970645161295</v>
      </c>
      <c r="DX20">
        <v>0.94147723812653294</v>
      </c>
      <c r="DY20">
        <v>0</v>
      </c>
      <c r="DZ20">
        <v>0.706809258064516</v>
      </c>
      <c r="EA20">
        <v>1.7387709677416499E-2</v>
      </c>
      <c r="EB20">
        <v>1.43756714216812E-3</v>
      </c>
      <c r="EC20">
        <v>1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1267</v>
      </c>
      <c r="EX20">
        <v>1267</v>
      </c>
      <c r="EY20">
        <v>2</v>
      </c>
      <c r="EZ20">
        <v>509.80200000000002</v>
      </c>
      <c r="FA20">
        <v>473.63900000000001</v>
      </c>
      <c r="FB20">
        <v>23.842400000000001</v>
      </c>
      <c r="FC20">
        <v>33.284599999999998</v>
      </c>
      <c r="FD20">
        <v>29.9999</v>
      </c>
      <c r="FE20">
        <v>33.218200000000003</v>
      </c>
      <c r="FF20">
        <v>33.188200000000002</v>
      </c>
      <c r="FG20">
        <v>7.6322599999999996</v>
      </c>
      <c r="FH20">
        <v>0</v>
      </c>
      <c r="FI20">
        <v>100</v>
      </c>
      <c r="FJ20">
        <v>23.8489</v>
      </c>
      <c r="FK20">
        <v>95.4328</v>
      </c>
      <c r="FL20">
        <v>13.459</v>
      </c>
      <c r="FM20">
        <v>101.46899999999999</v>
      </c>
      <c r="FN20">
        <v>100.851</v>
      </c>
    </row>
    <row r="21" spans="1:170" x14ac:dyDescent="0.25">
      <c r="A21">
        <v>5</v>
      </c>
      <c r="B21">
        <v>1608068810.5</v>
      </c>
      <c r="C21">
        <v>482.40000009536698</v>
      </c>
      <c r="D21" t="s">
        <v>305</v>
      </c>
      <c r="E21" t="s">
        <v>306</v>
      </c>
      <c r="F21" t="s">
        <v>285</v>
      </c>
      <c r="G21" t="s">
        <v>286</v>
      </c>
      <c r="H21">
        <v>1608068802.5</v>
      </c>
      <c r="I21">
        <f t="shared" si="0"/>
        <v>6.0768374949724251E-4</v>
      </c>
      <c r="J21">
        <f t="shared" si="1"/>
        <v>-1.0825884171856803</v>
      </c>
      <c r="K21">
        <f t="shared" si="2"/>
        <v>149.20341935483901</v>
      </c>
      <c r="L21">
        <f t="shared" si="3"/>
        <v>214.84797090828528</v>
      </c>
      <c r="M21">
        <f t="shared" si="4"/>
        <v>22.075635575471299</v>
      </c>
      <c r="N21">
        <f t="shared" si="5"/>
        <v>15.330655897596046</v>
      </c>
      <c r="O21">
        <f t="shared" si="6"/>
        <v>2.3780652025861455E-2</v>
      </c>
      <c r="P21">
        <f t="shared" si="7"/>
        <v>2.9751902191481445</v>
      </c>
      <c r="Q21">
        <f t="shared" si="8"/>
        <v>2.3675556807836222E-2</v>
      </c>
      <c r="R21">
        <f t="shared" si="9"/>
        <v>1.4806626555624069E-2</v>
      </c>
      <c r="S21">
        <f t="shared" si="10"/>
        <v>231.29032945936271</v>
      </c>
      <c r="T21">
        <f t="shared" si="11"/>
        <v>29.178501162716842</v>
      </c>
      <c r="U21">
        <f t="shared" si="12"/>
        <v>28.776370967741901</v>
      </c>
      <c r="V21">
        <f t="shared" si="13"/>
        <v>3.9700221001873701</v>
      </c>
      <c r="W21">
        <f t="shared" si="14"/>
        <v>36.956162435964394</v>
      </c>
      <c r="X21">
        <f t="shared" si="15"/>
        <v>1.4016608958449959</v>
      </c>
      <c r="Y21">
        <f t="shared" si="16"/>
        <v>3.7927663573665602</v>
      </c>
      <c r="Z21">
        <f t="shared" si="17"/>
        <v>2.5683612043423745</v>
      </c>
      <c r="AA21">
        <f t="shared" si="18"/>
        <v>-26.798853352828395</v>
      </c>
      <c r="AB21">
        <f t="shared" si="19"/>
        <v>-126.03230996911171</v>
      </c>
      <c r="AC21">
        <f t="shared" si="20"/>
        <v>-9.2690988498827771</v>
      </c>
      <c r="AD21">
        <f t="shared" si="21"/>
        <v>69.190067287539847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54087.24055574731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307</v>
      </c>
      <c r="AQ21">
        <v>852.18943999999999</v>
      </c>
      <c r="AR21">
        <v>938.84</v>
      </c>
      <c r="AS21">
        <f t="shared" si="27"/>
        <v>9.229534318946786E-2</v>
      </c>
      <c r="AT21">
        <v>0.5</v>
      </c>
      <c r="AU21">
        <f t="shared" si="28"/>
        <v>1180.1822233279577</v>
      </c>
      <c r="AV21">
        <f t="shared" si="29"/>
        <v>-1.0825884171856803</v>
      </c>
      <c r="AW21">
        <f t="shared" si="30"/>
        <v>54.46266166408153</v>
      </c>
      <c r="AX21">
        <f t="shared" si="31"/>
        <v>0.34715180435430965</v>
      </c>
      <c r="AY21">
        <f t="shared" si="32"/>
        <v>-4.277652445449252E-4</v>
      </c>
      <c r="AZ21">
        <f t="shared" si="33"/>
        <v>2.4745856588982145</v>
      </c>
      <c r="BA21" t="s">
        <v>308</v>
      </c>
      <c r="BB21">
        <v>612.91999999999996</v>
      </c>
      <c r="BC21">
        <f t="shared" si="34"/>
        <v>325.92000000000007</v>
      </c>
      <c r="BD21">
        <f t="shared" si="35"/>
        <v>0.2658645066273933</v>
      </c>
      <c r="BE21">
        <f t="shared" si="36"/>
        <v>0.87697232330248076</v>
      </c>
      <c r="BF21">
        <f t="shared" si="37"/>
        <v>0.38793591668618177</v>
      </c>
      <c r="BG21">
        <f t="shared" si="38"/>
        <v>0.91228979539561594</v>
      </c>
      <c r="BH21">
        <f t="shared" si="39"/>
        <v>1399.99677419355</v>
      </c>
      <c r="BI21">
        <f t="shared" si="40"/>
        <v>1180.1822233279577</v>
      </c>
      <c r="BJ21">
        <f t="shared" si="41"/>
        <v>0.84298924474864334</v>
      </c>
      <c r="BK21">
        <f t="shared" si="42"/>
        <v>0.19597848949728677</v>
      </c>
      <c r="BL21">
        <v>6</v>
      </c>
      <c r="BM21">
        <v>0.5</v>
      </c>
      <c r="BN21" t="s">
        <v>290</v>
      </c>
      <c r="BO21">
        <v>2</v>
      </c>
      <c r="BP21">
        <v>1608068802.5</v>
      </c>
      <c r="BQ21">
        <v>149.20341935483901</v>
      </c>
      <c r="BR21">
        <v>148.01316129032301</v>
      </c>
      <c r="BS21">
        <v>13.641464516129</v>
      </c>
      <c r="BT21">
        <v>12.922219354838701</v>
      </c>
      <c r="BU21">
        <v>145.403419354839</v>
      </c>
      <c r="BV21">
        <v>13.516464516129</v>
      </c>
      <c r="BW21">
        <v>500.01925806451601</v>
      </c>
      <c r="BX21">
        <v>102.650032258064</v>
      </c>
      <c r="BY21">
        <v>9.9998296774193501E-2</v>
      </c>
      <c r="BZ21">
        <v>27.9906258064516</v>
      </c>
      <c r="CA21">
        <v>28.776370967741901</v>
      </c>
      <c r="CB21">
        <v>999.9</v>
      </c>
      <c r="CC21">
        <v>0</v>
      </c>
      <c r="CD21">
        <v>0</v>
      </c>
      <c r="CE21">
        <v>9997.5812903225797</v>
      </c>
      <c r="CF21">
        <v>0</v>
      </c>
      <c r="CG21">
        <v>407.34174193548398</v>
      </c>
      <c r="CH21">
        <v>1399.99677419355</v>
      </c>
      <c r="CI21">
        <v>0.90000303225806499</v>
      </c>
      <c r="CJ21">
        <v>9.9996941935483905E-2</v>
      </c>
      <c r="CK21">
        <v>0</v>
      </c>
      <c r="CL21">
        <v>852.23800000000006</v>
      </c>
      <c r="CM21">
        <v>4.9997499999999997</v>
      </c>
      <c r="CN21">
        <v>11715.890322580601</v>
      </c>
      <c r="CO21">
        <v>12178.032258064501</v>
      </c>
      <c r="CP21">
        <v>49.237741935483903</v>
      </c>
      <c r="CQ21">
        <v>51.078258064516099</v>
      </c>
      <c r="CR21">
        <v>50.291935483870901</v>
      </c>
      <c r="CS21">
        <v>50.558064516129001</v>
      </c>
      <c r="CT21">
        <v>50.271935483870998</v>
      </c>
      <c r="CU21">
        <v>1255.49903225806</v>
      </c>
      <c r="CV21">
        <v>139.49774193548399</v>
      </c>
      <c r="CW21">
        <v>0</v>
      </c>
      <c r="CX21">
        <v>120.19999980926499</v>
      </c>
      <c r="CY21">
        <v>0</v>
      </c>
      <c r="CZ21">
        <v>852.18943999999999</v>
      </c>
      <c r="DA21">
        <v>-3.3733846258471201</v>
      </c>
      <c r="DB21">
        <v>-54.438461581979297</v>
      </c>
      <c r="DC21">
        <v>11715.304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-1.10104619623053</v>
      </c>
      <c r="DS21">
        <v>13.216783570790501</v>
      </c>
      <c r="DT21">
        <v>1.0031029244331999</v>
      </c>
      <c r="DU21">
        <v>0</v>
      </c>
      <c r="DV21">
        <v>1.19033169032258</v>
      </c>
      <c r="DW21">
        <v>-14.8709999806452</v>
      </c>
      <c r="DX21">
        <v>1.19024077202403</v>
      </c>
      <c r="DY21">
        <v>0</v>
      </c>
      <c r="DZ21">
        <v>0.71923800000000004</v>
      </c>
      <c r="EA21">
        <v>1.0204887096772501E-2</v>
      </c>
      <c r="EB21">
        <v>9.9356279733998193E-4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1269.0999999999999</v>
      </c>
      <c r="EX21">
        <v>1269</v>
      </c>
      <c r="EY21">
        <v>2</v>
      </c>
      <c r="EZ21">
        <v>509.97300000000001</v>
      </c>
      <c r="FA21">
        <v>473.76400000000001</v>
      </c>
      <c r="FB21">
        <v>23.923200000000001</v>
      </c>
      <c r="FC21">
        <v>33.2575</v>
      </c>
      <c r="FD21">
        <v>30</v>
      </c>
      <c r="FE21">
        <v>33.204900000000002</v>
      </c>
      <c r="FF21">
        <v>33.174700000000001</v>
      </c>
      <c r="FG21">
        <v>10.230499999999999</v>
      </c>
      <c r="FH21">
        <v>0</v>
      </c>
      <c r="FI21">
        <v>100</v>
      </c>
      <c r="FJ21">
        <v>23.924600000000002</v>
      </c>
      <c r="FK21">
        <v>149.578</v>
      </c>
      <c r="FL21">
        <v>13.522399999999999</v>
      </c>
      <c r="FM21">
        <v>101.473</v>
      </c>
      <c r="FN21">
        <v>100.85299999999999</v>
      </c>
    </row>
    <row r="22" spans="1:170" x14ac:dyDescent="0.25">
      <c r="A22">
        <v>6</v>
      </c>
      <c r="B22">
        <v>1608068931</v>
      </c>
      <c r="C22">
        <v>602.90000009536698</v>
      </c>
      <c r="D22" t="s">
        <v>309</v>
      </c>
      <c r="E22" t="s">
        <v>310</v>
      </c>
      <c r="F22" t="s">
        <v>285</v>
      </c>
      <c r="G22" t="s">
        <v>286</v>
      </c>
      <c r="H22">
        <v>1608068923</v>
      </c>
      <c r="I22">
        <f t="shared" si="0"/>
        <v>6.2324248492258742E-4</v>
      </c>
      <c r="J22">
        <f t="shared" si="1"/>
        <v>-0.25212783589285931</v>
      </c>
      <c r="K22">
        <f t="shared" si="2"/>
        <v>199.70209677419399</v>
      </c>
      <c r="L22">
        <f t="shared" si="3"/>
        <v>207.89378871778422</v>
      </c>
      <c r="M22">
        <f t="shared" si="4"/>
        <v>21.362153940418562</v>
      </c>
      <c r="N22">
        <f t="shared" si="5"/>
        <v>20.520415544044376</v>
      </c>
      <c r="O22">
        <f t="shared" si="6"/>
        <v>2.4532728016221732E-2</v>
      </c>
      <c r="P22">
        <f t="shared" si="7"/>
        <v>2.9754986099040126</v>
      </c>
      <c r="Q22">
        <f t="shared" si="8"/>
        <v>2.4420908704116496E-2</v>
      </c>
      <c r="R22">
        <f t="shared" si="9"/>
        <v>1.5273071850759016E-2</v>
      </c>
      <c r="S22">
        <f t="shared" si="10"/>
        <v>231.29044821242809</v>
      </c>
      <c r="T22">
        <f t="shared" si="11"/>
        <v>29.164512983814099</v>
      </c>
      <c r="U22">
        <f t="shared" si="12"/>
        <v>28.768541935483899</v>
      </c>
      <c r="V22">
        <f t="shared" si="13"/>
        <v>3.9682209309906789</v>
      </c>
      <c r="W22">
        <f t="shared" si="14"/>
        <v>37.316412989918788</v>
      </c>
      <c r="X22">
        <f t="shared" si="15"/>
        <v>1.4145079377667513</v>
      </c>
      <c r="Y22">
        <f t="shared" si="16"/>
        <v>3.7905785267970091</v>
      </c>
      <c r="Z22">
        <f t="shared" si="17"/>
        <v>2.5537129932239275</v>
      </c>
      <c r="AA22">
        <f t="shared" si="18"/>
        <v>-27.484993585086105</v>
      </c>
      <c r="AB22">
        <f t="shared" si="19"/>
        <v>-126.37707072883134</v>
      </c>
      <c r="AC22">
        <f t="shared" si="20"/>
        <v>-9.2926713313394913</v>
      </c>
      <c r="AD22">
        <f t="shared" si="21"/>
        <v>68.135712567171169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54098.178220343187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311</v>
      </c>
      <c r="AQ22">
        <v>845.48673076923103</v>
      </c>
      <c r="AR22">
        <v>934.76</v>
      </c>
      <c r="AS22">
        <f t="shared" si="27"/>
        <v>9.5503946714417531E-2</v>
      </c>
      <c r="AT22">
        <v>0.5</v>
      </c>
      <c r="AU22">
        <f t="shared" si="28"/>
        <v>1180.1815555860446</v>
      </c>
      <c r="AV22">
        <f t="shared" si="29"/>
        <v>-0.25212783589285931</v>
      </c>
      <c r="AW22">
        <f t="shared" si="30"/>
        <v>56.355998199013996</v>
      </c>
      <c r="AX22">
        <f t="shared" si="31"/>
        <v>0.34728700415079805</v>
      </c>
      <c r="AY22">
        <f t="shared" si="32"/>
        <v>2.7590639964007079E-4</v>
      </c>
      <c r="AZ22">
        <f t="shared" si="33"/>
        <v>2.4897513800333773</v>
      </c>
      <c r="BA22" t="s">
        <v>312</v>
      </c>
      <c r="BB22">
        <v>610.13</v>
      </c>
      <c r="BC22">
        <f t="shared" si="34"/>
        <v>324.63</v>
      </c>
      <c r="BD22">
        <f t="shared" si="35"/>
        <v>0.2750000592390382</v>
      </c>
      <c r="BE22">
        <f t="shared" si="36"/>
        <v>0.87758818982258335</v>
      </c>
      <c r="BF22">
        <f t="shared" si="37"/>
        <v>0.40711426747302254</v>
      </c>
      <c r="BG22">
        <f t="shared" si="38"/>
        <v>0.91389192964141663</v>
      </c>
      <c r="BH22">
        <f t="shared" si="39"/>
        <v>1399.99580645161</v>
      </c>
      <c r="BI22">
        <f t="shared" si="40"/>
        <v>1180.1815555860446</v>
      </c>
      <c r="BJ22">
        <f t="shared" si="41"/>
        <v>0.84298935050191304</v>
      </c>
      <c r="BK22">
        <f t="shared" si="42"/>
        <v>0.19597870100382633</v>
      </c>
      <c r="BL22">
        <v>6</v>
      </c>
      <c r="BM22">
        <v>0.5</v>
      </c>
      <c r="BN22" t="s">
        <v>290</v>
      </c>
      <c r="BO22">
        <v>2</v>
      </c>
      <c r="BP22">
        <v>1608068923</v>
      </c>
      <c r="BQ22">
        <v>199.70209677419399</v>
      </c>
      <c r="BR22">
        <v>199.54890322580599</v>
      </c>
      <c r="BS22">
        <v>13.7658129032258</v>
      </c>
      <c r="BT22">
        <v>13.028238709677399</v>
      </c>
      <c r="BU22">
        <v>195.90209677419401</v>
      </c>
      <c r="BV22">
        <v>13.6408129032258</v>
      </c>
      <c r="BW22">
        <v>500.01454838709702</v>
      </c>
      <c r="BX22">
        <v>102.655129032258</v>
      </c>
      <c r="BY22">
        <v>0.100004116129032</v>
      </c>
      <c r="BZ22">
        <v>27.9807290322581</v>
      </c>
      <c r="CA22">
        <v>28.768541935483899</v>
      </c>
      <c r="CB22">
        <v>999.9</v>
      </c>
      <c r="CC22">
        <v>0</v>
      </c>
      <c r="CD22">
        <v>0</v>
      </c>
      <c r="CE22">
        <v>9998.8287096774202</v>
      </c>
      <c r="CF22">
        <v>0</v>
      </c>
      <c r="CG22">
        <v>664.97206451612897</v>
      </c>
      <c r="CH22">
        <v>1399.99580645161</v>
      </c>
      <c r="CI22">
        <v>0.89999832258064505</v>
      </c>
      <c r="CJ22">
        <v>0.1000017</v>
      </c>
      <c r="CK22">
        <v>0</v>
      </c>
      <c r="CL22">
        <v>845.51622580645198</v>
      </c>
      <c r="CM22">
        <v>4.9997499999999997</v>
      </c>
      <c r="CN22">
        <v>11627.6129032258</v>
      </c>
      <c r="CO22">
        <v>12178.0032258065</v>
      </c>
      <c r="CP22">
        <v>49.225612903225802</v>
      </c>
      <c r="CQ22">
        <v>51</v>
      </c>
      <c r="CR22">
        <v>50.265999999999998</v>
      </c>
      <c r="CS22">
        <v>50.481709677419303</v>
      </c>
      <c r="CT22">
        <v>50.251935483871002</v>
      </c>
      <c r="CU22">
        <v>1255.49322580645</v>
      </c>
      <c r="CV22">
        <v>139.502580645161</v>
      </c>
      <c r="CW22">
        <v>0</v>
      </c>
      <c r="CX22">
        <v>119.59999990463299</v>
      </c>
      <c r="CY22">
        <v>0</v>
      </c>
      <c r="CZ22">
        <v>845.48673076923103</v>
      </c>
      <c r="DA22">
        <v>0.13384615536007</v>
      </c>
      <c r="DB22">
        <v>-29.538461447302399</v>
      </c>
      <c r="DC22">
        <v>11627.492307692301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-0.31391959624480498</v>
      </c>
      <c r="DS22">
        <v>4.9282597637926804</v>
      </c>
      <c r="DT22">
        <v>0.60251826524767205</v>
      </c>
      <c r="DU22">
        <v>0</v>
      </c>
      <c r="DV22">
        <v>0.18981139999999999</v>
      </c>
      <c r="DW22">
        <v>-4.7050047193548403</v>
      </c>
      <c r="DX22">
        <v>0.67977783753410903</v>
      </c>
      <c r="DY22">
        <v>0</v>
      </c>
      <c r="DZ22">
        <v>0.73741312903225797</v>
      </c>
      <c r="EA22">
        <v>2.1313499999995801E-2</v>
      </c>
      <c r="EB22">
        <v>1.8304325196950399E-3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1271.0999999999999</v>
      </c>
      <c r="EX22">
        <v>1271</v>
      </c>
      <c r="EY22">
        <v>2</v>
      </c>
      <c r="EZ22">
        <v>510.024</v>
      </c>
      <c r="FA22">
        <v>474.24599999999998</v>
      </c>
      <c r="FB22">
        <v>23.984300000000001</v>
      </c>
      <c r="FC22">
        <v>33.200000000000003</v>
      </c>
      <c r="FD22">
        <v>29.999600000000001</v>
      </c>
      <c r="FE22">
        <v>33.1614</v>
      </c>
      <c r="FF22">
        <v>33.132399999999997</v>
      </c>
      <c r="FG22">
        <v>12.6069</v>
      </c>
      <c r="FH22">
        <v>0</v>
      </c>
      <c r="FI22">
        <v>100</v>
      </c>
      <c r="FJ22">
        <v>23.997900000000001</v>
      </c>
      <c r="FK22">
        <v>200.096</v>
      </c>
      <c r="FL22">
        <v>13.6427</v>
      </c>
      <c r="FM22">
        <v>101.48</v>
      </c>
      <c r="FN22">
        <v>100.864</v>
      </c>
    </row>
    <row r="23" spans="1:170" x14ac:dyDescent="0.25">
      <c r="A23">
        <v>7</v>
      </c>
      <c r="B23">
        <v>1608069000</v>
      </c>
      <c r="C23">
        <v>671.90000009536698</v>
      </c>
      <c r="D23" t="s">
        <v>313</v>
      </c>
      <c r="E23" t="s">
        <v>314</v>
      </c>
      <c r="F23" t="s">
        <v>285</v>
      </c>
      <c r="G23" t="s">
        <v>286</v>
      </c>
      <c r="H23">
        <v>1608068992.25</v>
      </c>
      <c r="I23">
        <f t="shared" si="0"/>
        <v>6.3213423901373948E-4</v>
      </c>
      <c r="J23">
        <f t="shared" si="1"/>
        <v>0.79999070444222709</v>
      </c>
      <c r="K23">
        <f t="shared" si="2"/>
        <v>249.1782</v>
      </c>
      <c r="L23">
        <f t="shared" si="3"/>
        <v>188.7136877700618</v>
      </c>
      <c r="M23">
        <f t="shared" si="4"/>
        <v>19.391196740456341</v>
      </c>
      <c r="N23">
        <f t="shared" si="5"/>
        <v>25.604202624242934</v>
      </c>
      <c r="O23">
        <f t="shared" si="6"/>
        <v>2.493053566862757E-2</v>
      </c>
      <c r="P23">
        <f t="shared" si="7"/>
        <v>2.9754472839619655</v>
      </c>
      <c r="Q23">
        <f t="shared" si="8"/>
        <v>2.4815067798675851E-2</v>
      </c>
      <c r="R23">
        <f t="shared" si="9"/>
        <v>1.5519746996329903E-2</v>
      </c>
      <c r="S23">
        <f t="shared" si="10"/>
        <v>231.29412976447543</v>
      </c>
      <c r="T23">
        <f t="shared" si="11"/>
        <v>29.165124406887696</v>
      </c>
      <c r="U23">
        <f t="shared" si="12"/>
        <v>28.77318</v>
      </c>
      <c r="V23">
        <f t="shared" si="13"/>
        <v>3.9692878911097118</v>
      </c>
      <c r="W23">
        <f t="shared" si="14"/>
        <v>37.465233984013842</v>
      </c>
      <c r="X23">
        <f t="shared" si="15"/>
        <v>1.4203851964516208</v>
      </c>
      <c r="Y23">
        <f t="shared" si="16"/>
        <v>3.7912086630973385</v>
      </c>
      <c r="Z23">
        <f t="shared" si="17"/>
        <v>2.5489026946580911</v>
      </c>
      <c r="AA23">
        <f t="shared" si="18"/>
        <v>-27.87711994050591</v>
      </c>
      <c r="AB23">
        <f t="shared" si="19"/>
        <v>-126.66156311304725</v>
      </c>
      <c r="AC23">
        <f t="shared" si="20"/>
        <v>-9.3140983266581863</v>
      </c>
      <c r="AD23">
        <f t="shared" si="21"/>
        <v>67.441348384264089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54096.148239821436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315</v>
      </c>
      <c r="AQ23">
        <v>844.18691999999999</v>
      </c>
      <c r="AR23">
        <v>936.44</v>
      </c>
      <c r="AS23">
        <f t="shared" si="27"/>
        <v>9.8514672589808283E-2</v>
      </c>
      <c r="AT23">
        <v>0.5</v>
      </c>
      <c r="AU23">
        <f t="shared" si="28"/>
        <v>1180.200020747347</v>
      </c>
      <c r="AV23">
        <f t="shared" si="29"/>
        <v>0.79999070444222709</v>
      </c>
      <c r="AW23">
        <f t="shared" si="30"/>
        <v>58.133509317204918</v>
      </c>
      <c r="AX23">
        <f t="shared" si="31"/>
        <v>0.34658921020033323</v>
      </c>
      <c r="AY23">
        <f t="shared" si="32"/>
        <v>1.1673768514137244E-3</v>
      </c>
      <c r="AZ23">
        <f t="shared" si="33"/>
        <v>2.4834906667805732</v>
      </c>
      <c r="BA23" t="s">
        <v>316</v>
      </c>
      <c r="BB23">
        <v>611.88</v>
      </c>
      <c r="BC23">
        <f t="shared" si="34"/>
        <v>324.56000000000006</v>
      </c>
      <c r="BD23">
        <f t="shared" si="35"/>
        <v>0.28424044860734549</v>
      </c>
      <c r="BE23">
        <f t="shared" si="36"/>
        <v>0.87753377103614827</v>
      </c>
      <c r="BF23">
        <f t="shared" si="37"/>
        <v>0.4175045047554064</v>
      </c>
      <c r="BG23">
        <f t="shared" si="38"/>
        <v>0.91323222730491049</v>
      </c>
      <c r="BH23">
        <f t="shared" si="39"/>
        <v>1400.01766666667</v>
      </c>
      <c r="BI23">
        <f t="shared" si="40"/>
        <v>1180.200020747347</v>
      </c>
      <c r="BJ23">
        <f t="shared" si="41"/>
        <v>0.84298937709643962</v>
      </c>
      <c r="BK23">
        <f t="shared" si="42"/>
        <v>0.19597875419287936</v>
      </c>
      <c r="BL23">
        <v>6</v>
      </c>
      <c r="BM23">
        <v>0.5</v>
      </c>
      <c r="BN23" t="s">
        <v>290</v>
      </c>
      <c r="BO23">
        <v>2</v>
      </c>
      <c r="BP23">
        <v>1608068992.25</v>
      </c>
      <c r="BQ23">
        <v>249.1782</v>
      </c>
      <c r="BR23">
        <v>250.32716666666701</v>
      </c>
      <c r="BS23">
        <v>13.823083333333299</v>
      </c>
      <c r="BT23">
        <v>13.0750333333333</v>
      </c>
      <c r="BU23">
        <v>245.37819999999999</v>
      </c>
      <c r="BV23">
        <v>13.698083333333299</v>
      </c>
      <c r="BW23">
        <v>500.017</v>
      </c>
      <c r="BX23">
        <v>102.6546</v>
      </c>
      <c r="BY23">
        <v>9.9985370000000004E-2</v>
      </c>
      <c r="BZ23">
        <v>27.98358</v>
      </c>
      <c r="CA23">
        <v>28.77318</v>
      </c>
      <c r="CB23">
        <v>999.9</v>
      </c>
      <c r="CC23">
        <v>0</v>
      </c>
      <c r="CD23">
        <v>0</v>
      </c>
      <c r="CE23">
        <v>9998.59</v>
      </c>
      <c r="CF23">
        <v>0</v>
      </c>
      <c r="CG23">
        <v>364.23046666666698</v>
      </c>
      <c r="CH23">
        <v>1400.01766666667</v>
      </c>
      <c r="CI23">
        <v>0.89999689999999999</v>
      </c>
      <c r="CJ23">
        <v>0.100003093333333</v>
      </c>
      <c r="CK23">
        <v>0</v>
      </c>
      <c r="CL23">
        <v>844.24936666666702</v>
      </c>
      <c r="CM23">
        <v>4.9997499999999997</v>
      </c>
      <c r="CN23">
        <v>11606.0666666667</v>
      </c>
      <c r="CO23">
        <v>12178.196666666699</v>
      </c>
      <c r="CP23">
        <v>49.249933333333303</v>
      </c>
      <c r="CQ23">
        <v>50.995800000000003</v>
      </c>
      <c r="CR23">
        <v>50.258200000000002</v>
      </c>
      <c r="CS23">
        <v>50.437066666666603</v>
      </c>
      <c r="CT23">
        <v>50.262266666666697</v>
      </c>
      <c r="CU23">
        <v>1255.51166666667</v>
      </c>
      <c r="CV23">
        <v>139.506</v>
      </c>
      <c r="CW23">
        <v>0</v>
      </c>
      <c r="CX23">
        <v>68.599999904632597</v>
      </c>
      <c r="CY23">
        <v>0</v>
      </c>
      <c r="CZ23">
        <v>844.18691999999999</v>
      </c>
      <c r="DA23">
        <v>-5.4913076916602197</v>
      </c>
      <c r="DB23">
        <v>-87.099999887866304</v>
      </c>
      <c r="DC23">
        <v>11604.932000000001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0.88334802396044299</v>
      </c>
      <c r="DS23">
        <v>0.21363247602840699</v>
      </c>
      <c r="DT23">
        <v>0.65708833578683501</v>
      </c>
      <c r="DU23">
        <v>1</v>
      </c>
      <c r="DV23">
        <v>-1.24515503225806</v>
      </c>
      <c r="DW23">
        <v>-0.15277843548386999</v>
      </c>
      <c r="DX23">
        <v>0.77614321028737498</v>
      </c>
      <c r="DY23">
        <v>1</v>
      </c>
      <c r="DZ23">
        <v>0.74785987096774198</v>
      </c>
      <c r="EA23">
        <v>2.06204999999983E-2</v>
      </c>
      <c r="EB23">
        <v>1.85805997927314E-3</v>
      </c>
      <c r="EC23">
        <v>1</v>
      </c>
      <c r="ED23">
        <v>3</v>
      </c>
      <c r="EE23">
        <v>3</v>
      </c>
      <c r="EF23" t="s">
        <v>317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1272.2</v>
      </c>
      <c r="EX23">
        <v>1272.2</v>
      </c>
      <c r="EY23">
        <v>2</v>
      </c>
      <c r="EZ23">
        <v>510.06900000000002</v>
      </c>
      <c r="FA23">
        <v>474.67399999999998</v>
      </c>
      <c r="FB23">
        <v>23.902100000000001</v>
      </c>
      <c r="FC23">
        <v>33.1511</v>
      </c>
      <c r="FD23">
        <v>29.999700000000001</v>
      </c>
      <c r="FE23">
        <v>33.122999999999998</v>
      </c>
      <c r="FF23">
        <v>33.097000000000001</v>
      </c>
      <c r="FG23">
        <v>14.8775</v>
      </c>
      <c r="FH23">
        <v>0</v>
      </c>
      <c r="FI23">
        <v>100</v>
      </c>
      <c r="FJ23">
        <v>23.908100000000001</v>
      </c>
      <c r="FK23">
        <v>250.09700000000001</v>
      </c>
      <c r="FL23">
        <v>13.768599999999999</v>
      </c>
      <c r="FM23">
        <v>101.489</v>
      </c>
      <c r="FN23">
        <v>100.873</v>
      </c>
    </row>
    <row r="24" spans="1:170" x14ac:dyDescent="0.25">
      <c r="A24">
        <v>8</v>
      </c>
      <c r="B24">
        <v>1608069120.5</v>
      </c>
      <c r="C24">
        <v>792.40000009536698</v>
      </c>
      <c r="D24" t="s">
        <v>318</v>
      </c>
      <c r="E24" t="s">
        <v>319</v>
      </c>
      <c r="F24" t="s">
        <v>285</v>
      </c>
      <c r="G24" t="s">
        <v>286</v>
      </c>
      <c r="H24">
        <v>1608069112.5</v>
      </c>
      <c r="I24">
        <f t="shared" si="0"/>
        <v>6.6219319047500778E-4</v>
      </c>
      <c r="J24">
        <f t="shared" si="1"/>
        <v>2.7880908494959589</v>
      </c>
      <c r="K24">
        <f t="shared" si="2"/>
        <v>399.89145161290298</v>
      </c>
      <c r="L24">
        <f t="shared" si="3"/>
        <v>216.48430543429961</v>
      </c>
      <c r="M24">
        <f t="shared" si="4"/>
        <v>22.243652578344498</v>
      </c>
      <c r="N24">
        <f t="shared" si="5"/>
        <v>41.088643820541598</v>
      </c>
      <c r="O24">
        <f t="shared" si="6"/>
        <v>2.6212349077704949E-2</v>
      </c>
      <c r="P24">
        <f t="shared" si="7"/>
        <v>2.9750053560080341</v>
      </c>
      <c r="Q24">
        <f t="shared" si="8"/>
        <v>2.6084716257327625E-2</v>
      </c>
      <c r="R24">
        <f t="shared" si="9"/>
        <v>1.6314363024477935E-2</v>
      </c>
      <c r="S24">
        <f t="shared" si="10"/>
        <v>231.2890393473532</v>
      </c>
      <c r="T24">
        <f t="shared" si="11"/>
        <v>29.164401141238269</v>
      </c>
      <c r="U24">
        <f t="shared" si="12"/>
        <v>28.771148387096801</v>
      </c>
      <c r="V24">
        <f t="shared" si="13"/>
        <v>3.9688204994344241</v>
      </c>
      <c r="W24">
        <f t="shared" si="14"/>
        <v>37.675044419056512</v>
      </c>
      <c r="X24">
        <f t="shared" si="15"/>
        <v>1.4289100172023421</v>
      </c>
      <c r="Y24">
        <f t="shared" si="16"/>
        <v>3.7927228467435632</v>
      </c>
      <c r="Z24">
        <f t="shared" si="17"/>
        <v>2.5399104822320817</v>
      </c>
      <c r="AA24">
        <f t="shared" si="18"/>
        <v>-29.202719699947842</v>
      </c>
      <c r="AB24">
        <f t="shared" si="19"/>
        <v>-125.21839746287863</v>
      </c>
      <c r="AC24">
        <f t="shared" si="20"/>
        <v>-9.2095629578936435</v>
      </c>
      <c r="AD24">
        <f t="shared" si="21"/>
        <v>67.658359226633095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54081.839282832014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842.95003846153804</v>
      </c>
      <c r="AR24">
        <v>946.97</v>
      </c>
      <c r="AS24">
        <f t="shared" si="27"/>
        <v>0.10984504423420172</v>
      </c>
      <c r="AT24">
        <v>0.5</v>
      </c>
      <c r="AU24">
        <f t="shared" si="28"/>
        <v>1180.1756910698869</v>
      </c>
      <c r="AV24">
        <f t="shared" si="29"/>
        <v>2.7880908494959589</v>
      </c>
      <c r="AW24">
        <f t="shared" si="30"/>
        <v>64.818225494850651</v>
      </c>
      <c r="AX24">
        <f t="shared" si="31"/>
        <v>0.35128884758756884</v>
      </c>
      <c r="AY24">
        <f t="shared" si="32"/>
        <v>2.8519807303104892E-3</v>
      </c>
      <c r="AZ24">
        <f t="shared" si="33"/>
        <v>2.4447553776782787</v>
      </c>
      <c r="BA24" t="s">
        <v>321</v>
      </c>
      <c r="BB24">
        <v>614.30999999999995</v>
      </c>
      <c r="BC24">
        <f t="shared" si="34"/>
        <v>332.66000000000008</v>
      </c>
      <c r="BD24">
        <f t="shared" si="35"/>
        <v>0.31269152148879326</v>
      </c>
      <c r="BE24">
        <f t="shared" si="36"/>
        <v>0.87436219913361046</v>
      </c>
      <c r="BF24">
        <f t="shared" si="37"/>
        <v>0.44934372518201404</v>
      </c>
      <c r="BG24">
        <f t="shared" si="38"/>
        <v>0.90909730730288052</v>
      </c>
      <c r="BH24">
        <f t="shared" si="39"/>
        <v>1399.98903225806</v>
      </c>
      <c r="BI24">
        <f t="shared" si="40"/>
        <v>1180.1756910698869</v>
      </c>
      <c r="BJ24">
        <f t="shared" si="41"/>
        <v>0.84298924054166813</v>
      </c>
      <c r="BK24">
        <f t="shared" si="42"/>
        <v>0.19597848108333632</v>
      </c>
      <c r="BL24">
        <v>6</v>
      </c>
      <c r="BM24">
        <v>0.5</v>
      </c>
      <c r="BN24" t="s">
        <v>290</v>
      </c>
      <c r="BO24">
        <v>2</v>
      </c>
      <c r="BP24">
        <v>1608069112.5</v>
      </c>
      <c r="BQ24">
        <v>399.89145161290298</v>
      </c>
      <c r="BR24">
        <v>403.55477419354798</v>
      </c>
      <c r="BS24">
        <v>13.906735483871</v>
      </c>
      <c r="BT24">
        <v>13.123187096774201</v>
      </c>
      <c r="BU24">
        <v>396.09145161290297</v>
      </c>
      <c r="BV24">
        <v>13.781735483871</v>
      </c>
      <c r="BW24">
        <v>500.02087096774198</v>
      </c>
      <c r="BX24">
        <v>102.64945161290299</v>
      </c>
      <c r="BY24">
        <v>0.100041167741935</v>
      </c>
      <c r="BZ24">
        <v>27.990429032258099</v>
      </c>
      <c r="CA24">
        <v>28.771148387096801</v>
      </c>
      <c r="CB24">
        <v>999.9</v>
      </c>
      <c r="CC24">
        <v>0</v>
      </c>
      <c r="CD24">
        <v>0</v>
      </c>
      <c r="CE24">
        <v>9996.5925806451596</v>
      </c>
      <c r="CF24">
        <v>0</v>
      </c>
      <c r="CG24">
        <v>368.18980645161298</v>
      </c>
      <c r="CH24">
        <v>1399.98903225806</v>
      </c>
      <c r="CI24">
        <v>0.89999948387096795</v>
      </c>
      <c r="CJ24">
        <v>0.100000509677419</v>
      </c>
      <c r="CK24">
        <v>0</v>
      </c>
      <c r="CL24">
        <v>842.93922580645199</v>
      </c>
      <c r="CM24">
        <v>4.9997499999999997</v>
      </c>
      <c r="CN24">
        <v>11589.1967741935</v>
      </c>
      <c r="CO24">
        <v>12177.945161290299</v>
      </c>
      <c r="CP24">
        <v>49.185096774193497</v>
      </c>
      <c r="CQ24">
        <v>50.883000000000003</v>
      </c>
      <c r="CR24">
        <v>50.221548387096803</v>
      </c>
      <c r="CS24">
        <v>50.3343548387097</v>
      </c>
      <c r="CT24">
        <v>50.185096774193497</v>
      </c>
      <c r="CU24">
        <v>1255.49225806452</v>
      </c>
      <c r="CV24">
        <v>139.49677419354799</v>
      </c>
      <c r="CW24">
        <v>0</v>
      </c>
      <c r="CX24">
        <v>119.59999990463299</v>
      </c>
      <c r="CY24">
        <v>0</v>
      </c>
      <c r="CZ24">
        <v>842.95003846153804</v>
      </c>
      <c r="DA24">
        <v>0.58861537567217304</v>
      </c>
      <c r="DB24">
        <v>6.4957264455204999</v>
      </c>
      <c r="DC24">
        <v>11589.2307692308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2.7893292483416698</v>
      </c>
      <c r="DS24">
        <v>-0.48149775957727903</v>
      </c>
      <c r="DT24">
        <v>0.109313512286544</v>
      </c>
      <c r="DU24">
        <v>1</v>
      </c>
      <c r="DV24">
        <v>-3.6633054838709702</v>
      </c>
      <c r="DW24">
        <v>0.55594645161290401</v>
      </c>
      <c r="DX24">
        <v>0.12921428223862599</v>
      </c>
      <c r="DY24">
        <v>0</v>
      </c>
      <c r="DZ24">
        <v>0.783541580645161</v>
      </c>
      <c r="EA24">
        <v>9.2369999999989596E-3</v>
      </c>
      <c r="EB24">
        <v>8.05692199860276E-4</v>
      </c>
      <c r="EC24">
        <v>1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1274.2</v>
      </c>
      <c r="EX24">
        <v>1274.2</v>
      </c>
      <c r="EY24">
        <v>2</v>
      </c>
      <c r="EZ24">
        <v>510.03800000000001</v>
      </c>
      <c r="FA24">
        <v>475.64499999999998</v>
      </c>
      <c r="FB24">
        <v>24.115600000000001</v>
      </c>
      <c r="FC24">
        <v>33.041899999999998</v>
      </c>
      <c r="FD24">
        <v>29.999500000000001</v>
      </c>
      <c r="FE24">
        <v>33.030099999999997</v>
      </c>
      <c r="FF24">
        <v>33.0045</v>
      </c>
      <c r="FG24">
        <v>21.544599999999999</v>
      </c>
      <c r="FH24">
        <v>0</v>
      </c>
      <c r="FI24">
        <v>100</v>
      </c>
      <c r="FJ24">
        <v>24.116399999999999</v>
      </c>
      <c r="FK24">
        <v>403.71499999999997</v>
      </c>
      <c r="FL24">
        <v>13.82</v>
      </c>
      <c r="FM24">
        <v>101.50700000000001</v>
      </c>
      <c r="FN24">
        <v>100.895</v>
      </c>
    </row>
    <row r="25" spans="1:170" x14ac:dyDescent="0.25">
      <c r="A25">
        <v>9</v>
      </c>
      <c r="B25">
        <v>1608069223</v>
      </c>
      <c r="C25">
        <v>894.90000009536698</v>
      </c>
      <c r="D25" t="s">
        <v>323</v>
      </c>
      <c r="E25" t="s">
        <v>324</v>
      </c>
      <c r="F25" t="s">
        <v>285</v>
      </c>
      <c r="G25" t="s">
        <v>286</v>
      </c>
      <c r="H25">
        <v>1608069215</v>
      </c>
      <c r="I25">
        <f t="shared" si="0"/>
        <v>6.654018795400785E-4</v>
      </c>
      <c r="J25">
        <f t="shared" si="1"/>
        <v>4.4911642532690754</v>
      </c>
      <c r="K25">
        <f t="shared" si="2"/>
        <v>499.55900000000003</v>
      </c>
      <c r="L25">
        <f t="shared" si="3"/>
        <v>212.17407149684814</v>
      </c>
      <c r="M25">
        <f t="shared" si="4"/>
        <v>21.799133584829871</v>
      </c>
      <c r="N25">
        <f t="shared" si="5"/>
        <v>51.325561590431171</v>
      </c>
      <c r="O25">
        <f t="shared" si="6"/>
        <v>2.6433820508538555E-2</v>
      </c>
      <c r="P25">
        <f t="shared" si="7"/>
        <v>2.9764032192058787</v>
      </c>
      <c r="Q25">
        <f t="shared" si="8"/>
        <v>2.6304088203297382E-2</v>
      </c>
      <c r="R25">
        <f t="shared" si="9"/>
        <v>1.6451657850142402E-2</v>
      </c>
      <c r="S25">
        <f t="shared" si="10"/>
        <v>231.29339435818886</v>
      </c>
      <c r="T25">
        <f t="shared" si="11"/>
        <v>29.13696349057459</v>
      </c>
      <c r="U25">
        <f t="shared" si="12"/>
        <v>28.745699999999999</v>
      </c>
      <c r="V25">
        <f t="shared" si="13"/>
        <v>3.9629699231530435</v>
      </c>
      <c r="W25">
        <f t="shared" si="14"/>
        <v>37.819431222159871</v>
      </c>
      <c r="X25">
        <f t="shared" si="15"/>
        <v>1.4322009838476197</v>
      </c>
      <c r="Y25">
        <f t="shared" si="16"/>
        <v>3.7869447994459464</v>
      </c>
      <c r="Z25">
        <f t="shared" si="17"/>
        <v>2.5307689393054238</v>
      </c>
      <c r="AA25">
        <f t="shared" si="18"/>
        <v>-29.344222887717461</v>
      </c>
      <c r="AB25">
        <f t="shared" si="19"/>
        <v>-125.3895584184215</v>
      </c>
      <c r="AC25">
        <f t="shared" si="20"/>
        <v>-9.2154534140981816</v>
      </c>
      <c r="AD25">
        <f t="shared" si="21"/>
        <v>67.344159637951719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54127.397524180378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845.01361538461504</v>
      </c>
      <c r="AR25">
        <v>959.48</v>
      </c>
      <c r="AS25">
        <f t="shared" si="27"/>
        <v>0.11930043837848103</v>
      </c>
      <c r="AT25">
        <v>0.5</v>
      </c>
      <c r="AU25">
        <f t="shared" si="28"/>
        <v>1180.1974942957079</v>
      </c>
      <c r="AV25">
        <f t="shared" si="29"/>
        <v>4.4911642532690754</v>
      </c>
      <c r="AW25">
        <f t="shared" si="30"/>
        <v>70.399039221331407</v>
      </c>
      <c r="AX25">
        <f t="shared" si="31"/>
        <v>0.36404093884187266</v>
      </c>
      <c r="AY25">
        <f t="shared" si="32"/>
        <v>4.294969068808446E-3</v>
      </c>
      <c r="AZ25">
        <f t="shared" si="33"/>
        <v>2.3998415808562972</v>
      </c>
      <c r="BA25" t="s">
        <v>326</v>
      </c>
      <c r="BB25">
        <v>610.19000000000005</v>
      </c>
      <c r="BC25">
        <f t="shared" si="34"/>
        <v>349.28999999999996</v>
      </c>
      <c r="BD25">
        <f t="shared" si="35"/>
        <v>0.32771159957452256</v>
      </c>
      <c r="BE25">
        <f t="shared" si="36"/>
        <v>0.86828639196950097</v>
      </c>
      <c r="BF25">
        <f t="shared" si="37"/>
        <v>0.46911861136681882</v>
      </c>
      <c r="BG25">
        <f t="shared" si="38"/>
        <v>0.90418488097568284</v>
      </c>
      <c r="BH25">
        <f t="shared" si="39"/>
        <v>1400.0148387096799</v>
      </c>
      <c r="BI25">
        <f t="shared" si="40"/>
        <v>1180.1974942957079</v>
      </c>
      <c r="BJ25">
        <f t="shared" si="41"/>
        <v>0.84298927530184886</v>
      </c>
      <c r="BK25">
        <f t="shared" si="42"/>
        <v>0.1959785506036979</v>
      </c>
      <c r="BL25">
        <v>6</v>
      </c>
      <c r="BM25">
        <v>0.5</v>
      </c>
      <c r="BN25" t="s">
        <v>290</v>
      </c>
      <c r="BO25">
        <v>2</v>
      </c>
      <c r="BP25">
        <v>1608069215</v>
      </c>
      <c r="BQ25">
        <v>499.55900000000003</v>
      </c>
      <c r="BR25">
        <v>505.34709677419397</v>
      </c>
      <c r="BS25">
        <v>13.9398161290323</v>
      </c>
      <c r="BT25">
        <v>13.152490322580601</v>
      </c>
      <c r="BU25">
        <v>495.75900000000001</v>
      </c>
      <c r="BV25">
        <v>13.8148161290323</v>
      </c>
      <c r="BW25">
        <v>500.01635483871001</v>
      </c>
      <c r="BX25">
        <v>102.64180645161299</v>
      </c>
      <c r="BY25">
        <v>9.9934945161290298E-2</v>
      </c>
      <c r="BZ25">
        <v>27.964280645161299</v>
      </c>
      <c r="CA25">
        <v>28.745699999999999</v>
      </c>
      <c r="CB25">
        <v>999.9</v>
      </c>
      <c r="CC25">
        <v>0</v>
      </c>
      <c r="CD25">
        <v>0</v>
      </c>
      <c r="CE25">
        <v>10005.2435483871</v>
      </c>
      <c r="CF25">
        <v>0</v>
      </c>
      <c r="CG25">
        <v>304.894838709677</v>
      </c>
      <c r="CH25">
        <v>1400.0148387096799</v>
      </c>
      <c r="CI25">
        <v>0.90000083870967695</v>
      </c>
      <c r="CJ25">
        <v>9.9999148387096795E-2</v>
      </c>
      <c r="CK25">
        <v>0</v>
      </c>
      <c r="CL25">
        <v>845.02377419354798</v>
      </c>
      <c r="CM25">
        <v>4.9997499999999997</v>
      </c>
      <c r="CN25">
        <v>11613.3516129032</v>
      </c>
      <c r="CO25">
        <v>12178.1935483871</v>
      </c>
      <c r="CP25">
        <v>49.120935483871001</v>
      </c>
      <c r="CQ25">
        <v>50.808</v>
      </c>
      <c r="CR25">
        <v>50.171064516129</v>
      </c>
      <c r="CS25">
        <v>50.25</v>
      </c>
      <c r="CT25">
        <v>50.134935483870997</v>
      </c>
      <c r="CU25">
        <v>1255.5138709677401</v>
      </c>
      <c r="CV25">
        <v>139.500967741935</v>
      </c>
      <c r="CW25">
        <v>0</v>
      </c>
      <c r="CX25">
        <v>101.59999990463299</v>
      </c>
      <c r="CY25">
        <v>0</v>
      </c>
      <c r="CZ25">
        <v>845.01361538461504</v>
      </c>
      <c r="DA25">
        <v>1.1005812045871901</v>
      </c>
      <c r="DB25">
        <v>4.6358974146457497</v>
      </c>
      <c r="DC25">
        <v>11613.3615384615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4.4996935507811804</v>
      </c>
      <c r="DS25">
        <v>-0.245985889489336</v>
      </c>
      <c r="DT25">
        <v>4.6174705068164498E-2</v>
      </c>
      <c r="DU25">
        <v>1</v>
      </c>
      <c r="DV25">
        <v>-5.7928567741935497</v>
      </c>
      <c r="DW25">
        <v>0.17149596774195</v>
      </c>
      <c r="DX25">
        <v>4.73600468196081E-2</v>
      </c>
      <c r="DY25">
        <v>1</v>
      </c>
      <c r="DZ25">
        <v>0.78713754838709704</v>
      </c>
      <c r="EA25">
        <v>2.1637499999997398E-2</v>
      </c>
      <c r="EB25">
        <v>1.66628696437879E-3</v>
      </c>
      <c r="EC25">
        <v>1</v>
      </c>
      <c r="ED25">
        <v>3</v>
      </c>
      <c r="EE25">
        <v>3</v>
      </c>
      <c r="EF25" t="s">
        <v>317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1275.9000000000001</v>
      </c>
      <c r="EX25">
        <v>1275.9000000000001</v>
      </c>
      <c r="EY25">
        <v>2</v>
      </c>
      <c r="EZ25">
        <v>510.02600000000001</v>
      </c>
      <c r="FA25">
        <v>476.37799999999999</v>
      </c>
      <c r="FB25">
        <v>24.106400000000001</v>
      </c>
      <c r="FC25">
        <v>32.931600000000003</v>
      </c>
      <c r="FD25">
        <v>29.999500000000001</v>
      </c>
      <c r="FE25">
        <v>32.931600000000003</v>
      </c>
      <c r="FF25">
        <v>32.908700000000003</v>
      </c>
      <c r="FG25">
        <v>25.7483</v>
      </c>
      <c r="FH25">
        <v>0</v>
      </c>
      <c r="FI25">
        <v>100</v>
      </c>
      <c r="FJ25">
        <v>24.127400000000002</v>
      </c>
      <c r="FK25">
        <v>505.67700000000002</v>
      </c>
      <c r="FL25">
        <v>13.903600000000001</v>
      </c>
      <c r="FM25">
        <v>101.526</v>
      </c>
      <c r="FN25">
        <v>100.913</v>
      </c>
    </row>
    <row r="26" spans="1:170" x14ac:dyDescent="0.25">
      <c r="A26">
        <v>10</v>
      </c>
      <c r="B26">
        <v>1608069291</v>
      </c>
      <c r="C26">
        <v>962.90000009536698</v>
      </c>
      <c r="D26" t="s">
        <v>327</v>
      </c>
      <c r="E26" t="s">
        <v>328</v>
      </c>
      <c r="F26" t="s">
        <v>285</v>
      </c>
      <c r="G26" t="s">
        <v>286</v>
      </c>
      <c r="H26">
        <v>1608069283.25</v>
      </c>
      <c r="I26">
        <f t="shared" si="0"/>
        <v>6.6510916350298675E-4</v>
      </c>
      <c r="J26">
        <f t="shared" si="1"/>
        <v>6.2696392264019494</v>
      </c>
      <c r="K26">
        <f t="shared" si="2"/>
        <v>597.55053333333296</v>
      </c>
      <c r="L26">
        <f t="shared" si="3"/>
        <v>200.46053604610154</v>
      </c>
      <c r="M26">
        <f t="shared" si="4"/>
        <v>20.594190813594249</v>
      </c>
      <c r="N26">
        <f t="shared" si="5"/>
        <v>61.388989309105426</v>
      </c>
      <c r="O26">
        <f t="shared" si="6"/>
        <v>2.6442896939355458E-2</v>
      </c>
      <c r="P26">
        <f t="shared" si="7"/>
        <v>2.9762948942558483</v>
      </c>
      <c r="Q26">
        <f t="shared" si="8"/>
        <v>2.6313071064159189E-2</v>
      </c>
      <c r="R26">
        <f t="shared" si="9"/>
        <v>1.645728048668383E-2</v>
      </c>
      <c r="S26">
        <f t="shared" si="10"/>
        <v>231.29486142231877</v>
      </c>
      <c r="T26">
        <f t="shared" si="11"/>
        <v>29.155721221997918</v>
      </c>
      <c r="U26">
        <f t="shared" si="12"/>
        <v>28.744980000000002</v>
      </c>
      <c r="V26">
        <f t="shared" si="13"/>
        <v>3.9628045048464209</v>
      </c>
      <c r="W26">
        <f t="shared" si="14"/>
        <v>37.831631438266434</v>
      </c>
      <c r="X26">
        <f t="shared" si="15"/>
        <v>1.4342217340501797</v>
      </c>
      <c r="Y26">
        <f t="shared" si="16"/>
        <v>3.7910649885415051</v>
      </c>
      <c r="Z26">
        <f t="shared" si="17"/>
        <v>2.5285827707962412</v>
      </c>
      <c r="AA26">
        <f t="shared" si="18"/>
        <v>-29.331314110481717</v>
      </c>
      <c r="AB26">
        <f t="shared" si="19"/>
        <v>-122.27702677892773</v>
      </c>
      <c r="AC26">
        <f t="shared" si="20"/>
        <v>-8.9878275943476886</v>
      </c>
      <c r="AD26">
        <f t="shared" si="21"/>
        <v>70.698692938561635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54120.704253803429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849.15783999999996</v>
      </c>
      <c r="AR26">
        <v>971.11</v>
      </c>
      <c r="AS26">
        <f t="shared" si="27"/>
        <v>0.1255801711443606</v>
      </c>
      <c r="AT26">
        <v>0.5</v>
      </c>
      <c r="AU26">
        <f t="shared" si="28"/>
        <v>1180.2049407473223</v>
      </c>
      <c r="AV26">
        <f t="shared" si="29"/>
        <v>6.2696392264019494</v>
      </c>
      <c r="AW26">
        <f t="shared" si="30"/>
        <v>74.105169222234352</v>
      </c>
      <c r="AX26">
        <f t="shared" si="31"/>
        <v>0.37005076664847442</v>
      </c>
      <c r="AY26">
        <f t="shared" si="32"/>
        <v>5.8018624306743804E-3</v>
      </c>
      <c r="AZ26">
        <f t="shared" si="33"/>
        <v>2.3591251248571221</v>
      </c>
      <c r="BA26" t="s">
        <v>330</v>
      </c>
      <c r="BB26">
        <v>611.75</v>
      </c>
      <c r="BC26">
        <f t="shared" si="34"/>
        <v>359.36</v>
      </c>
      <c r="BD26">
        <f t="shared" si="35"/>
        <v>0.33935930543187903</v>
      </c>
      <c r="BE26">
        <f t="shared" si="36"/>
        <v>0.86440933770511597</v>
      </c>
      <c r="BF26">
        <f t="shared" si="37"/>
        <v>0.47705939101416389</v>
      </c>
      <c r="BG26">
        <f t="shared" si="38"/>
        <v>0.89961801301522626</v>
      </c>
      <c r="BH26">
        <f t="shared" si="39"/>
        <v>1400.0236666666699</v>
      </c>
      <c r="BI26">
        <f t="shared" si="40"/>
        <v>1180.2049407473223</v>
      </c>
      <c r="BJ26">
        <f t="shared" si="41"/>
        <v>0.84298927857218575</v>
      </c>
      <c r="BK26">
        <f t="shared" si="42"/>
        <v>0.19597855714437157</v>
      </c>
      <c r="BL26">
        <v>6</v>
      </c>
      <c r="BM26">
        <v>0.5</v>
      </c>
      <c r="BN26" t="s">
        <v>290</v>
      </c>
      <c r="BO26">
        <v>2</v>
      </c>
      <c r="BP26">
        <v>1608069283.25</v>
      </c>
      <c r="BQ26">
        <v>597.55053333333296</v>
      </c>
      <c r="BR26">
        <v>605.55079999999998</v>
      </c>
      <c r="BS26">
        <v>13.9604833333333</v>
      </c>
      <c r="BT26">
        <v>13.1735166666667</v>
      </c>
      <c r="BU26">
        <v>593.75053333333301</v>
      </c>
      <c r="BV26">
        <v>13.8354833333333</v>
      </c>
      <c r="BW26">
        <v>500.01400000000001</v>
      </c>
      <c r="BX26">
        <v>102.6344</v>
      </c>
      <c r="BY26">
        <v>9.9989620000000001E-2</v>
      </c>
      <c r="BZ26">
        <v>27.98293</v>
      </c>
      <c r="CA26">
        <v>28.744980000000002</v>
      </c>
      <c r="CB26">
        <v>999.9</v>
      </c>
      <c r="CC26">
        <v>0</v>
      </c>
      <c r="CD26">
        <v>0</v>
      </c>
      <c r="CE26">
        <v>10005.3526666667</v>
      </c>
      <c r="CF26">
        <v>0</v>
      </c>
      <c r="CG26">
        <v>290.14359999999999</v>
      </c>
      <c r="CH26">
        <v>1400.0236666666699</v>
      </c>
      <c r="CI26">
        <v>0.90000020000000003</v>
      </c>
      <c r="CJ26">
        <v>9.9999790000000005E-2</v>
      </c>
      <c r="CK26">
        <v>0</v>
      </c>
      <c r="CL26">
        <v>849.21019999999999</v>
      </c>
      <c r="CM26">
        <v>4.9997499999999997</v>
      </c>
      <c r="CN26">
        <v>11665.1</v>
      </c>
      <c r="CO26">
        <v>12178.256666666701</v>
      </c>
      <c r="CP26">
        <v>49.108199999999997</v>
      </c>
      <c r="CQ26">
        <v>50.737400000000001</v>
      </c>
      <c r="CR26">
        <v>50.124933333333303</v>
      </c>
      <c r="CS26">
        <v>50.199599999999997</v>
      </c>
      <c r="CT26">
        <v>50.129066666666702</v>
      </c>
      <c r="CU26">
        <v>1255.5216666666699</v>
      </c>
      <c r="CV26">
        <v>139.50200000000001</v>
      </c>
      <c r="CW26">
        <v>0</v>
      </c>
      <c r="CX26">
        <v>67.399999856948895</v>
      </c>
      <c r="CY26">
        <v>0</v>
      </c>
      <c r="CZ26">
        <v>849.15783999999996</v>
      </c>
      <c r="DA26">
        <v>-6.35215384240629</v>
      </c>
      <c r="DB26">
        <v>-75.130769398096504</v>
      </c>
      <c r="DC26">
        <v>11664.183999999999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6.2854247840053903</v>
      </c>
      <c r="DS26">
        <v>-0.16796889930680201</v>
      </c>
      <c r="DT26">
        <v>0.110492046023378</v>
      </c>
      <c r="DU26">
        <v>1</v>
      </c>
      <c r="DV26">
        <v>-8.0198796774193593</v>
      </c>
      <c r="DW26">
        <v>0.15651241935483001</v>
      </c>
      <c r="DX26">
        <v>0.129818318740235</v>
      </c>
      <c r="DY26">
        <v>1</v>
      </c>
      <c r="DZ26">
        <v>0.78687412903225795</v>
      </c>
      <c r="EA26">
        <v>6.9051290322568997E-3</v>
      </c>
      <c r="EB26">
        <v>9.1967528427807504E-4</v>
      </c>
      <c r="EC26">
        <v>1</v>
      </c>
      <c r="ED26">
        <v>3</v>
      </c>
      <c r="EE26">
        <v>3</v>
      </c>
      <c r="EF26" t="s">
        <v>317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1277.0999999999999</v>
      </c>
      <c r="EX26">
        <v>1277</v>
      </c>
      <c r="EY26">
        <v>2</v>
      </c>
      <c r="EZ26">
        <v>509.798</v>
      </c>
      <c r="FA26">
        <v>476.79</v>
      </c>
      <c r="FB26">
        <v>24.113800000000001</v>
      </c>
      <c r="FC26">
        <v>32.843800000000002</v>
      </c>
      <c r="FD26">
        <v>29.999300000000002</v>
      </c>
      <c r="FE26">
        <v>32.852899999999998</v>
      </c>
      <c r="FF26">
        <v>32.8309</v>
      </c>
      <c r="FG26">
        <v>29.734400000000001</v>
      </c>
      <c r="FH26">
        <v>0</v>
      </c>
      <c r="FI26">
        <v>100</v>
      </c>
      <c r="FJ26">
        <v>24.129100000000001</v>
      </c>
      <c r="FK26">
        <v>606.755</v>
      </c>
      <c r="FL26">
        <v>13.9389</v>
      </c>
      <c r="FM26">
        <v>101.544</v>
      </c>
      <c r="FN26">
        <v>100.932</v>
      </c>
    </row>
    <row r="27" spans="1:170" x14ac:dyDescent="0.25">
      <c r="A27">
        <v>11</v>
      </c>
      <c r="B27">
        <v>1608069411.5</v>
      </c>
      <c r="C27">
        <v>1083.4000000953699</v>
      </c>
      <c r="D27" t="s">
        <v>331</v>
      </c>
      <c r="E27" t="s">
        <v>332</v>
      </c>
      <c r="F27" t="s">
        <v>285</v>
      </c>
      <c r="G27" t="s">
        <v>286</v>
      </c>
      <c r="H27">
        <v>1608069403.5</v>
      </c>
      <c r="I27">
        <f t="shared" si="0"/>
        <v>6.6001949735090587E-4</v>
      </c>
      <c r="J27">
        <f t="shared" si="1"/>
        <v>7.2793636296717112</v>
      </c>
      <c r="K27">
        <f t="shared" si="2"/>
        <v>699.60838709677398</v>
      </c>
      <c r="L27">
        <f t="shared" si="3"/>
        <v>235.16393945402606</v>
      </c>
      <c r="M27">
        <f t="shared" si="4"/>
        <v>24.157560949627978</v>
      </c>
      <c r="N27">
        <f t="shared" si="5"/>
        <v>71.868298734063828</v>
      </c>
      <c r="O27">
        <f t="shared" si="6"/>
        <v>2.6249615204284451E-2</v>
      </c>
      <c r="P27">
        <f t="shared" si="7"/>
        <v>2.9754642939200657</v>
      </c>
      <c r="Q27">
        <f t="shared" si="8"/>
        <v>2.6121639809072617E-2</v>
      </c>
      <c r="R27">
        <f t="shared" si="9"/>
        <v>1.6337470818602845E-2</v>
      </c>
      <c r="S27">
        <f t="shared" si="10"/>
        <v>231.29151888854855</v>
      </c>
      <c r="T27">
        <f t="shared" si="11"/>
        <v>29.1709889997489</v>
      </c>
      <c r="U27">
        <f t="shared" si="12"/>
        <v>28.749058064516099</v>
      </c>
      <c r="V27">
        <f t="shared" si="13"/>
        <v>3.9637415101186617</v>
      </c>
      <c r="W27">
        <f t="shared" si="14"/>
        <v>37.857770627328883</v>
      </c>
      <c r="X27">
        <f t="shared" si="15"/>
        <v>1.4363585925414479</v>
      </c>
      <c r="Y27">
        <f t="shared" si="16"/>
        <v>3.7940918568104092</v>
      </c>
      <c r="Z27">
        <f t="shared" si="17"/>
        <v>2.5273829175772136</v>
      </c>
      <c r="AA27">
        <f t="shared" si="18"/>
        <v>-29.106859833174948</v>
      </c>
      <c r="AB27">
        <f t="shared" si="19"/>
        <v>-120.7011245592202</v>
      </c>
      <c r="AC27">
        <f t="shared" si="20"/>
        <v>-8.8752538696354453</v>
      </c>
      <c r="AD27">
        <f t="shared" si="21"/>
        <v>72.608280626517939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54093.698231337607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853.871115384615</v>
      </c>
      <c r="AR27">
        <v>988.82</v>
      </c>
      <c r="AS27">
        <f t="shared" si="27"/>
        <v>0.13647467144210779</v>
      </c>
      <c r="AT27">
        <v>0.5</v>
      </c>
      <c r="AU27">
        <f t="shared" si="28"/>
        <v>1180.1921126862835</v>
      </c>
      <c r="AV27">
        <f t="shared" si="29"/>
        <v>7.2793636296717112</v>
      </c>
      <c r="AW27">
        <f t="shared" si="30"/>
        <v>80.533165408713799</v>
      </c>
      <c r="AX27">
        <f t="shared" si="31"/>
        <v>0.37639813110576248</v>
      </c>
      <c r="AY27">
        <f t="shared" si="32"/>
        <v>6.6574848493132551E-3</v>
      </c>
      <c r="AZ27">
        <f t="shared" si="33"/>
        <v>2.2989623996278388</v>
      </c>
      <c r="BA27" t="s">
        <v>334</v>
      </c>
      <c r="BB27">
        <v>616.63</v>
      </c>
      <c r="BC27">
        <f t="shared" si="34"/>
        <v>372.19000000000005</v>
      </c>
      <c r="BD27">
        <f t="shared" si="35"/>
        <v>0.36258062982719858</v>
      </c>
      <c r="BE27">
        <f t="shared" si="36"/>
        <v>0.85930938025666703</v>
      </c>
      <c r="BF27">
        <f t="shared" si="37"/>
        <v>0.49369783253505167</v>
      </c>
      <c r="BG27">
        <f t="shared" si="38"/>
        <v>0.89266365088455679</v>
      </c>
      <c r="BH27">
        <f t="shared" si="39"/>
        <v>1400.00903225806</v>
      </c>
      <c r="BI27">
        <f t="shared" si="40"/>
        <v>1180.1921126862835</v>
      </c>
      <c r="BJ27">
        <f t="shared" si="41"/>
        <v>0.84298892756624866</v>
      </c>
      <c r="BK27">
        <f t="shared" si="42"/>
        <v>0.19597785513249744</v>
      </c>
      <c r="BL27">
        <v>6</v>
      </c>
      <c r="BM27">
        <v>0.5</v>
      </c>
      <c r="BN27" t="s">
        <v>290</v>
      </c>
      <c r="BO27">
        <v>2</v>
      </c>
      <c r="BP27">
        <v>1608069403.5</v>
      </c>
      <c r="BQ27">
        <v>699.60838709677398</v>
      </c>
      <c r="BR27">
        <v>708.89764516129003</v>
      </c>
      <c r="BS27">
        <v>13.982361290322601</v>
      </c>
      <c r="BT27">
        <v>13.2014193548387</v>
      </c>
      <c r="BU27">
        <v>695.80838709677403</v>
      </c>
      <c r="BV27">
        <v>13.857361290322601</v>
      </c>
      <c r="BW27">
        <v>500.00454838709697</v>
      </c>
      <c r="BX27">
        <v>102.626483870968</v>
      </c>
      <c r="BY27">
        <v>9.9984335483871006E-2</v>
      </c>
      <c r="BZ27">
        <v>27.9966193548387</v>
      </c>
      <c r="CA27">
        <v>28.749058064516099</v>
      </c>
      <c r="CB27">
        <v>999.9</v>
      </c>
      <c r="CC27">
        <v>0</v>
      </c>
      <c r="CD27">
        <v>0</v>
      </c>
      <c r="CE27">
        <v>10001.425483871</v>
      </c>
      <c r="CF27">
        <v>0</v>
      </c>
      <c r="CG27">
        <v>292.79725806451597</v>
      </c>
      <c r="CH27">
        <v>1400.00903225806</v>
      </c>
      <c r="CI27">
        <v>0.90001083870967702</v>
      </c>
      <c r="CJ27">
        <v>9.9989025806451595E-2</v>
      </c>
      <c r="CK27">
        <v>0</v>
      </c>
      <c r="CL27">
        <v>853.85167741935504</v>
      </c>
      <c r="CM27">
        <v>4.9997499999999997</v>
      </c>
      <c r="CN27">
        <v>11725.5064516129</v>
      </c>
      <c r="CO27">
        <v>12178.1709677419</v>
      </c>
      <c r="CP27">
        <v>48.987741935483903</v>
      </c>
      <c r="CQ27">
        <v>50.661000000000001</v>
      </c>
      <c r="CR27">
        <v>50.050064516128998</v>
      </c>
      <c r="CS27">
        <v>50.102645161290297</v>
      </c>
      <c r="CT27">
        <v>50.03</v>
      </c>
      <c r="CU27">
        <v>1255.5251612903201</v>
      </c>
      <c r="CV27">
        <v>139.484193548387</v>
      </c>
      <c r="CW27">
        <v>0</v>
      </c>
      <c r="CX27">
        <v>119.59999990463299</v>
      </c>
      <c r="CY27">
        <v>0</v>
      </c>
      <c r="CZ27">
        <v>853.871115384615</v>
      </c>
      <c r="DA27">
        <v>2.8589743460750698</v>
      </c>
      <c r="DB27">
        <v>37.856410238896501</v>
      </c>
      <c r="DC27">
        <v>11725.6730769231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7.2769972483544398</v>
      </c>
      <c r="DS27">
        <v>3.3410665045746502</v>
      </c>
      <c r="DT27">
        <v>0.26692552400786901</v>
      </c>
      <c r="DU27">
        <v>0</v>
      </c>
      <c r="DV27">
        <v>-9.2892035483870998</v>
      </c>
      <c r="DW27">
        <v>-3.6932564516128901</v>
      </c>
      <c r="DX27">
        <v>0.31528137892025998</v>
      </c>
      <c r="DY27">
        <v>0</v>
      </c>
      <c r="DZ27">
        <v>0.78093483870967695</v>
      </c>
      <c r="EA27">
        <v>-9.7810645161295097E-3</v>
      </c>
      <c r="EB27">
        <v>9.0875143330496804E-4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1279.0999999999999</v>
      </c>
      <c r="EX27">
        <v>1279</v>
      </c>
      <c r="EY27">
        <v>2</v>
      </c>
      <c r="EZ27">
        <v>509.47699999999998</v>
      </c>
      <c r="FA27">
        <v>477.608</v>
      </c>
      <c r="FB27">
        <v>24.211200000000002</v>
      </c>
      <c r="FC27">
        <v>32.668500000000002</v>
      </c>
      <c r="FD27">
        <v>29.999500000000001</v>
      </c>
      <c r="FE27">
        <v>32.694299999999998</v>
      </c>
      <c r="FF27">
        <v>32.677</v>
      </c>
      <c r="FG27">
        <v>33.639800000000001</v>
      </c>
      <c r="FH27">
        <v>0</v>
      </c>
      <c r="FI27">
        <v>100</v>
      </c>
      <c r="FJ27">
        <v>24.211200000000002</v>
      </c>
      <c r="FK27">
        <v>708.923</v>
      </c>
      <c r="FL27">
        <v>13.9543</v>
      </c>
      <c r="FM27">
        <v>101.574</v>
      </c>
      <c r="FN27">
        <v>100.967</v>
      </c>
    </row>
    <row r="28" spans="1:170" x14ac:dyDescent="0.25">
      <c r="A28">
        <v>12</v>
      </c>
      <c r="B28">
        <v>1608069480</v>
      </c>
      <c r="C28">
        <v>1151.9000000953699</v>
      </c>
      <c r="D28" t="s">
        <v>335</v>
      </c>
      <c r="E28" t="s">
        <v>336</v>
      </c>
      <c r="F28" t="s">
        <v>285</v>
      </c>
      <c r="G28" t="s">
        <v>286</v>
      </c>
      <c r="H28">
        <v>1608069472</v>
      </c>
      <c r="I28">
        <f t="shared" si="0"/>
        <v>6.4830449868848931E-4</v>
      </c>
      <c r="J28">
        <f t="shared" si="1"/>
        <v>8.9735818405952408</v>
      </c>
      <c r="K28">
        <f t="shared" si="2"/>
        <v>797.42977419354804</v>
      </c>
      <c r="L28">
        <f t="shared" si="3"/>
        <v>218.51588807654574</v>
      </c>
      <c r="M28">
        <f t="shared" si="4"/>
        <v>22.446437198983386</v>
      </c>
      <c r="N28">
        <f t="shared" si="5"/>
        <v>81.913756956495675</v>
      </c>
      <c r="O28">
        <f t="shared" si="6"/>
        <v>2.5817416436031353E-2</v>
      </c>
      <c r="P28">
        <f t="shared" si="7"/>
        <v>2.9754544022295923</v>
      </c>
      <c r="Q28">
        <f t="shared" si="8"/>
        <v>2.5693609428765925E-2</v>
      </c>
      <c r="R28">
        <f t="shared" si="9"/>
        <v>1.6069579837909506E-2</v>
      </c>
      <c r="S28">
        <f t="shared" si="10"/>
        <v>231.29177943840153</v>
      </c>
      <c r="T28">
        <f t="shared" si="11"/>
        <v>29.156080290422462</v>
      </c>
      <c r="U28">
        <f t="shared" si="12"/>
        <v>28.7270161290323</v>
      </c>
      <c r="V28">
        <f t="shared" si="13"/>
        <v>3.9586792965910145</v>
      </c>
      <c r="W28">
        <f t="shared" si="14"/>
        <v>37.856865285640936</v>
      </c>
      <c r="X28">
        <f t="shared" si="15"/>
        <v>1.4348236421038056</v>
      </c>
      <c r="Y28">
        <f t="shared" si="16"/>
        <v>3.7901279762010107</v>
      </c>
      <c r="Z28">
        <f t="shared" si="17"/>
        <v>2.5238556544872086</v>
      </c>
      <c r="AA28">
        <f t="shared" si="18"/>
        <v>-28.590228392162377</v>
      </c>
      <c r="AB28">
        <f t="shared" si="19"/>
        <v>-120.0409613961413</v>
      </c>
      <c r="AC28">
        <f t="shared" si="20"/>
        <v>-8.8249848053801436</v>
      </c>
      <c r="AD28">
        <f t="shared" si="21"/>
        <v>73.835604844717707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54096.538464702739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860.47673076923104</v>
      </c>
      <c r="AR28">
        <v>1004.4</v>
      </c>
      <c r="AS28">
        <f t="shared" si="27"/>
        <v>0.14329278099439358</v>
      </c>
      <c r="AT28">
        <v>0.5</v>
      </c>
      <c r="AU28">
        <f t="shared" si="28"/>
        <v>1180.1932255895158</v>
      </c>
      <c r="AV28">
        <f t="shared" si="29"/>
        <v>8.9735818405952408</v>
      </c>
      <c r="AW28">
        <f t="shared" si="30"/>
        <v>84.556584702732707</v>
      </c>
      <c r="AX28">
        <f t="shared" si="31"/>
        <v>0.38663878932696139</v>
      </c>
      <c r="AY28">
        <f t="shared" si="32"/>
        <v>8.0930216453670122E-3</v>
      </c>
      <c r="AZ28">
        <f t="shared" si="33"/>
        <v>2.2477897252090799</v>
      </c>
      <c r="BA28" t="s">
        <v>338</v>
      </c>
      <c r="BB28">
        <v>616.05999999999995</v>
      </c>
      <c r="BC28">
        <f t="shared" si="34"/>
        <v>388.34000000000003</v>
      </c>
      <c r="BD28">
        <f t="shared" si="35"/>
        <v>0.37061149825093714</v>
      </c>
      <c r="BE28">
        <f t="shared" si="36"/>
        <v>0.85323618113241773</v>
      </c>
      <c r="BF28">
        <f t="shared" si="37"/>
        <v>0.49813698083066976</v>
      </c>
      <c r="BG28">
        <f t="shared" si="38"/>
        <v>0.88654569707338637</v>
      </c>
      <c r="BH28">
        <f t="shared" si="39"/>
        <v>1400.0103225806499</v>
      </c>
      <c r="BI28">
        <f t="shared" si="40"/>
        <v>1180.1932255895158</v>
      </c>
      <c r="BJ28">
        <f t="shared" si="41"/>
        <v>0.84298894554867032</v>
      </c>
      <c r="BK28">
        <f t="shared" si="42"/>
        <v>0.19597789109734085</v>
      </c>
      <c r="BL28">
        <v>6</v>
      </c>
      <c r="BM28">
        <v>0.5</v>
      </c>
      <c r="BN28" t="s">
        <v>290</v>
      </c>
      <c r="BO28">
        <v>2</v>
      </c>
      <c r="BP28">
        <v>1608069472</v>
      </c>
      <c r="BQ28">
        <v>797.42977419354804</v>
      </c>
      <c r="BR28">
        <v>808.81803225806402</v>
      </c>
      <c r="BS28">
        <v>13.9679967741935</v>
      </c>
      <c r="BT28">
        <v>13.2009258064516</v>
      </c>
      <c r="BU28">
        <v>793.62977419354797</v>
      </c>
      <c r="BV28">
        <v>13.8429967741935</v>
      </c>
      <c r="BW28">
        <v>500.018129032258</v>
      </c>
      <c r="BX28">
        <v>102.62222580645199</v>
      </c>
      <c r="BY28">
        <v>9.9994516129032193E-2</v>
      </c>
      <c r="BZ28">
        <v>27.978690322580601</v>
      </c>
      <c r="CA28">
        <v>28.7270161290323</v>
      </c>
      <c r="CB28">
        <v>999.9</v>
      </c>
      <c r="CC28">
        <v>0</v>
      </c>
      <c r="CD28">
        <v>0</v>
      </c>
      <c r="CE28">
        <v>10001.784516129001</v>
      </c>
      <c r="CF28">
        <v>0</v>
      </c>
      <c r="CG28">
        <v>272.81364516129003</v>
      </c>
      <c r="CH28">
        <v>1400.0103225806499</v>
      </c>
      <c r="CI28">
        <v>0.90001080645161302</v>
      </c>
      <c r="CJ28">
        <v>9.9989054838709707E-2</v>
      </c>
      <c r="CK28">
        <v>0</v>
      </c>
      <c r="CL28">
        <v>860.52767741935497</v>
      </c>
      <c r="CM28">
        <v>4.9997499999999997</v>
      </c>
      <c r="CN28">
        <v>11809.7838709677</v>
      </c>
      <c r="CO28">
        <v>12178.174193548401</v>
      </c>
      <c r="CP28">
        <v>48.983741935483899</v>
      </c>
      <c r="CQ28">
        <v>50.620935483871001</v>
      </c>
      <c r="CR28">
        <v>50.02</v>
      </c>
      <c r="CS28">
        <v>50.070193548387103</v>
      </c>
      <c r="CT28">
        <v>50.009870967741897</v>
      </c>
      <c r="CU28">
        <v>1255.52548387097</v>
      </c>
      <c r="CV28">
        <v>139.48516129032299</v>
      </c>
      <c r="CW28">
        <v>0</v>
      </c>
      <c r="CX28">
        <v>68.100000143051105</v>
      </c>
      <c r="CY28">
        <v>0</v>
      </c>
      <c r="CZ28">
        <v>860.47673076923104</v>
      </c>
      <c r="DA28">
        <v>-5.0222564194289099</v>
      </c>
      <c r="DB28">
        <v>-60.5367521362829</v>
      </c>
      <c r="DC28">
        <v>11808.8576923077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8.9723421112570492</v>
      </c>
      <c r="DS28">
        <v>0.31024107008740298</v>
      </c>
      <c r="DT28">
        <v>0.105391197020708</v>
      </c>
      <c r="DU28">
        <v>1</v>
      </c>
      <c r="DV28">
        <v>-11.387425806451599</v>
      </c>
      <c r="DW28">
        <v>-0.11955483870965899</v>
      </c>
      <c r="DX28">
        <v>0.12535246556948801</v>
      </c>
      <c r="DY28">
        <v>1</v>
      </c>
      <c r="DZ28">
        <v>0.76683841935483898</v>
      </c>
      <c r="EA28">
        <v>2.2768258064514001E-2</v>
      </c>
      <c r="EB28">
        <v>1.86006236062983E-3</v>
      </c>
      <c r="EC28">
        <v>1</v>
      </c>
      <c r="ED28">
        <v>3</v>
      </c>
      <c r="EE28">
        <v>3</v>
      </c>
      <c r="EF28" t="s">
        <v>317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1280.2</v>
      </c>
      <c r="EX28">
        <v>1280.2</v>
      </c>
      <c r="EY28">
        <v>2</v>
      </c>
      <c r="EZ28">
        <v>509.28800000000001</v>
      </c>
      <c r="FA28">
        <v>478.00299999999999</v>
      </c>
      <c r="FB28">
        <v>24.071899999999999</v>
      </c>
      <c r="FC28">
        <v>32.578699999999998</v>
      </c>
      <c r="FD28">
        <v>29.999700000000001</v>
      </c>
      <c r="FE28">
        <v>32.608800000000002</v>
      </c>
      <c r="FF28">
        <v>32.595300000000002</v>
      </c>
      <c r="FG28">
        <v>37.405099999999997</v>
      </c>
      <c r="FH28">
        <v>0</v>
      </c>
      <c r="FI28">
        <v>100</v>
      </c>
      <c r="FJ28">
        <v>24.077100000000002</v>
      </c>
      <c r="FK28">
        <v>809.928</v>
      </c>
      <c r="FL28">
        <v>13.9762</v>
      </c>
      <c r="FM28">
        <v>101.581</v>
      </c>
      <c r="FN28">
        <v>100.979</v>
      </c>
    </row>
    <row r="29" spans="1:170" x14ac:dyDescent="0.25">
      <c r="A29">
        <v>13</v>
      </c>
      <c r="B29">
        <v>1608069550</v>
      </c>
      <c r="C29">
        <v>1221.9000000953699</v>
      </c>
      <c r="D29" t="s">
        <v>339</v>
      </c>
      <c r="E29" t="s">
        <v>340</v>
      </c>
      <c r="F29" t="s">
        <v>285</v>
      </c>
      <c r="G29" t="s">
        <v>286</v>
      </c>
      <c r="H29">
        <v>1608069542.25</v>
      </c>
      <c r="I29">
        <f t="shared" si="0"/>
        <v>6.5154881396366736E-4</v>
      </c>
      <c r="J29">
        <f t="shared" si="1"/>
        <v>10.243508485694246</v>
      </c>
      <c r="K29">
        <f t="shared" si="2"/>
        <v>897.60186666666698</v>
      </c>
      <c r="L29">
        <f t="shared" si="3"/>
        <v>239.72414277125222</v>
      </c>
      <c r="M29">
        <f t="shared" si="4"/>
        <v>24.624601235479588</v>
      </c>
      <c r="N29">
        <f t="shared" si="5"/>
        <v>92.20217780058907</v>
      </c>
      <c r="O29">
        <f t="shared" si="6"/>
        <v>2.5920908074153474E-2</v>
      </c>
      <c r="P29">
        <f t="shared" si="7"/>
        <v>2.9753315985751594</v>
      </c>
      <c r="Q29">
        <f t="shared" si="8"/>
        <v>2.5796103957914492E-2</v>
      </c>
      <c r="R29">
        <f t="shared" si="9"/>
        <v>1.6133727904809329E-2</v>
      </c>
      <c r="S29">
        <f t="shared" si="10"/>
        <v>231.28789492211021</v>
      </c>
      <c r="T29">
        <f t="shared" si="11"/>
        <v>29.150238969913946</v>
      </c>
      <c r="U29">
        <f t="shared" si="12"/>
        <v>28.729483333333299</v>
      </c>
      <c r="V29">
        <f t="shared" si="13"/>
        <v>3.9592456413665262</v>
      </c>
      <c r="W29">
        <f t="shared" si="14"/>
        <v>37.816211674619957</v>
      </c>
      <c r="X29">
        <f t="shared" si="15"/>
        <v>1.4328619374629294</v>
      </c>
      <c r="Y29">
        <f t="shared" si="16"/>
        <v>3.7890150123751898</v>
      </c>
      <c r="Z29">
        <f t="shared" si="17"/>
        <v>2.5263837039035968</v>
      </c>
      <c r="AA29">
        <f t="shared" si="18"/>
        <v>-28.733302695797729</v>
      </c>
      <c r="AB29">
        <f t="shared" si="19"/>
        <v>-121.23972528652803</v>
      </c>
      <c r="AC29">
        <f t="shared" si="20"/>
        <v>-8.9133678080632261</v>
      </c>
      <c r="AD29">
        <f t="shared" si="21"/>
        <v>72.401499131721238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54093.805346597357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866.51959999999997</v>
      </c>
      <c r="AR29">
        <v>1019.42</v>
      </c>
      <c r="AS29">
        <f t="shared" si="27"/>
        <v>0.14998764003060561</v>
      </c>
      <c r="AT29">
        <v>0.5</v>
      </c>
      <c r="AU29">
        <f t="shared" si="28"/>
        <v>1180.1768207471628</v>
      </c>
      <c r="AV29">
        <f t="shared" si="29"/>
        <v>10.243508485694246</v>
      </c>
      <c r="AW29">
        <f t="shared" si="30"/>
        <v>88.505968081345003</v>
      </c>
      <c r="AX29">
        <f t="shared" si="31"/>
        <v>0.39437130917580582</v>
      </c>
      <c r="AY29">
        <f t="shared" si="32"/>
        <v>9.1691819185701316E-3</v>
      </c>
      <c r="AZ29">
        <f t="shared" si="33"/>
        <v>2.1999372192030764</v>
      </c>
      <c r="BA29" t="s">
        <v>342</v>
      </c>
      <c r="BB29">
        <v>617.39</v>
      </c>
      <c r="BC29">
        <f t="shared" si="34"/>
        <v>402.03</v>
      </c>
      <c r="BD29">
        <f t="shared" si="35"/>
        <v>0.38032087157674799</v>
      </c>
      <c r="BE29">
        <f t="shared" si="36"/>
        <v>0.84798596432852236</v>
      </c>
      <c r="BF29">
        <f t="shared" si="37"/>
        <v>0.50305603782084685</v>
      </c>
      <c r="BG29">
        <f t="shared" si="38"/>
        <v>0.88064764404105134</v>
      </c>
      <c r="BH29">
        <f t="shared" si="39"/>
        <v>1399.99133333333</v>
      </c>
      <c r="BI29">
        <f t="shared" si="40"/>
        <v>1180.1768207471628</v>
      </c>
      <c r="BJ29">
        <f t="shared" si="41"/>
        <v>0.84298866189207278</v>
      </c>
      <c r="BK29">
        <f t="shared" si="42"/>
        <v>0.19597732378414554</v>
      </c>
      <c r="BL29">
        <v>6</v>
      </c>
      <c r="BM29">
        <v>0.5</v>
      </c>
      <c r="BN29" t="s">
        <v>290</v>
      </c>
      <c r="BO29">
        <v>2</v>
      </c>
      <c r="BP29">
        <v>1608069542.25</v>
      </c>
      <c r="BQ29">
        <v>897.60186666666698</v>
      </c>
      <c r="BR29">
        <v>910.59566666666603</v>
      </c>
      <c r="BS29">
        <v>13.949123333333301</v>
      </c>
      <c r="BT29">
        <v>13.178183333333299</v>
      </c>
      <c r="BU29">
        <v>893.80190000000005</v>
      </c>
      <c r="BV29">
        <v>13.824123333333301</v>
      </c>
      <c r="BW29">
        <v>500.00799999999998</v>
      </c>
      <c r="BX29">
        <v>102.6206</v>
      </c>
      <c r="BY29">
        <v>9.9972699999999998E-2</v>
      </c>
      <c r="BZ29">
        <v>27.973653333333299</v>
      </c>
      <c r="CA29">
        <v>28.729483333333299</v>
      </c>
      <c r="CB29">
        <v>999.9</v>
      </c>
      <c r="CC29">
        <v>0</v>
      </c>
      <c r="CD29">
        <v>0</v>
      </c>
      <c r="CE29">
        <v>10001.2483333333</v>
      </c>
      <c r="CF29">
        <v>0</v>
      </c>
      <c r="CG29">
        <v>269.66873333333302</v>
      </c>
      <c r="CH29">
        <v>1399.99133333333</v>
      </c>
      <c r="CI29">
        <v>0.90001826666666696</v>
      </c>
      <c r="CJ29">
        <v>9.9981539999999994E-2</v>
      </c>
      <c r="CK29">
        <v>0</v>
      </c>
      <c r="CL29">
        <v>866.49919999999997</v>
      </c>
      <c r="CM29">
        <v>4.9997499999999997</v>
      </c>
      <c r="CN29">
        <v>11887.9666666667</v>
      </c>
      <c r="CO29">
        <v>12178.0433333333</v>
      </c>
      <c r="CP29">
        <v>48.999899999999997</v>
      </c>
      <c r="CQ29">
        <v>50.618699999999997</v>
      </c>
      <c r="CR29">
        <v>49.985300000000002</v>
      </c>
      <c r="CS29">
        <v>50.055799999999998</v>
      </c>
      <c r="CT29">
        <v>50.022666666666701</v>
      </c>
      <c r="CU29">
        <v>1255.5213333333299</v>
      </c>
      <c r="CV29">
        <v>139.47</v>
      </c>
      <c r="CW29">
        <v>0</v>
      </c>
      <c r="CX29">
        <v>69</v>
      </c>
      <c r="CY29">
        <v>0</v>
      </c>
      <c r="CZ29">
        <v>866.51959999999997</v>
      </c>
      <c r="DA29">
        <v>-4.00115383902674</v>
      </c>
      <c r="DB29">
        <v>-45.284615345818601</v>
      </c>
      <c r="DC29">
        <v>11887.652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10.2438995317493</v>
      </c>
      <c r="DS29">
        <v>0.106498883563417</v>
      </c>
      <c r="DT29">
        <v>6.44598470828225E-2</v>
      </c>
      <c r="DU29">
        <v>1</v>
      </c>
      <c r="DV29">
        <v>-12.9899387096774</v>
      </c>
      <c r="DW29">
        <v>-3.7693548387045001E-2</v>
      </c>
      <c r="DX29">
        <v>7.9283849705608395E-2</v>
      </c>
      <c r="DY29">
        <v>1</v>
      </c>
      <c r="DZ29">
        <v>0.77087903225806498</v>
      </c>
      <c r="EA29">
        <v>8.7032903225784906E-3</v>
      </c>
      <c r="EB29">
        <v>7.8945156479227397E-4</v>
      </c>
      <c r="EC29">
        <v>1</v>
      </c>
      <c r="ED29">
        <v>3</v>
      </c>
      <c r="EE29">
        <v>3</v>
      </c>
      <c r="EF29" t="s">
        <v>317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1281.4000000000001</v>
      </c>
      <c r="EX29">
        <v>1281.3</v>
      </c>
      <c r="EY29">
        <v>2</v>
      </c>
      <c r="EZ29">
        <v>509.01100000000002</v>
      </c>
      <c r="FA29">
        <v>478.20800000000003</v>
      </c>
      <c r="FB29">
        <v>24.210799999999999</v>
      </c>
      <c r="FC29">
        <v>32.5045</v>
      </c>
      <c r="FD29">
        <v>29.999500000000001</v>
      </c>
      <c r="FE29">
        <v>32.532600000000002</v>
      </c>
      <c r="FF29">
        <v>32.518500000000003</v>
      </c>
      <c r="FG29">
        <v>41.073500000000003</v>
      </c>
      <c r="FH29">
        <v>0</v>
      </c>
      <c r="FI29">
        <v>100</v>
      </c>
      <c r="FJ29">
        <v>24.215499999999999</v>
      </c>
      <c r="FK29">
        <v>910.88699999999994</v>
      </c>
      <c r="FL29">
        <v>13.9626</v>
      </c>
      <c r="FM29">
        <v>101.59099999999999</v>
      </c>
      <c r="FN29">
        <v>101</v>
      </c>
    </row>
    <row r="30" spans="1:170" x14ac:dyDescent="0.25">
      <c r="A30">
        <v>14</v>
      </c>
      <c r="B30">
        <v>1608069613</v>
      </c>
      <c r="C30">
        <v>1284.9000000953699</v>
      </c>
      <c r="D30" t="s">
        <v>343</v>
      </c>
      <c r="E30" t="s">
        <v>344</v>
      </c>
      <c r="F30" t="s">
        <v>285</v>
      </c>
      <c r="G30" t="s">
        <v>286</v>
      </c>
      <c r="H30">
        <v>1608069605.25</v>
      </c>
      <c r="I30">
        <f t="shared" si="0"/>
        <v>6.4266766870760587E-4</v>
      </c>
      <c r="J30">
        <f t="shared" si="1"/>
        <v>15.13104571236387</v>
      </c>
      <c r="K30">
        <f t="shared" si="2"/>
        <v>1189.94266666667</v>
      </c>
      <c r="L30">
        <f t="shared" si="3"/>
        <v>208.61150639045027</v>
      </c>
      <c r="M30">
        <f t="shared" si="4"/>
        <v>21.427787573267597</v>
      </c>
      <c r="N30">
        <f t="shared" si="5"/>
        <v>122.22642521921891</v>
      </c>
      <c r="O30">
        <f t="shared" si="6"/>
        <v>2.5506541002172315E-2</v>
      </c>
      <c r="P30">
        <f t="shared" si="7"/>
        <v>2.9747362057381554</v>
      </c>
      <c r="Q30">
        <f t="shared" si="8"/>
        <v>2.5385661079231549E-2</v>
      </c>
      <c r="R30">
        <f t="shared" si="9"/>
        <v>1.5876850871583786E-2</v>
      </c>
      <c r="S30">
        <f t="shared" si="10"/>
        <v>231.29080888104698</v>
      </c>
      <c r="T30">
        <f t="shared" si="11"/>
        <v>29.166686261142072</v>
      </c>
      <c r="U30">
        <f t="shared" si="12"/>
        <v>28.736616666666698</v>
      </c>
      <c r="V30">
        <f t="shared" si="13"/>
        <v>3.9608834898422831</v>
      </c>
      <c r="W30">
        <f t="shared" si="14"/>
        <v>37.676359269595935</v>
      </c>
      <c r="X30">
        <f t="shared" si="15"/>
        <v>1.4287242178645208</v>
      </c>
      <c r="Y30">
        <f t="shared" si="16"/>
        <v>3.7920973405131333</v>
      </c>
      <c r="Z30">
        <f t="shared" si="17"/>
        <v>2.5321592719777621</v>
      </c>
      <c r="AA30">
        <f t="shared" si="18"/>
        <v>-28.341644190005418</v>
      </c>
      <c r="AB30">
        <f t="shared" si="19"/>
        <v>-120.12278266413659</v>
      </c>
      <c r="AC30">
        <f t="shared" si="20"/>
        <v>-8.8339459952524315</v>
      </c>
      <c r="AD30">
        <f t="shared" si="21"/>
        <v>73.992436031652545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54073.736046291946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888.13843999999995</v>
      </c>
      <c r="AR30">
        <v>1061.5999999999999</v>
      </c>
      <c r="AS30">
        <f t="shared" si="27"/>
        <v>0.16339634513941215</v>
      </c>
      <c r="AT30">
        <v>0.5</v>
      </c>
      <c r="AU30">
        <f t="shared" si="28"/>
        <v>1180.1844107473137</v>
      </c>
      <c r="AV30">
        <f t="shared" si="29"/>
        <v>15.13104571236387</v>
      </c>
      <c r="AW30">
        <f t="shared" si="30"/>
        <v>96.418909653310905</v>
      </c>
      <c r="AX30">
        <f t="shared" si="31"/>
        <v>0.41144498869630747</v>
      </c>
      <c r="AY30">
        <f t="shared" si="32"/>
        <v>1.331045644149206E-2</v>
      </c>
      <c r="AZ30">
        <f t="shared" si="33"/>
        <v>2.0727957799547854</v>
      </c>
      <c r="BA30" t="s">
        <v>346</v>
      </c>
      <c r="BB30">
        <v>624.80999999999995</v>
      </c>
      <c r="BC30">
        <f t="shared" si="34"/>
        <v>436.78999999999996</v>
      </c>
      <c r="BD30">
        <f t="shared" si="35"/>
        <v>0.39712804780329214</v>
      </c>
      <c r="BE30">
        <f t="shared" si="36"/>
        <v>0.83437797419301019</v>
      </c>
      <c r="BF30">
        <f t="shared" si="37"/>
        <v>0.50115572050848944</v>
      </c>
      <c r="BG30">
        <f t="shared" si="38"/>
        <v>0.86408440323519953</v>
      </c>
      <c r="BH30">
        <f t="shared" si="39"/>
        <v>1399.99933333333</v>
      </c>
      <c r="BI30">
        <f t="shared" si="40"/>
        <v>1180.1844107473137</v>
      </c>
      <c r="BJ30">
        <f t="shared" si="41"/>
        <v>0.84298926624297188</v>
      </c>
      <c r="BK30">
        <f t="shared" si="42"/>
        <v>0.19597853248594391</v>
      </c>
      <c r="BL30">
        <v>6</v>
      </c>
      <c r="BM30">
        <v>0.5</v>
      </c>
      <c r="BN30" t="s">
        <v>290</v>
      </c>
      <c r="BO30">
        <v>2</v>
      </c>
      <c r="BP30">
        <v>1608069605.25</v>
      </c>
      <c r="BQ30">
        <v>1189.94266666667</v>
      </c>
      <c r="BR30">
        <v>1209.01733333333</v>
      </c>
      <c r="BS30">
        <v>13.90943</v>
      </c>
      <c r="BT30">
        <v>13.1489666666667</v>
      </c>
      <c r="BU30">
        <v>1186.14266666667</v>
      </c>
      <c r="BV30">
        <v>13.78443</v>
      </c>
      <c r="BW30">
        <v>500.00716666666699</v>
      </c>
      <c r="BX30">
        <v>102.61620000000001</v>
      </c>
      <c r="BY30">
        <v>0.10003049</v>
      </c>
      <c r="BZ30">
        <v>27.9876</v>
      </c>
      <c r="CA30">
        <v>28.736616666666698</v>
      </c>
      <c r="CB30">
        <v>999.9</v>
      </c>
      <c r="CC30">
        <v>0</v>
      </c>
      <c r="CD30">
        <v>0</v>
      </c>
      <c r="CE30">
        <v>9998.3096666666697</v>
      </c>
      <c r="CF30">
        <v>0</v>
      </c>
      <c r="CG30">
        <v>263.9015</v>
      </c>
      <c r="CH30">
        <v>1399.99933333333</v>
      </c>
      <c r="CI30">
        <v>0.90000123333333304</v>
      </c>
      <c r="CJ30">
        <v>9.9998719999999999E-2</v>
      </c>
      <c r="CK30">
        <v>0</v>
      </c>
      <c r="CL30">
        <v>888.18499999999995</v>
      </c>
      <c r="CM30">
        <v>4.9997499999999997</v>
      </c>
      <c r="CN30">
        <v>12177.11</v>
      </c>
      <c r="CO30">
        <v>12178.0366666667</v>
      </c>
      <c r="CP30">
        <v>48.995600000000003</v>
      </c>
      <c r="CQ30">
        <v>50.561999999999998</v>
      </c>
      <c r="CR30">
        <v>49.991533333333301</v>
      </c>
      <c r="CS30">
        <v>50.037266666666703</v>
      </c>
      <c r="CT30">
        <v>49.997766666666699</v>
      </c>
      <c r="CU30">
        <v>1255.50033333333</v>
      </c>
      <c r="CV30">
        <v>139.499</v>
      </c>
      <c r="CW30">
        <v>0</v>
      </c>
      <c r="CX30">
        <v>62.599999904632597</v>
      </c>
      <c r="CY30">
        <v>0</v>
      </c>
      <c r="CZ30">
        <v>888.13843999999995</v>
      </c>
      <c r="DA30">
        <v>-1.5699230595225599</v>
      </c>
      <c r="DB30">
        <v>-11.246153855217401</v>
      </c>
      <c r="DC30">
        <v>12177.02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15.161987727988199</v>
      </c>
      <c r="DS30">
        <v>3.4647294661379301E-3</v>
      </c>
      <c r="DT30">
        <v>0.113517684148046</v>
      </c>
      <c r="DU30">
        <v>1</v>
      </c>
      <c r="DV30">
        <v>-19.102416129032299</v>
      </c>
      <c r="DW30">
        <v>0.16035967741934101</v>
      </c>
      <c r="DX30">
        <v>0.143434049353868</v>
      </c>
      <c r="DY30">
        <v>1</v>
      </c>
      <c r="DZ30">
        <v>0.760538580645161</v>
      </c>
      <c r="EA30">
        <v>-1.84412903226064E-3</v>
      </c>
      <c r="EB30">
        <v>6.06822755340953E-4</v>
      </c>
      <c r="EC30">
        <v>1</v>
      </c>
      <c r="ED30">
        <v>3</v>
      </c>
      <c r="EE30">
        <v>3</v>
      </c>
      <c r="EF30" t="s">
        <v>317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1282.4000000000001</v>
      </c>
      <c r="EX30">
        <v>1282.4000000000001</v>
      </c>
      <c r="EY30">
        <v>2</v>
      </c>
      <c r="EZ30">
        <v>508.91399999999999</v>
      </c>
      <c r="FA30">
        <v>479.31700000000001</v>
      </c>
      <c r="FB30">
        <v>24.173999999999999</v>
      </c>
      <c r="FC30">
        <v>32.444099999999999</v>
      </c>
      <c r="FD30">
        <v>29.9998</v>
      </c>
      <c r="FE30">
        <v>32.470199999999998</v>
      </c>
      <c r="FF30">
        <v>32.455500000000001</v>
      </c>
      <c r="FG30">
        <v>51.704599999999999</v>
      </c>
      <c r="FH30">
        <v>0</v>
      </c>
      <c r="FI30">
        <v>100</v>
      </c>
      <c r="FJ30">
        <v>24.179600000000001</v>
      </c>
      <c r="FK30">
        <v>1212.71</v>
      </c>
      <c r="FL30">
        <v>13.94</v>
      </c>
      <c r="FM30">
        <v>101.604</v>
      </c>
      <c r="FN30">
        <v>101.008</v>
      </c>
    </row>
    <row r="31" spans="1:170" x14ac:dyDescent="0.25">
      <c r="A31">
        <v>15</v>
      </c>
      <c r="B31">
        <v>1608069698</v>
      </c>
      <c r="C31">
        <v>1369.9000000953699</v>
      </c>
      <c r="D31" t="s">
        <v>347</v>
      </c>
      <c r="E31" t="s">
        <v>348</v>
      </c>
      <c r="F31" t="s">
        <v>285</v>
      </c>
      <c r="G31" t="s">
        <v>286</v>
      </c>
      <c r="H31">
        <v>1608069690.25</v>
      </c>
      <c r="I31">
        <f t="shared" si="0"/>
        <v>6.2428565032184664E-4</v>
      </c>
      <c r="J31">
        <f t="shared" si="1"/>
        <v>14.655258201943489</v>
      </c>
      <c r="K31">
        <f t="shared" si="2"/>
        <v>1397.6</v>
      </c>
      <c r="L31">
        <f t="shared" si="3"/>
        <v>407.17736648418327</v>
      </c>
      <c r="M31">
        <f t="shared" si="4"/>
        <v>41.819862345581718</v>
      </c>
      <c r="N31">
        <f t="shared" si="5"/>
        <v>143.5429481723302</v>
      </c>
      <c r="O31">
        <f t="shared" si="6"/>
        <v>2.4682251459430423E-2</v>
      </c>
      <c r="P31">
        <f t="shared" si="7"/>
        <v>2.9743524751970871</v>
      </c>
      <c r="Q31">
        <f t="shared" si="8"/>
        <v>2.4569024944548226E-2</v>
      </c>
      <c r="R31">
        <f t="shared" si="9"/>
        <v>1.5365770119651977E-2</v>
      </c>
      <c r="S31">
        <f t="shared" si="10"/>
        <v>231.29507093380835</v>
      </c>
      <c r="T31">
        <f t="shared" si="11"/>
        <v>29.179286761562775</v>
      </c>
      <c r="U31">
        <f t="shared" si="12"/>
        <v>28.746196666666702</v>
      </c>
      <c r="V31">
        <f t="shared" si="13"/>
        <v>3.963084034661271</v>
      </c>
      <c r="W31">
        <f t="shared" si="14"/>
        <v>37.476192089523686</v>
      </c>
      <c r="X31">
        <f t="shared" si="15"/>
        <v>1.4217742774903308</v>
      </c>
      <c r="Y31">
        <f t="shared" si="16"/>
        <v>3.7938066762332077</v>
      </c>
      <c r="Z31">
        <f t="shared" si="17"/>
        <v>2.5413097571709402</v>
      </c>
      <c r="AA31">
        <f t="shared" si="18"/>
        <v>-27.530997179193438</v>
      </c>
      <c r="AB31">
        <f t="shared" si="19"/>
        <v>-120.40394083401522</v>
      </c>
      <c r="AC31">
        <f t="shared" si="20"/>
        <v>-8.8565280934442274</v>
      </c>
      <c r="AD31">
        <f t="shared" si="21"/>
        <v>74.503604827155456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54060.887438757316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905.93187999999998</v>
      </c>
      <c r="AR31">
        <v>1095.9000000000001</v>
      </c>
      <c r="AS31">
        <f t="shared" si="27"/>
        <v>0.17334439273656366</v>
      </c>
      <c r="AT31">
        <v>0.5</v>
      </c>
      <c r="AU31">
        <f t="shared" si="28"/>
        <v>1180.2063107473107</v>
      </c>
      <c r="AV31">
        <f t="shared" si="29"/>
        <v>14.655258201943489</v>
      </c>
      <c r="AW31">
        <f t="shared" si="30"/>
        <v>102.29107312017635</v>
      </c>
      <c r="AX31">
        <f t="shared" si="31"/>
        <v>0.42908112054019537</v>
      </c>
      <c r="AY31">
        <f t="shared" si="32"/>
        <v>1.2907070181749936E-2</v>
      </c>
      <c r="AZ31">
        <f t="shared" si="33"/>
        <v>1.9766219545578974</v>
      </c>
      <c r="BA31" t="s">
        <v>350</v>
      </c>
      <c r="BB31">
        <v>625.66999999999996</v>
      </c>
      <c r="BC31">
        <f t="shared" si="34"/>
        <v>470.23000000000013</v>
      </c>
      <c r="BD31">
        <f t="shared" si="35"/>
        <v>0.40398979222933473</v>
      </c>
      <c r="BE31">
        <f t="shared" si="36"/>
        <v>0.82164003322700185</v>
      </c>
      <c r="BF31">
        <f t="shared" si="37"/>
        <v>0.49936013749873626</v>
      </c>
      <c r="BG31">
        <f t="shared" si="38"/>
        <v>0.85061548053153146</v>
      </c>
      <c r="BH31">
        <f t="shared" si="39"/>
        <v>1400.0253333333301</v>
      </c>
      <c r="BI31">
        <f t="shared" si="40"/>
        <v>1180.2063107473107</v>
      </c>
      <c r="BJ31">
        <f t="shared" si="41"/>
        <v>0.84298925358539711</v>
      </c>
      <c r="BK31">
        <f t="shared" si="42"/>
        <v>0.19597850717079415</v>
      </c>
      <c r="BL31">
        <v>6</v>
      </c>
      <c r="BM31">
        <v>0.5</v>
      </c>
      <c r="BN31" t="s">
        <v>290</v>
      </c>
      <c r="BO31">
        <v>2</v>
      </c>
      <c r="BP31">
        <v>1608069690.25</v>
      </c>
      <c r="BQ31">
        <v>1397.6</v>
      </c>
      <c r="BR31">
        <v>1416.2329999999999</v>
      </c>
      <c r="BS31">
        <v>13.8430466666667</v>
      </c>
      <c r="BT31">
        <v>13.104286666666701</v>
      </c>
      <c r="BU31">
        <v>1393.8</v>
      </c>
      <c r="BV31">
        <v>13.7180466666667</v>
      </c>
      <c r="BW31">
        <v>500.00836666666697</v>
      </c>
      <c r="BX31">
        <v>102.606733333333</v>
      </c>
      <c r="BY31">
        <v>0.10001264</v>
      </c>
      <c r="BZ31">
        <v>27.995329999999999</v>
      </c>
      <c r="CA31">
        <v>28.746196666666702</v>
      </c>
      <c r="CB31">
        <v>999.9</v>
      </c>
      <c r="CC31">
        <v>0</v>
      </c>
      <c r="CD31">
        <v>0</v>
      </c>
      <c r="CE31">
        <v>9997.0619999999999</v>
      </c>
      <c r="CF31">
        <v>0</v>
      </c>
      <c r="CG31">
        <v>265.57443333333299</v>
      </c>
      <c r="CH31">
        <v>1400.0253333333301</v>
      </c>
      <c r="CI31">
        <v>0.89999980000000002</v>
      </c>
      <c r="CJ31">
        <v>0.10000017999999999</v>
      </c>
      <c r="CK31">
        <v>0</v>
      </c>
      <c r="CL31">
        <v>905.89043333333302</v>
      </c>
      <c r="CM31">
        <v>4.9997499999999997</v>
      </c>
      <c r="CN31">
        <v>12413.143333333301</v>
      </c>
      <c r="CO31">
        <v>12178.266666666699</v>
      </c>
      <c r="CP31">
        <v>48.983133333333299</v>
      </c>
      <c r="CQ31">
        <v>50.561999999999998</v>
      </c>
      <c r="CR31">
        <v>49.987466666666698</v>
      </c>
      <c r="CS31">
        <v>50.008200000000002</v>
      </c>
      <c r="CT31">
        <v>50.0082666666667</v>
      </c>
      <c r="CU31">
        <v>1255.5243333333301</v>
      </c>
      <c r="CV31">
        <v>139.501</v>
      </c>
      <c r="CW31">
        <v>0</v>
      </c>
      <c r="CX31">
        <v>84.199999809265094</v>
      </c>
      <c r="CY31">
        <v>0</v>
      </c>
      <c r="CZ31">
        <v>905.93187999999998</v>
      </c>
      <c r="DA31">
        <v>3.08130769108738</v>
      </c>
      <c r="DB31">
        <v>45.546153844173503</v>
      </c>
      <c r="DC31">
        <v>12413.312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14.674524194933801</v>
      </c>
      <c r="DS31">
        <v>0.39172889430110402</v>
      </c>
      <c r="DT31">
        <v>0.135617756517837</v>
      </c>
      <c r="DU31">
        <v>1</v>
      </c>
      <c r="DV31">
        <v>-18.643583870967699</v>
      </c>
      <c r="DW31">
        <v>-0.11943870967732299</v>
      </c>
      <c r="DX31">
        <v>0.173880281574707</v>
      </c>
      <c r="DY31">
        <v>1</v>
      </c>
      <c r="DZ31">
        <v>0.73894225806451597</v>
      </c>
      <c r="EA31">
        <v>-1.4077935483873301E-2</v>
      </c>
      <c r="EB31">
        <v>1.1397484150161099E-3</v>
      </c>
      <c r="EC31">
        <v>1</v>
      </c>
      <c r="ED31">
        <v>3</v>
      </c>
      <c r="EE31">
        <v>3</v>
      </c>
      <c r="EF31" t="s">
        <v>317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1283.8</v>
      </c>
      <c r="EX31">
        <v>1283.8</v>
      </c>
      <c r="EY31">
        <v>2</v>
      </c>
      <c r="EZ31">
        <v>508.59300000000002</v>
      </c>
      <c r="FA31">
        <v>479.4</v>
      </c>
      <c r="FB31">
        <v>24.121600000000001</v>
      </c>
      <c r="FC31">
        <v>32.390999999999998</v>
      </c>
      <c r="FD31">
        <v>30</v>
      </c>
      <c r="FE31">
        <v>32.406500000000001</v>
      </c>
      <c r="FF31">
        <v>32.392800000000001</v>
      </c>
      <c r="FG31">
        <v>58.570599999999999</v>
      </c>
      <c r="FH31">
        <v>0</v>
      </c>
      <c r="FI31">
        <v>100</v>
      </c>
      <c r="FJ31">
        <v>24.125</v>
      </c>
      <c r="FK31">
        <v>1416.7</v>
      </c>
      <c r="FL31">
        <v>13.8971</v>
      </c>
      <c r="FM31">
        <v>101.60599999999999</v>
      </c>
      <c r="FN31">
        <v>101.01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2020-12-15T14:03:26Z</dcterms:created>
  <dcterms:modified xsi:type="dcterms:W3CDTF">2021-05-04T23:25:10Z</dcterms:modified>
</cp:coreProperties>
</file>