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27CB590-AA95-4392-BF3C-6FA0E1ABA1E2}" xr6:coauthVersionLast="46" xr6:coauthVersionMax="46" xr10:uidLastSave="{00000000-0000-0000-0000-000000000000}"/>
  <bookViews>
    <workbookView xWindow="2115" yWindow="211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J31" i="1"/>
  <c r="AV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I23" i="1" s="1"/>
  <c r="Y23" i="1"/>
  <c r="X23" i="1"/>
  <c r="W23" i="1" s="1"/>
  <c r="P23" i="1"/>
  <c r="K23" i="1"/>
  <c r="J23" i="1"/>
  <c r="AV23" i="1" s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X20" i="1"/>
  <c r="W20" i="1" s="1"/>
  <c r="S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N17" i="1"/>
  <c r="I21" i="1" l="1"/>
  <c r="AH21" i="1"/>
  <c r="J21" i="1"/>
  <c r="AV21" i="1" s="1"/>
  <c r="AY21" i="1" s="1"/>
  <c r="N21" i="1"/>
  <c r="K21" i="1"/>
  <c r="AW23" i="1"/>
  <c r="S23" i="1"/>
  <c r="AU23" i="1"/>
  <c r="J26" i="1"/>
  <c r="AV26" i="1" s="1"/>
  <c r="AY26" i="1" s="1"/>
  <c r="I26" i="1"/>
  <c r="AH26" i="1"/>
  <c r="K26" i="1"/>
  <c r="N26" i="1"/>
  <c r="AU21" i="1"/>
  <c r="AW21" i="1" s="1"/>
  <c r="S21" i="1"/>
  <c r="N27" i="1"/>
  <c r="AH27" i="1"/>
  <c r="K27" i="1"/>
  <c r="J27" i="1"/>
  <c r="AV27" i="1" s="1"/>
  <c r="I27" i="1"/>
  <c r="AU30" i="1"/>
  <c r="AW30" i="1" s="1"/>
  <c r="S30" i="1"/>
  <c r="I19" i="1"/>
  <c r="N19" i="1"/>
  <c r="AH19" i="1"/>
  <c r="K19" i="1"/>
  <c r="J19" i="1"/>
  <c r="AV19" i="1" s="1"/>
  <c r="AU22" i="1"/>
  <c r="AW22" i="1" s="1"/>
  <c r="S22" i="1"/>
  <c r="AA23" i="1"/>
  <c r="AU27" i="1"/>
  <c r="AW27" i="1" s="1"/>
  <c r="S27" i="1"/>
  <c r="S31" i="1"/>
  <c r="AU31" i="1"/>
  <c r="AY31" i="1" s="1"/>
  <c r="AU19" i="1"/>
  <c r="AW19" i="1" s="1"/>
  <c r="S19" i="1"/>
  <c r="AY23" i="1"/>
  <c r="T26" i="1"/>
  <c r="U26" i="1" s="1"/>
  <c r="I29" i="1"/>
  <c r="AH29" i="1"/>
  <c r="K29" i="1"/>
  <c r="N29" i="1"/>
  <c r="J29" i="1"/>
  <c r="AV29" i="1" s="1"/>
  <c r="J18" i="1"/>
  <c r="AV18" i="1" s="1"/>
  <c r="AY18" i="1" s="1"/>
  <c r="K18" i="1"/>
  <c r="I18" i="1"/>
  <c r="AH18" i="1"/>
  <c r="N18" i="1"/>
  <c r="AU25" i="1"/>
  <c r="AW25" i="1" s="1"/>
  <c r="S25" i="1"/>
  <c r="K28" i="1"/>
  <c r="J28" i="1"/>
  <c r="AV28" i="1" s="1"/>
  <c r="AY28" i="1" s="1"/>
  <c r="N28" i="1"/>
  <c r="I28" i="1"/>
  <c r="T28" i="1" s="1"/>
  <c r="U28" i="1" s="1"/>
  <c r="AH28" i="1"/>
  <c r="AU17" i="1"/>
  <c r="AW17" i="1" s="1"/>
  <c r="S17" i="1"/>
  <c r="K20" i="1"/>
  <c r="J20" i="1"/>
  <c r="AV20" i="1" s="1"/>
  <c r="AY20" i="1" s="1"/>
  <c r="I20" i="1"/>
  <c r="AH20" i="1"/>
  <c r="N20" i="1"/>
  <c r="AH24" i="1"/>
  <c r="I24" i="1"/>
  <c r="N24" i="1"/>
  <c r="J24" i="1"/>
  <c r="AV24" i="1" s="1"/>
  <c r="AY24" i="1" s="1"/>
  <c r="K24" i="1"/>
  <c r="S29" i="1"/>
  <c r="AU29" i="1"/>
  <c r="AW29" i="1" s="1"/>
  <c r="AH30" i="1"/>
  <c r="AH17" i="1"/>
  <c r="I22" i="1"/>
  <c r="N23" i="1"/>
  <c r="S24" i="1"/>
  <c r="AH25" i="1"/>
  <c r="I30" i="1"/>
  <c r="N31" i="1"/>
  <c r="I17" i="1"/>
  <c r="J22" i="1"/>
  <c r="AV22" i="1" s="1"/>
  <c r="AY22" i="1" s="1"/>
  <c r="I25" i="1"/>
  <c r="J30" i="1"/>
  <c r="AV30" i="1" s="1"/>
  <c r="AY30" i="1" s="1"/>
  <c r="J17" i="1"/>
  <c r="AV17" i="1" s="1"/>
  <c r="AY17" i="1" s="1"/>
  <c r="K22" i="1"/>
  <c r="J25" i="1"/>
  <c r="AV25" i="1" s="1"/>
  <c r="AY25" i="1" s="1"/>
  <c r="K30" i="1"/>
  <c r="AH31" i="1"/>
  <c r="AH22" i="1"/>
  <c r="I31" i="1"/>
  <c r="V28" i="1" l="1"/>
  <c r="Z28" i="1" s="1"/>
  <c r="AC28" i="1"/>
  <c r="AB28" i="1"/>
  <c r="AA18" i="1"/>
  <c r="AY19" i="1"/>
  <c r="AA30" i="1"/>
  <c r="Q30" i="1"/>
  <c r="O30" i="1" s="1"/>
  <c r="R30" i="1" s="1"/>
  <c r="L30" i="1" s="1"/>
  <c r="M30" i="1" s="1"/>
  <c r="T29" i="1"/>
  <c r="U29" i="1" s="1"/>
  <c r="AY27" i="1"/>
  <c r="AA28" i="1"/>
  <c r="Q28" i="1"/>
  <c r="O28" i="1" s="1"/>
  <c r="R28" i="1" s="1"/>
  <c r="L28" i="1" s="1"/>
  <c r="M28" i="1" s="1"/>
  <c r="T27" i="1"/>
  <c r="U27" i="1" s="1"/>
  <c r="AA27" i="1"/>
  <c r="AA20" i="1"/>
  <c r="T19" i="1"/>
  <c r="U19" i="1" s="1"/>
  <c r="T25" i="1"/>
  <c r="U25" i="1" s="1"/>
  <c r="AB26" i="1"/>
  <c r="V26" i="1"/>
  <c r="Z26" i="1" s="1"/>
  <c r="AC26" i="1"/>
  <c r="AA19" i="1"/>
  <c r="Q26" i="1"/>
  <c r="O26" i="1" s="1"/>
  <c r="R26" i="1" s="1"/>
  <c r="L26" i="1" s="1"/>
  <c r="M26" i="1" s="1"/>
  <c r="AA26" i="1"/>
  <c r="Q29" i="1"/>
  <c r="O29" i="1" s="1"/>
  <c r="R29" i="1" s="1"/>
  <c r="L29" i="1" s="1"/>
  <c r="M29" i="1" s="1"/>
  <c r="AA29" i="1"/>
  <c r="AA31" i="1"/>
  <c r="AA25" i="1"/>
  <c r="AA22" i="1"/>
  <c r="T17" i="1"/>
  <c r="U17" i="1" s="1"/>
  <c r="T31" i="1"/>
  <c r="U31" i="1" s="1"/>
  <c r="Q31" i="1" s="1"/>
  <c r="O31" i="1" s="1"/>
  <c r="R31" i="1" s="1"/>
  <c r="L31" i="1" s="1"/>
  <c r="M31" i="1" s="1"/>
  <c r="T22" i="1"/>
  <c r="U22" i="1" s="1"/>
  <c r="Q22" i="1" s="1"/>
  <c r="O22" i="1" s="1"/>
  <c r="R22" i="1" s="1"/>
  <c r="L22" i="1" s="1"/>
  <c r="M22" i="1" s="1"/>
  <c r="T30" i="1"/>
  <c r="U30" i="1" s="1"/>
  <c r="T21" i="1"/>
  <c r="U21" i="1" s="1"/>
  <c r="AA21" i="1"/>
  <c r="AA24" i="1"/>
  <c r="AW31" i="1"/>
  <c r="T24" i="1"/>
  <c r="U24" i="1" s="1"/>
  <c r="AA17" i="1"/>
  <c r="AY29" i="1"/>
  <c r="T20" i="1"/>
  <c r="U20" i="1" s="1"/>
  <c r="T23" i="1"/>
  <c r="U23" i="1" s="1"/>
  <c r="T18" i="1"/>
  <c r="U18" i="1" s="1"/>
  <c r="V21" i="1" l="1"/>
  <c r="Z21" i="1" s="1"/>
  <c r="AC21" i="1"/>
  <c r="AB21" i="1"/>
  <c r="V27" i="1"/>
  <c r="Z27" i="1" s="1"/>
  <c r="AC27" i="1"/>
  <c r="AD27" i="1" s="1"/>
  <c r="AB27" i="1"/>
  <c r="V24" i="1"/>
  <c r="Z24" i="1" s="1"/>
  <c r="AC24" i="1"/>
  <c r="AD24" i="1" s="1"/>
  <c r="AB24" i="1"/>
  <c r="V18" i="1"/>
  <c r="Z18" i="1" s="1"/>
  <c r="AC18" i="1"/>
  <c r="AB18" i="1"/>
  <c r="V30" i="1"/>
  <c r="Z30" i="1" s="1"/>
  <c r="AC30" i="1"/>
  <c r="AB30" i="1"/>
  <c r="AC25" i="1"/>
  <c r="AD25" i="1" s="1"/>
  <c r="AB25" i="1"/>
  <c r="V25" i="1"/>
  <c r="Z25" i="1" s="1"/>
  <c r="AB23" i="1"/>
  <c r="AC23" i="1"/>
  <c r="AD23" i="1" s="1"/>
  <c r="V23" i="1"/>
  <c r="Z23" i="1" s="1"/>
  <c r="Q23" i="1"/>
  <c r="O23" i="1" s="1"/>
  <c r="R23" i="1" s="1"/>
  <c r="L23" i="1" s="1"/>
  <c r="M23" i="1" s="1"/>
  <c r="V22" i="1"/>
  <c r="Z22" i="1" s="1"/>
  <c r="AC22" i="1"/>
  <c r="AD22" i="1" s="1"/>
  <c r="AB22" i="1"/>
  <c r="Q25" i="1"/>
  <c r="O25" i="1" s="1"/>
  <c r="R25" i="1" s="1"/>
  <c r="L25" i="1" s="1"/>
  <c r="M25" i="1" s="1"/>
  <c r="Q18" i="1"/>
  <c r="O18" i="1" s="1"/>
  <c r="R18" i="1" s="1"/>
  <c r="L18" i="1" s="1"/>
  <c r="M18" i="1" s="1"/>
  <c r="AC17" i="1"/>
  <c r="AB17" i="1"/>
  <c r="V17" i="1"/>
  <c r="Z17" i="1" s="1"/>
  <c r="V19" i="1"/>
  <c r="Z19" i="1" s="1"/>
  <c r="AC19" i="1"/>
  <c r="AD19" i="1" s="1"/>
  <c r="AB19" i="1"/>
  <c r="AC20" i="1"/>
  <c r="V20" i="1"/>
  <c r="Z20" i="1" s="1"/>
  <c r="AB20" i="1"/>
  <c r="Q24" i="1"/>
  <c r="O24" i="1" s="1"/>
  <c r="R24" i="1" s="1"/>
  <c r="L24" i="1" s="1"/>
  <c r="M24" i="1" s="1"/>
  <c r="Q19" i="1"/>
  <c r="O19" i="1" s="1"/>
  <c r="R19" i="1" s="1"/>
  <c r="L19" i="1" s="1"/>
  <c r="M19" i="1" s="1"/>
  <c r="Q20" i="1"/>
  <c r="O20" i="1" s="1"/>
  <c r="R20" i="1" s="1"/>
  <c r="L20" i="1" s="1"/>
  <c r="M20" i="1" s="1"/>
  <c r="AD26" i="1"/>
  <c r="V29" i="1"/>
  <c r="Z29" i="1" s="1"/>
  <c r="AC29" i="1"/>
  <c r="AB29" i="1"/>
  <c r="AD28" i="1"/>
  <c r="Q17" i="1"/>
  <c r="O17" i="1" s="1"/>
  <c r="R17" i="1" s="1"/>
  <c r="L17" i="1" s="1"/>
  <c r="M17" i="1" s="1"/>
  <c r="Q21" i="1"/>
  <c r="O21" i="1" s="1"/>
  <c r="R21" i="1" s="1"/>
  <c r="L21" i="1" s="1"/>
  <c r="M21" i="1" s="1"/>
  <c r="AC31" i="1"/>
  <c r="AD31" i="1" s="1"/>
  <c r="V31" i="1"/>
  <c r="Z31" i="1" s="1"/>
  <c r="AB31" i="1"/>
  <c r="Q27" i="1"/>
  <c r="O27" i="1" s="1"/>
  <c r="R27" i="1" s="1"/>
  <c r="L27" i="1" s="1"/>
  <c r="M27" i="1" s="1"/>
  <c r="AD30" i="1" l="1"/>
  <c r="AD17" i="1"/>
  <c r="AD18" i="1"/>
  <c r="AD29" i="1"/>
  <c r="AD21" i="1"/>
  <c r="AD20" i="1"/>
</calcChain>
</file>

<file path=xl/sharedStrings.xml><?xml version="1.0" encoding="utf-8"?>
<sst xmlns="http://schemas.openxmlformats.org/spreadsheetml/2006/main" count="693" uniqueCount="351">
  <si>
    <t>File opened</t>
  </si>
  <si>
    <t>2020-12-15 14:03:46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</si>
  <si>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</si>
  <si>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</si>
  <si>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</si>
  <si>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</si>
  <si>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</si>
  <si>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</si>
  <si>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</si>
  <si>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</si>
  <si>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</si>
  <si>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</si>
  <si>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</si>
  <si>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</si>
  <si>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</si>
  <si>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</si>
  <si>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</si>
  <si>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</si>
  <si>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</si>
  <si>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</si>
  <si>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</si>
  <si>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</si>
  <si>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</si>
  <si>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14:03:46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</si>
  <si>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</si>
  <si>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</si>
  <si>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</si>
  <si>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</si>
  <si>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</si>
  <si>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</si>
  <si>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</si>
  <si>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</si>
  <si>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</si>
  <si>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</si>
  <si>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</si>
  <si>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</si>
  <si>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</si>
  <si>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</si>
  <si>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</si>
  <si>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</si>
  <si>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</si>
  <si>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</si>
  <si>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</si>
  <si>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</si>
  <si>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</si>
  <si>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</si>
  <si>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</si>
  <si>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</si>
  <si>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</si>
  <si>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</si>
  <si>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</si>
  <si>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</si>
  <si>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</si>
  <si>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</si>
  <si>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</si>
  <si>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</si>
  <si>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</si>
  <si>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</si>
  <si>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</si>
  <si>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</si>
  <si>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</si>
  <si>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</si>
  <si>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</si>
  <si>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</si>
  <si>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</si>
  <si>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</si>
  <si>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</si>
  <si>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</si>
  <si>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</si>
  <si>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</si>
  <si>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</si>
  <si>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</si>
  <si>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</si>
  <si>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</si>
  <si>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</si>
  <si>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</si>
  <si>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</si>
  <si>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</si>
  <si>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</si>
  <si>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</si>
  <si>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</si>
  <si>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</si>
  <si>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</si>
  <si>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</si>
  <si>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</si>
  <si>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</si>
  <si>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</si>
  <si>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</si>
  <si>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</si>
  <si>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</si>
  <si>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</si>
  <si>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</si>
  <si>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</si>
  <si>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</si>
  <si>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</si>
  <si>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</si>
  <si>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</si>
  <si>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</si>
  <si>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</si>
  <si>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</si>
  <si>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</si>
  <si>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</si>
  <si>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</si>
  <si>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</si>
  <si>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</si>
  <si>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</si>
  <si>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</si>
  <si>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</si>
  <si>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</si>
  <si>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</si>
  <si>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</si>
  <si>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</si>
  <si>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</si>
  <si>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</si>
  <si>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</si>
  <si>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</si>
  <si>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</si>
  <si>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</si>
  <si>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</si>
  <si>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</si>
  <si>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</si>
  <si>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</si>
  <si>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</si>
  <si>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</si>
  <si>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</si>
  <si>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</si>
  <si>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</si>
  <si>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</si>
  <si>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</si>
  <si>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</si>
  <si>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</si>
  <si>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</si>
  <si>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</si>
  <si>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</si>
  <si>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</si>
  <si>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</si>
  <si>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</si>
  <si>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</si>
  <si>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</si>
  <si>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</si>
  <si>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</si>
  <si>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</si>
  <si>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</si>
  <si>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</si>
  <si>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</si>
  <si>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</si>
  <si>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</si>
  <si>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</si>
  <si>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</si>
  <si>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</si>
  <si>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</si>
  <si>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</si>
  <si>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</si>
  <si>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</si>
  <si>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</si>
  <si>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</si>
  <si>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</si>
  <si>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</si>
  <si>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</si>
  <si>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</si>
  <si>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</si>
  <si>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</si>
  <si>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</si>
  <si>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</si>
  <si>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</si>
  <si>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</si>
  <si>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</si>
  <si>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</si>
  <si>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</si>
  <si>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</si>
  <si>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</si>
  <si>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</si>
  <si>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</si>
  <si>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</si>
  <si>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</si>
  <si>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</si>
  <si>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</si>
  <si>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</si>
  <si>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</si>
  <si>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</si>
  <si>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</si>
  <si>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</si>
  <si>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</si>
  <si>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</si>
  <si>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</si>
  <si>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</si>
  <si>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</si>
  <si>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</si>
  <si>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</si>
  <si>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</si>
  <si>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</si>
  <si>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</si>
  <si>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</si>
  <si>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</si>
  <si>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</si>
  <si>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</si>
  <si>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</si>
  <si>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</si>
  <si>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</si>
  <si>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</si>
  <si>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</si>
  <si>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</si>
  <si>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</si>
  <si>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</si>
  <si>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</si>
  <si>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</si>
  <si>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</si>
  <si>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</si>
  <si>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</si>
  <si>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</si>
  <si>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</si>
  <si>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</si>
  <si>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</si>
  <si>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</si>
  <si>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</si>
  <si>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</si>
  <si>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</si>
  <si>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</si>
  <si>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</si>
  <si>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</si>
  <si>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</si>
  <si>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</si>
  <si>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</si>
  <si>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</si>
  <si>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</si>
  <si>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</si>
  <si>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</si>
  <si>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</si>
  <si>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</si>
  <si>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</si>
  <si>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</si>
  <si>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</si>
  <si>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</si>
  <si>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</si>
  <si>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</si>
  <si>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</si>
  <si>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</si>
  <si>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</si>
  <si>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</si>
  <si>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</si>
  <si>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</si>
  <si>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</si>
  <si>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</si>
  <si>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</si>
  <si>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</si>
  <si>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</si>
  <si>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</si>
  <si>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</si>
  <si>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</si>
  <si>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</si>
  <si>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</si>
  <si>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</si>
  <si>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</si>
  <si>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</si>
  <si>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</si>
  <si>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</si>
  <si>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</si>
  <si>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</si>
  <si>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</si>
  <si>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</si>
  <si>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</si>
  <si>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</si>
  <si>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</si>
  <si>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</si>
  <si>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</si>
  <si>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</si>
  <si>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</si>
  <si>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</si>
  <si>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</si>
  <si>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</si>
  <si>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</si>
  <si>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</si>
  <si>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</si>
  <si>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</si>
  <si>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</si>
  <si>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</si>
  <si>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</si>
  <si>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</si>
  <si>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</si>
  <si>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</si>
  <si>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</si>
  <si>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</si>
  <si>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</si>
  <si>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14:05:53</t>
  </si>
  <si>
    <t>14:05:53</t>
  </si>
  <si>
    <t>1149</t>
  </si>
  <si>
    <t>_1</t>
  </si>
  <si>
    <t>RECT-4143-20200907-06_33_50</t>
  </si>
  <si>
    <t>RECT-7689-20201215-14_05_56</t>
  </si>
  <si>
    <t>DARK-7690-20201215-14_05_58</t>
  </si>
  <si>
    <t>0: Broadleaf</t>
  </si>
  <si>
    <t>--:--:--</t>
  </si>
  <si>
    <t>1/3</t>
  </si>
  <si>
    <t>20201215 14:07:53</t>
  </si>
  <si>
    <t>14:07:53</t>
  </si>
  <si>
    <t>RECT-7691-20201215-14_07_57</t>
  </si>
  <si>
    <t>DARK-7692-20201215-14_07_59</t>
  </si>
  <si>
    <t>20201215 14:09:54</t>
  </si>
  <si>
    <t>14:09:54</t>
  </si>
  <si>
    <t>RECT-7693-20201215-14_09_57</t>
  </si>
  <si>
    <t>DARK-7694-20201215-14_09_59</t>
  </si>
  <si>
    <t>20201215 14:11:24</t>
  </si>
  <si>
    <t>14:11:24</t>
  </si>
  <si>
    <t>RECT-7695-20201215-14_11_27</t>
  </si>
  <si>
    <t>DARK-7696-20201215-14_11_29</t>
  </si>
  <si>
    <t>3/3</t>
  </si>
  <si>
    <t>20201215 14:12:36</t>
  </si>
  <si>
    <t>14:12:36</t>
  </si>
  <si>
    <t>RECT-7697-20201215-14_12_39</t>
  </si>
  <si>
    <t>DARK-7698-20201215-14_12_41</t>
  </si>
  <si>
    <t>20201215 14:13:48</t>
  </si>
  <si>
    <t>14:13:48</t>
  </si>
  <si>
    <t>RECT-7699-20201215-14_13_51</t>
  </si>
  <si>
    <t>DARK-7700-20201215-14_13_53</t>
  </si>
  <si>
    <t>20201215 14:14:59</t>
  </si>
  <si>
    <t>14:14:59</t>
  </si>
  <si>
    <t>RECT-7701-20201215-14_15_03</t>
  </si>
  <si>
    <t>DARK-7702-20201215-14_15_05</t>
  </si>
  <si>
    <t>20201215 14:16:09</t>
  </si>
  <si>
    <t>14:16:09</t>
  </si>
  <si>
    <t>RECT-7703-20201215-14_16_13</t>
  </si>
  <si>
    <t>DARK-7704-20201215-14_16_15</t>
  </si>
  <si>
    <t>20201215 14:18:09</t>
  </si>
  <si>
    <t>14:18:09</t>
  </si>
  <si>
    <t>RECT-7705-20201215-14_18_13</t>
  </si>
  <si>
    <t>DARK-7706-20201215-14_18_15</t>
  </si>
  <si>
    <t>0/3</t>
  </si>
  <si>
    <t>20201215 14:20:10</t>
  </si>
  <si>
    <t>14:20:10</t>
  </si>
  <si>
    <t>RECT-7707-20201215-14_20_14</t>
  </si>
  <si>
    <t>DARK-7708-20201215-14_20_16</t>
  </si>
  <si>
    <t>20201215 14:22:04</t>
  </si>
  <si>
    <t>14:22:04</t>
  </si>
  <si>
    <t>RECT-7709-20201215-14_22_07</t>
  </si>
  <si>
    <t>DARK-7710-20201215-14_22_10</t>
  </si>
  <si>
    <t>20201215 14:23:07</t>
  </si>
  <si>
    <t>14:23:07</t>
  </si>
  <si>
    <t>RECT-7711-20201215-14_23_11</t>
  </si>
  <si>
    <t>DARK-7712-20201215-14_23_13</t>
  </si>
  <si>
    <t>20201215 14:25:07</t>
  </si>
  <si>
    <t>14:25:07</t>
  </si>
  <si>
    <t>RECT-7713-20201215-14_25_11</t>
  </si>
  <si>
    <t>DARK-7714-20201215-14_25_13</t>
  </si>
  <si>
    <t>20201215 14:27:08</t>
  </si>
  <si>
    <t>14:27:08</t>
  </si>
  <si>
    <t>RECT-7715-20201215-14_27_12</t>
  </si>
  <si>
    <t>DARK-7716-20201215-14_27_14</t>
  </si>
  <si>
    <t>20201215 14:29:08</t>
  </si>
  <si>
    <t>14:29:08</t>
  </si>
  <si>
    <t>RECT-7717-20201215-14_29_12</t>
  </si>
  <si>
    <t>DARK-7718-20201215-14_29_14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</si>
</sst>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1608069953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1608069945.25</v>
      </c>
      <c r="I17">
        <f t="shared" ref="I17:I31" si="0">BW17*AG17*(BS17-BT17)/(100*BL17*(1000-AG17*BS17))</f>
        <v>1.0128490244332672E-3</v>
      </c>
      <c r="J17">
        <f t="shared" ref="J17:J31" si="1">BW17*AG17*(BR17-BQ17*(1000-AG17*BT17)/(1000-AG17*BS17))/(100*BL17)</f>
        <v>4.3555378690327711</v>
      </c>
      <c r="K17">
        <f t="shared" ref="K17:K31" si="2">BQ17 - IF(AG17&gt;1, J17*BL17*100/(AI17*CE17), 0)</f>
        <v>401.92259999999999</v>
      </c>
      <c r="L17">
        <f t="shared" ref="L17:L31" si="3">((R17-I17/2)*K17-J17)/(R17+I17/2)</f>
        <v>219.743343050894</v>
      </c>
      <c r="M17">
        <f t="shared" ref="M17:M31" si="4">L17*(BX17+BY17)/1000</f>
        <v>22.571282997848009</v>
      </c>
      <c r="N17">
        <f t="shared" ref="N17:N31" si="5">(BQ17 - IF(AG17&gt;1, J17*BL17*100/(AI17*CE17), 0))*(BX17+BY17)/1000</f>
        <v>41.284111827359212</v>
      </c>
      <c r="O17">
        <f t="shared" ref="O17:O31" si="6">2/((1/Q17-1/P17)+SIGN(Q17)*SQRT((1/Q17-1/P17)*(1/Q17-1/P17) + 4*BM17/((BM17+1)*(BM17+1))*(2*1/Q17*1/P17-1/P17*1/P17)))</f>
        <v>4.1288500056472686E-2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2.9739620637057702</v>
      </c>
      <c r="Q17">
        <f t="shared" ref="Q17:Q31" si="8">I17*(1000-(1000*0.61365*EXP(17.502*U17/(240.97+U17))/(BX17+BY17)+BS17)/2)/(1000*0.61365*EXP(17.502*U17/(240.97+U17))/(BX17+BY17)-BS17)</f>
        <v>4.0972673196687695E-2</v>
      </c>
      <c r="R17">
        <f t="shared" ref="R17:R31" si="9">1/((BM17+1)/(O17/1.6)+1/(P17/1.37)) + BM17/((BM17+1)/(O17/1.6) + BM17/(P17/1.37))</f>
        <v>2.5636095015519444E-2</v>
      </c>
      <c r="S17">
        <f t="shared" ref="S17:S31" si="10">(BI17*BK17)</f>
        <v>231.28964840616939</v>
      </c>
      <c r="T17">
        <f t="shared" ref="T17:T31" si="11">(BZ17+(S17+2*0.95*0.0000000567*(((BZ17+$B$7)+273)^4-(BZ17+273)^4)-44100*I17)/(1.84*29.3*P17+8*0.95*0.0000000567*(BZ17+273)^3))</f>
        <v>29.149840701167292</v>
      </c>
      <c r="U17">
        <f t="shared" ref="U17:U31" si="12">($C$7*CA17+$D$7*CB17+$E$7*T17)</f>
        <v>28.585329999999999</v>
      </c>
      <c r="V17">
        <f t="shared" ref="V17:V31" si="13">0.61365*EXP(17.502*U17/(240.97+U17))</f>
        <v>3.9262736573586632</v>
      </c>
      <c r="W17">
        <f t="shared" ref="W17:W31" si="14">(X17/Y17*100)</f>
        <v>38.15903170816285</v>
      </c>
      <c r="X17">
        <f t="shared" ref="X17:X31" si="15">BS17*(BX17+BY17)/1000</f>
        <v>1.4536041878455239</v>
      </c>
      <c r="Y17">
        <f t="shared" ref="Y17:Y31" si="16">0.61365*EXP(17.502*BZ17/(240.97+BZ17))</f>
        <v>3.8093319530814349</v>
      </c>
      <c r="Z17">
        <f t="shared" ref="Z17:Z31" si="17">(V17-BS17*(BX17+BY17)/1000)</f>
        <v>2.4726694695131393</v>
      </c>
      <c r="AA17">
        <f t="shared" ref="AA17:AA31" si="18">(-I17*44100)</f>
        <v>-44.666641977507084</v>
      </c>
      <c r="AB17">
        <f t="shared" ref="AB17:AB31" si="19">2*29.3*P17*0.92*(BZ17-U17)</f>
        <v>-83.361542987828159</v>
      </c>
      <c r="AC17">
        <f t="shared" ref="AC17:AC31" si="20">2*0.95*0.0000000567*(((BZ17+$B$7)+273)^4-(U17+273)^4)</f>
        <v>-6.1298369868767955</v>
      </c>
      <c r="AD17">
        <f t="shared" ref="AD17:AD31" si="21">S17+AC17+AA17+AB17</f>
        <v>97.131626453957352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54037.06782831005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1306.6273076923101</v>
      </c>
      <c r="AR17">
        <v>1462.92</v>
      </c>
      <c r="AS17">
        <f t="shared" ref="AS17:AS31" si="27">1-AQ17/AR17</f>
        <v>0.10683611701780682</v>
      </c>
      <c r="AT17">
        <v>0.5</v>
      </c>
      <c r="AU17">
        <f t="shared" ref="AU17:AU31" si="28">BI17</f>
        <v>1180.177500747337</v>
      </c>
      <c r="AV17">
        <f t="shared" ref="AV17:AV31" si="29">J17</f>
        <v>4.3555378690327711</v>
      </c>
      <c r="AW17">
        <f t="shared" ref="AW17:AW31" si="30">AS17*AT17*AU17</f>
        <v>63.042790785812649</v>
      </c>
      <c r="AX17">
        <f t="shared" ref="AX17:AX31" si="31">BC17/AR17</f>
        <v>0.37808629316709053</v>
      </c>
      <c r="AY17">
        <f t="shared" ref="AY17:AY31" si="32">(AV17-AO17)/AU17</f>
        <v>4.1801215035238634E-3</v>
      </c>
      <c r="AZ17">
        <f t="shared" ref="AZ17:AZ31" si="33">(AL17-AR17)/AR17</f>
        <v>1.2298416864900334</v>
      </c>
      <c r="BA17" t="s">
        <v>289</v>
      </c>
      <c r="BB17">
        <v>909.81</v>
      </c>
      <c r="BC17">
        <f t="shared" ref="BC17:BC31" si="34">AR17-BB17</f>
        <v>553.11000000000013</v>
      </c>
      <c r="BD17">
        <f t="shared" ref="BD17:BD31" si="35">(AR17-AQ17)/(AR17-BB17)</f>
        <v>0.28257072247417325</v>
      </c>
      <c r="BE17">
        <f t="shared" ref="BE17:BE31" si="36">(AL17-AR17)/(AL17-BB17)</f>
        <v>0.76486117665063957</v>
      </c>
      <c r="BF17">
        <f t="shared" ref="BF17:BF31" si="37">(AR17-AQ17)/(AR17-AK17)</f>
        <v>0.20910313725974189</v>
      </c>
      <c r="BG17">
        <f t="shared" ref="BG17:BG31" si="38">(AL17-AR17)/(AL17-AK17)</f>
        <v>0.70649408080266196</v>
      </c>
      <c r="BH17">
        <f t="shared" ref="BH17:BH31" si="39">$B$11*CF17+$C$11*CG17+$F$11*CH17*(1-CK17)</f>
        <v>1399.991</v>
      </c>
      <c r="BI17">
        <f t="shared" ref="BI17:BI31" si="40">BH17*BJ17</f>
        <v>1180.177500747337</v>
      </c>
      <c r="BJ17">
        <f t="shared" ref="BJ17:BJ31" si="41">($B$11*$D$9+$C$11*$D$9+$F$11*((CU17+CM17)/MAX(CU17+CM17+CV17, 0.1)*$I$9+CV17/MAX(CU17+CM17+CV17, 0.1)*$J$9))/($B$11+$C$11+$F$11)</f>
        <v>0.84298934832247996</v>
      </c>
      <c r="BK17">
        <f t="shared" ref="BK17:BK31" si="42">($B$11*$K$9+$C$11*$K$9+$F$11*((CU17+CM17)/MAX(CU17+CM17+CV17, 0.1)*$P$9+CV17/MAX(CU17+CM17+CV17, 0.1)*$Q$9))/($B$11+$C$11+$F$11)</f>
        <v>0.19597869664495998</v>
      </c>
      <c r="BL17">
        <v>6</v>
      </c>
      <c r="BM17">
        <v>0.5</v>
      </c>
      <c r="BN17" t="s">
        <v>290</v>
      </c>
      <c r="BO17">
        <v>2</v>
      </c>
      <c r="BP17">
        <v>1608069945.25</v>
      </c>
      <c r="BQ17">
        <v>401.92259999999999</v>
      </c>
      <c r="BR17">
        <v>407.63753333333301</v>
      </c>
      <c r="BS17">
        <v>14.1516033333333</v>
      </c>
      <c r="BT17">
        <v>12.953430000000001</v>
      </c>
      <c r="BU17">
        <v>398.12259999999998</v>
      </c>
      <c r="BV17">
        <v>14.0266033333333</v>
      </c>
      <c r="BW17">
        <v>500.018933333333</v>
      </c>
      <c r="BX17">
        <v>102.616566666667</v>
      </c>
      <c r="BY17">
        <v>0.100005696666667</v>
      </c>
      <c r="BZ17">
        <v>28.0654</v>
      </c>
      <c r="CA17">
        <v>28.585329999999999</v>
      </c>
      <c r="CB17">
        <v>999.9</v>
      </c>
      <c r="CC17">
        <v>0</v>
      </c>
      <c r="CD17">
        <v>0</v>
      </c>
      <c r="CE17">
        <v>9993.8966666666693</v>
      </c>
      <c r="CF17">
        <v>0</v>
      </c>
      <c r="CG17">
        <v>270.06110000000001</v>
      </c>
      <c r="CH17">
        <v>1399.991</v>
      </c>
      <c r="CI17">
        <v>0.89999826666666705</v>
      </c>
      <c r="CJ17">
        <v>0.10000164</v>
      </c>
      <c r="CK17">
        <v>0</v>
      </c>
      <c r="CL17">
        <v>1306.625</v>
      </c>
      <c r="CM17">
        <v>4.9997499999999997</v>
      </c>
      <c r="CN17">
        <v>18144.14</v>
      </c>
      <c r="CO17">
        <v>12177.96</v>
      </c>
      <c r="CP17">
        <v>48.783066666666699</v>
      </c>
      <c r="CQ17">
        <v>50.5</v>
      </c>
      <c r="CR17">
        <v>49.828800000000001</v>
      </c>
      <c r="CS17">
        <v>50.0062</v>
      </c>
      <c r="CT17">
        <v>49.8309</v>
      </c>
      <c r="CU17">
        <v>1255.489</v>
      </c>
      <c r="CV17">
        <v>139.50200000000001</v>
      </c>
      <c r="CW17">
        <v>0</v>
      </c>
      <c r="CX17">
        <v>254.09999990463299</v>
      </c>
      <c r="CY17">
        <v>0</v>
      </c>
      <c r="CZ17">
        <v>1306.6273076923101</v>
      </c>
      <c r="DA17">
        <v>-197.696068109484</v>
      </c>
      <c r="DB17">
        <v>-2744.0957226274199</v>
      </c>
      <c r="DC17">
        <v>18144.1307692308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4.3213530716939497</v>
      </c>
      <c r="DS17">
        <v>2.3460886531759102</v>
      </c>
      <c r="DT17">
        <v>0.171456145985626</v>
      </c>
      <c r="DU17">
        <v>0</v>
      </c>
      <c r="DV17">
        <v>-5.6835938709677398</v>
      </c>
      <c r="DW17">
        <v>-2.7291270967741901</v>
      </c>
      <c r="DX17">
        <v>0.20641363515660499</v>
      </c>
      <c r="DY17">
        <v>0</v>
      </c>
      <c r="DZ17">
        <v>1.1988912903225799</v>
      </c>
      <c r="EA17">
        <v>-6.2305161290327697E-2</v>
      </c>
      <c r="EB17">
        <v>4.6565671572421702E-3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1288.0999999999999</v>
      </c>
      <c r="EX17">
        <v>1288.0999999999999</v>
      </c>
      <c r="EY17">
        <v>2</v>
      </c>
      <c r="EZ17">
        <v>509.14</v>
      </c>
      <c r="FA17">
        <v>477.00599999999997</v>
      </c>
      <c r="FB17">
        <v>23.435700000000001</v>
      </c>
      <c r="FC17">
        <v>32.475700000000003</v>
      </c>
      <c r="FD17">
        <v>30.000399999999999</v>
      </c>
      <c r="FE17">
        <v>32.415100000000002</v>
      </c>
      <c r="FF17">
        <v>32.387500000000003</v>
      </c>
      <c r="FG17">
        <v>21.757400000000001</v>
      </c>
      <c r="FH17">
        <v>0</v>
      </c>
      <c r="FI17">
        <v>100</v>
      </c>
      <c r="FJ17">
        <v>23.408899999999999</v>
      </c>
      <c r="FK17">
        <v>406.89800000000002</v>
      </c>
      <c r="FL17">
        <v>13.8331</v>
      </c>
      <c r="FM17">
        <v>101.592</v>
      </c>
      <c r="FN17">
        <v>100.997</v>
      </c>
    </row>
    <row r="18" spans="1:170" x14ac:dyDescent="0.25">
      <c r="A18">
        <v>2</v>
      </c>
      <c r="B18">
        <v>1608070073.5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1608070065.5</v>
      </c>
      <c r="I18">
        <f t="shared" si="0"/>
        <v>1.2620341524312284E-3</v>
      </c>
      <c r="J18">
        <f t="shared" si="1"/>
        <v>-2.7347397366164952</v>
      </c>
      <c r="K18">
        <f t="shared" si="2"/>
        <v>49.063874193548401</v>
      </c>
      <c r="L18">
        <f t="shared" si="3"/>
        <v>130.97511178797117</v>
      </c>
      <c r="M18">
        <f t="shared" si="4"/>
        <v>13.452980714752233</v>
      </c>
      <c r="N18">
        <f t="shared" si="5"/>
        <v>5.0395479286581253</v>
      </c>
      <c r="O18">
        <f t="shared" si="6"/>
        <v>5.1621832643997778E-2</v>
      </c>
      <c r="P18">
        <f t="shared" si="7"/>
        <v>2.9747343384210692</v>
      </c>
      <c r="Q18">
        <f t="shared" si="8"/>
        <v>5.1129283111589E-2</v>
      </c>
      <c r="R18">
        <f t="shared" si="9"/>
        <v>3.1999663770872891E-2</v>
      </c>
      <c r="S18">
        <f t="shared" si="10"/>
        <v>231.28860206326203</v>
      </c>
      <c r="T18">
        <f t="shared" si="11"/>
        <v>29.042213679406299</v>
      </c>
      <c r="U18">
        <f t="shared" si="12"/>
        <v>28.716661290322602</v>
      </c>
      <c r="V18">
        <f t="shared" si="13"/>
        <v>3.9563031220783915</v>
      </c>
      <c r="W18">
        <f t="shared" si="14"/>
        <v>39.166133533873285</v>
      </c>
      <c r="X18">
        <f t="shared" si="15"/>
        <v>1.4881863774229196</v>
      </c>
      <c r="Y18">
        <f t="shared" si="16"/>
        <v>3.7996765142411726</v>
      </c>
      <c r="Z18">
        <f t="shared" si="17"/>
        <v>2.4681167446554717</v>
      </c>
      <c r="AA18">
        <f t="shared" si="18"/>
        <v>-55.655706122217175</v>
      </c>
      <c r="AB18">
        <f t="shared" si="19"/>
        <v>-111.42932219854971</v>
      </c>
      <c r="AC18">
        <f t="shared" si="20"/>
        <v>-8.1952069828031693</v>
      </c>
      <c r="AD18">
        <f t="shared" si="21"/>
        <v>56.008366759691981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54067.481880685446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976.72911538461506</v>
      </c>
      <c r="AR18">
        <v>1052.72</v>
      </c>
      <c r="AS18">
        <f t="shared" si="27"/>
        <v>7.2185276821362776E-2</v>
      </c>
      <c r="AT18">
        <v>0.5</v>
      </c>
      <c r="AU18">
        <f t="shared" si="28"/>
        <v>1180.169855586098</v>
      </c>
      <c r="AV18">
        <f t="shared" si="29"/>
        <v>-2.7347397366164952</v>
      </c>
      <c r="AW18">
        <f t="shared" si="30"/>
        <v>42.595443860855106</v>
      </c>
      <c r="AX18">
        <f t="shared" si="31"/>
        <v>0.2754768599437647</v>
      </c>
      <c r="AY18">
        <f t="shared" si="32"/>
        <v>-1.8276964511426731E-3</v>
      </c>
      <c r="AZ18">
        <f t="shared" si="33"/>
        <v>2.0987157078805376</v>
      </c>
      <c r="BA18" t="s">
        <v>296</v>
      </c>
      <c r="BB18">
        <v>762.72</v>
      </c>
      <c r="BC18">
        <f t="shared" si="34"/>
        <v>290</v>
      </c>
      <c r="BD18">
        <f t="shared" si="35"/>
        <v>0.26203753315649991</v>
      </c>
      <c r="BE18">
        <f t="shared" si="36"/>
        <v>0.88397029639587732</v>
      </c>
      <c r="BF18">
        <f t="shared" si="37"/>
        <v>0.22532970968212934</v>
      </c>
      <c r="BG18">
        <f t="shared" si="38"/>
        <v>0.86757140129958932</v>
      </c>
      <c r="BH18">
        <f t="shared" si="39"/>
        <v>1399.9816129032299</v>
      </c>
      <c r="BI18">
        <f t="shared" si="40"/>
        <v>1180.169855586098</v>
      </c>
      <c r="BJ18">
        <f t="shared" si="41"/>
        <v>0.84298953979738744</v>
      </c>
      <c r="BK18">
        <f t="shared" si="42"/>
        <v>0.19597907959477501</v>
      </c>
      <c r="BL18">
        <v>6</v>
      </c>
      <c r="BM18">
        <v>0.5</v>
      </c>
      <c r="BN18" t="s">
        <v>290</v>
      </c>
      <c r="BO18">
        <v>2</v>
      </c>
      <c r="BP18">
        <v>1608070065.5</v>
      </c>
      <c r="BQ18">
        <v>49.063874193548401</v>
      </c>
      <c r="BR18">
        <v>45.856564516128998</v>
      </c>
      <c r="BS18">
        <v>14.488638709677399</v>
      </c>
      <c r="BT18">
        <v>12.9961741935484</v>
      </c>
      <c r="BU18">
        <v>45.263874193548403</v>
      </c>
      <c r="BV18">
        <v>14.363638709677399</v>
      </c>
      <c r="BW18">
        <v>500.01148387096799</v>
      </c>
      <c r="BX18">
        <v>102.614032258064</v>
      </c>
      <c r="BY18">
        <v>9.9991277419354804E-2</v>
      </c>
      <c r="BZ18">
        <v>28.021851612903198</v>
      </c>
      <c r="CA18">
        <v>28.716661290322602</v>
      </c>
      <c r="CB18">
        <v>999.9</v>
      </c>
      <c r="CC18">
        <v>0</v>
      </c>
      <c r="CD18">
        <v>0</v>
      </c>
      <c r="CE18">
        <v>9998.5103225806506</v>
      </c>
      <c r="CF18">
        <v>0</v>
      </c>
      <c r="CG18">
        <v>282.823709677419</v>
      </c>
      <c r="CH18">
        <v>1399.9816129032299</v>
      </c>
      <c r="CI18">
        <v>0.89998999999999996</v>
      </c>
      <c r="CJ18">
        <v>0.10001</v>
      </c>
      <c r="CK18">
        <v>0</v>
      </c>
      <c r="CL18">
        <v>977.10699999999997</v>
      </c>
      <c r="CM18">
        <v>4.9997499999999997</v>
      </c>
      <c r="CN18">
        <v>13527.490322580599</v>
      </c>
      <c r="CO18">
        <v>12177.8516129032</v>
      </c>
      <c r="CP18">
        <v>48.856677419354803</v>
      </c>
      <c r="CQ18">
        <v>50.487806451612897</v>
      </c>
      <c r="CR18">
        <v>49.8546774193548</v>
      </c>
      <c r="CS18">
        <v>50.011935483871</v>
      </c>
      <c r="CT18">
        <v>49.881</v>
      </c>
      <c r="CU18">
        <v>1255.4716129032299</v>
      </c>
      <c r="CV18">
        <v>139.51</v>
      </c>
      <c r="CW18">
        <v>0</v>
      </c>
      <c r="CX18">
        <v>119.59999990463299</v>
      </c>
      <c r="CY18">
        <v>0</v>
      </c>
      <c r="CZ18">
        <v>976.72911538461506</v>
      </c>
      <c r="DA18">
        <v>-59.109709312352003</v>
      </c>
      <c r="DB18">
        <v>-832.11965698629899</v>
      </c>
      <c r="DC18">
        <v>13522.6192307692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-2.8750248834020198</v>
      </c>
      <c r="DS18">
        <v>17.7607982774791</v>
      </c>
      <c r="DT18">
        <v>1.39679183050976</v>
      </c>
      <c r="DU18">
        <v>0</v>
      </c>
      <c r="DV18">
        <v>3.2073138709677398</v>
      </c>
      <c r="DW18">
        <v>-19.630214516129001</v>
      </c>
      <c r="DX18">
        <v>1.55927608893995</v>
      </c>
      <c r="DY18">
        <v>0</v>
      </c>
      <c r="DZ18">
        <v>1.4924709677419401</v>
      </c>
      <c r="EA18">
        <v>0.189466935483869</v>
      </c>
      <c r="EB18">
        <v>1.44175876812783E-2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1290.0999999999999</v>
      </c>
      <c r="EX18">
        <v>1290.0999999999999</v>
      </c>
      <c r="EY18">
        <v>2</v>
      </c>
      <c r="EZ18">
        <v>509.25</v>
      </c>
      <c r="FA18">
        <v>475.76600000000002</v>
      </c>
      <c r="FB18">
        <v>24.086300000000001</v>
      </c>
      <c r="FC18">
        <v>32.600999999999999</v>
      </c>
      <c r="FD18">
        <v>30.000800000000002</v>
      </c>
      <c r="FE18">
        <v>32.508499999999998</v>
      </c>
      <c r="FF18">
        <v>32.473399999999998</v>
      </c>
      <c r="FG18">
        <v>6.1739699999999997</v>
      </c>
      <c r="FH18">
        <v>0</v>
      </c>
      <c r="FI18">
        <v>100</v>
      </c>
      <c r="FJ18">
        <v>24.0901</v>
      </c>
      <c r="FK18">
        <v>46.958300000000001</v>
      </c>
      <c r="FL18">
        <v>14.129</v>
      </c>
      <c r="FM18">
        <v>101.572</v>
      </c>
      <c r="FN18">
        <v>100.97199999999999</v>
      </c>
    </row>
    <row r="19" spans="1:170" x14ac:dyDescent="0.25">
      <c r="A19">
        <v>3</v>
      </c>
      <c r="B19">
        <v>1608070194</v>
      </c>
      <c r="C19">
        <v>241</v>
      </c>
      <c r="D19" t="s">
        <v>297</v>
      </c>
      <c r="E19" t="s">
        <v>298</v>
      </c>
      <c r="F19" t="s">
        <v>285</v>
      </c>
      <c r="G19" t="s">
        <v>286</v>
      </c>
      <c r="H19">
        <v>1608070186</v>
      </c>
      <c r="I19">
        <f t="shared" si="0"/>
        <v>1.8333388473791899E-3</v>
      </c>
      <c r="J19">
        <f t="shared" si="1"/>
        <v>-1.4257193027154811</v>
      </c>
      <c r="K19">
        <f t="shared" si="2"/>
        <v>79.866974193548401</v>
      </c>
      <c r="L19">
        <f t="shared" si="3"/>
        <v>105.86630691071609</v>
      </c>
      <c r="M19">
        <f t="shared" si="4"/>
        <v>10.873797602525666</v>
      </c>
      <c r="N19">
        <f t="shared" si="5"/>
        <v>8.2033400224229247</v>
      </c>
      <c r="O19">
        <f t="shared" si="6"/>
        <v>7.8226787151896363E-2</v>
      </c>
      <c r="P19">
        <f t="shared" si="7"/>
        <v>2.9747548596961866</v>
      </c>
      <c r="Q19">
        <f t="shared" si="8"/>
        <v>7.7101680628896038E-2</v>
      </c>
      <c r="R19">
        <f t="shared" si="9"/>
        <v>4.8288288650449061E-2</v>
      </c>
      <c r="S19">
        <f t="shared" si="10"/>
        <v>231.29031199060745</v>
      </c>
      <c r="T19">
        <f t="shared" si="11"/>
        <v>28.854249241970699</v>
      </c>
      <c r="U19">
        <f t="shared" si="12"/>
        <v>28.6979838709677</v>
      </c>
      <c r="V19">
        <f t="shared" si="13"/>
        <v>3.9520202702026568</v>
      </c>
      <c r="W19">
        <f t="shared" si="14"/>
        <v>41.562613523674855</v>
      </c>
      <c r="X19">
        <f t="shared" si="15"/>
        <v>1.5754175753511834</v>
      </c>
      <c r="Y19">
        <f t="shared" si="16"/>
        <v>3.7904680235129957</v>
      </c>
      <c r="Z19">
        <f t="shared" si="17"/>
        <v>2.3766026948514734</v>
      </c>
      <c r="AA19">
        <f t="shared" si="18"/>
        <v>-80.850243169422271</v>
      </c>
      <c r="AB19">
        <f t="shared" si="19"/>
        <v>-115.10992077106101</v>
      </c>
      <c r="AC19">
        <f t="shared" si="20"/>
        <v>-8.4633029011313852</v>
      </c>
      <c r="AD19">
        <f t="shared" si="21"/>
        <v>26.86684514899278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54075.528972694767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925.62692307692305</v>
      </c>
      <c r="AR19">
        <v>1000.03</v>
      </c>
      <c r="AS19">
        <f t="shared" si="27"/>
        <v>7.4400844897730023E-2</v>
      </c>
      <c r="AT19">
        <v>0.5</v>
      </c>
      <c r="AU19">
        <f t="shared" si="28"/>
        <v>1180.1807523602452</v>
      </c>
      <c r="AV19">
        <f t="shared" si="29"/>
        <v>-1.4257193027154811</v>
      </c>
      <c r="AW19">
        <f t="shared" si="30"/>
        <v>43.903222553820463</v>
      </c>
      <c r="AX19">
        <f t="shared" si="31"/>
        <v>0.28697139085827428</v>
      </c>
      <c r="AY19">
        <f t="shared" si="32"/>
        <v>-7.185101275405467E-4</v>
      </c>
      <c r="AZ19">
        <f t="shared" si="33"/>
        <v>2.2619821405357841</v>
      </c>
      <c r="BA19" t="s">
        <v>300</v>
      </c>
      <c r="BB19">
        <v>713.05</v>
      </c>
      <c r="BC19">
        <f t="shared" si="34"/>
        <v>286.98</v>
      </c>
      <c r="BD19">
        <f t="shared" si="35"/>
        <v>0.25926223751856198</v>
      </c>
      <c r="BE19">
        <f t="shared" si="36"/>
        <v>0.88741599745785671</v>
      </c>
      <c r="BF19">
        <f t="shared" si="37"/>
        <v>0.26147345770290242</v>
      </c>
      <c r="BG19">
        <f t="shared" si="38"/>
        <v>0.88826170850822705</v>
      </c>
      <c r="BH19">
        <f t="shared" si="39"/>
        <v>1399.9948387096799</v>
      </c>
      <c r="BI19">
        <f t="shared" si="40"/>
        <v>1180.1807523602452</v>
      </c>
      <c r="BJ19">
        <f t="shared" si="41"/>
        <v>0.84298935948076148</v>
      </c>
      <c r="BK19">
        <f t="shared" si="42"/>
        <v>0.19597871896152316</v>
      </c>
      <c r="BL19">
        <v>6</v>
      </c>
      <c r="BM19">
        <v>0.5</v>
      </c>
      <c r="BN19" t="s">
        <v>290</v>
      </c>
      <c r="BO19">
        <v>2</v>
      </c>
      <c r="BP19">
        <v>1608070186</v>
      </c>
      <c r="BQ19">
        <v>79.866974193548401</v>
      </c>
      <c r="BR19">
        <v>78.3318838709678</v>
      </c>
      <c r="BS19">
        <v>15.3381225806452</v>
      </c>
      <c r="BT19">
        <v>13.1719516129032</v>
      </c>
      <c r="BU19">
        <v>76.066970967741895</v>
      </c>
      <c r="BV19">
        <v>15.2131225806452</v>
      </c>
      <c r="BW19">
        <v>500.02116129032299</v>
      </c>
      <c r="BX19">
        <v>102.61254838709699</v>
      </c>
      <c r="BY19">
        <v>9.9994629032258101E-2</v>
      </c>
      <c r="BZ19">
        <v>27.980229032258102</v>
      </c>
      <c r="CA19">
        <v>28.6979838709677</v>
      </c>
      <c r="CB19">
        <v>999.9</v>
      </c>
      <c r="CC19">
        <v>0</v>
      </c>
      <c r="CD19">
        <v>0</v>
      </c>
      <c r="CE19">
        <v>9998.7709677419407</v>
      </c>
      <c r="CF19">
        <v>0</v>
      </c>
      <c r="CG19">
        <v>293.81635483871003</v>
      </c>
      <c r="CH19">
        <v>1399.9948387096799</v>
      </c>
      <c r="CI19">
        <v>0.89999638709677399</v>
      </c>
      <c r="CJ19">
        <v>0.10000355483871</v>
      </c>
      <c r="CK19">
        <v>0</v>
      </c>
      <c r="CL19">
        <v>925.71664516128999</v>
      </c>
      <c r="CM19">
        <v>4.9997499999999997</v>
      </c>
      <c r="CN19">
        <v>12803.3290322581</v>
      </c>
      <c r="CO19">
        <v>12177.987096774201</v>
      </c>
      <c r="CP19">
        <v>48.936999999999998</v>
      </c>
      <c r="CQ19">
        <v>50.54</v>
      </c>
      <c r="CR19">
        <v>49.927</v>
      </c>
      <c r="CS19">
        <v>50.080290322580602</v>
      </c>
      <c r="CT19">
        <v>49.985838709677402</v>
      </c>
      <c r="CU19">
        <v>1255.4919354838701</v>
      </c>
      <c r="CV19">
        <v>139.50290322580599</v>
      </c>
      <c r="CW19">
        <v>0</v>
      </c>
      <c r="CX19">
        <v>119.59999990463299</v>
      </c>
      <c r="CY19">
        <v>0</v>
      </c>
      <c r="CZ19">
        <v>925.62692307692305</v>
      </c>
      <c r="DA19">
        <v>-13.6277606423201</v>
      </c>
      <c r="DB19">
        <v>-206.32136726288701</v>
      </c>
      <c r="DC19">
        <v>12802.311538461499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-1.4254750336642901</v>
      </c>
      <c r="DS19">
        <v>0.49409323353571799</v>
      </c>
      <c r="DT19">
        <v>4.5950939758060499E-2</v>
      </c>
      <c r="DU19">
        <v>1</v>
      </c>
      <c r="DV19">
        <v>1.53509387096774</v>
      </c>
      <c r="DW19">
        <v>-0.60899806451613203</v>
      </c>
      <c r="DX19">
        <v>5.6782429340332001E-2</v>
      </c>
      <c r="DY19">
        <v>0</v>
      </c>
      <c r="DZ19">
        <v>2.1633638709677401</v>
      </c>
      <c r="EA19">
        <v>0.33231967741934998</v>
      </c>
      <c r="EB19">
        <v>2.4777865861056601E-2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1292.0999999999999</v>
      </c>
      <c r="EX19">
        <v>1292.0999999999999</v>
      </c>
      <c r="EY19">
        <v>2</v>
      </c>
      <c r="EZ19">
        <v>510.43700000000001</v>
      </c>
      <c r="FA19">
        <v>475.60599999999999</v>
      </c>
      <c r="FB19">
        <v>24.235099999999999</v>
      </c>
      <c r="FC19">
        <v>32.721400000000003</v>
      </c>
      <c r="FD19">
        <v>30.000499999999999</v>
      </c>
      <c r="FE19">
        <v>32.6188</v>
      </c>
      <c r="FF19">
        <v>32.580399999999997</v>
      </c>
      <c r="FG19">
        <v>7.4024200000000002</v>
      </c>
      <c r="FH19">
        <v>0</v>
      </c>
      <c r="FI19">
        <v>100</v>
      </c>
      <c r="FJ19">
        <v>24.2378</v>
      </c>
      <c r="FK19">
        <v>78.235900000000001</v>
      </c>
      <c r="FL19">
        <v>14.4207</v>
      </c>
      <c r="FM19">
        <v>101.55200000000001</v>
      </c>
      <c r="FN19">
        <v>100.955</v>
      </c>
    </row>
    <row r="20" spans="1:170" x14ac:dyDescent="0.25">
      <c r="A20">
        <v>4</v>
      </c>
      <c r="B20">
        <v>1608070284</v>
      </c>
      <c r="C20">
        <v>331</v>
      </c>
      <c r="D20" t="s">
        <v>301</v>
      </c>
      <c r="E20" t="s">
        <v>302</v>
      </c>
      <c r="F20" t="s">
        <v>285</v>
      </c>
      <c r="G20" t="s">
        <v>286</v>
      </c>
      <c r="H20">
        <v>1608070276.25</v>
      </c>
      <c r="I20">
        <f t="shared" si="0"/>
        <v>2.1590416965017083E-3</v>
      </c>
      <c r="J20">
        <f t="shared" si="1"/>
        <v>-0.62645061159002879</v>
      </c>
      <c r="K20">
        <f t="shared" si="2"/>
        <v>99.7848166666667</v>
      </c>
      <c r="L20">
        <f t="shared" si="3"/>
        <v>106.69049063186618</v>
      </c>
      <c r="M20">
        <f t="shared" si="4"/>
        <v>10.958937449249637</v>
      </c>
      <c r="N20">
        <f t="shared" si="5"/>
        <v>10.249606668396247</v>
      </c>
      <c r="O20">
        <f t="shared" si="6"/>
        <v>9.4918514802274423E-2</v>
      </c>
      <c r="P20">
        <f t="shared" si="7"/>
        <v>2.9754997545776263</v>
      </c>
      <c r="Q20">
        <f t="shared" si="8"/>
        <v>9.3267909625355278E-2</v>
      </c>
      <c r="R20">
        <f t="shared" si="9"/>
        <v>5.8438352975530822E-2</v>
      </c>
      <c r="S20">
        <f t="shared" si="10"/>
        <v>231.28912299513425</v>
      </c>
      <c r="T20">
        <f t="shared" si="11"/>
        <v>28.774241859317378</v>
      </c>
      <c r="U20">
        <f t="shared" si="12"/>
        <v>28.680756666666699</v>
      </c>
      <c r="V20">
        <f t="shared" si="13"/>
        <v>3.948073547201167</v>
      </c>
      <c r="W20">
        <f t="shared" si="14"/>
        <v>43.123111129066501</v>
      </c>
      <c r="X20">
        <f t="shared" si="15"/>
        <v>1.6349141324339336</v>
      </c>
      <c r="Y20">
        <f t="shared" si="16"/>
        <v>3.791271291954498</v>
      </c>
      <c r="Z20">
        <f t="shared" si="17"/>
        <v>2.3131594147672336</v>
      </c>
      <c r="AA20">
        <f t="shared" si="18"/>
        <v>-95.213738815725335</v>
      </c>
      <c r="AB20">
        <f t="shared" si="19"/>
        <v>-111.79224356129451</v>
      </c>
      <c r="AC20">
        <f t="shared" si="20"/>
        <v>-8.2167608035504927</v>
      </c>
      <c r="AD20">
        <f t="shared" si="21"/>
        <v>16.066379814563902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54096.828863190582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303</v>
      </c>
      <c r="AQ20">
        <v>908.21572000000003</v>
      </c>
      <c r="AR20">
        <v>984.52</v>
      </c>
      <c r="AS20">
        <f t="shared" si="27"/>
        <v>7.7504042579124799E-2</v>
      </c>
      <c r="AT20">
        <v>0.5</v>
      </c>
      <c r="AU20">
        <f t="shared" si="28"/>
        <v>1180.1742007473501</v>
      </c>
      <c r="AV20">
        <f t="shared" si="29"/>
        <v>-0.62645061159002879</v>
      </c>
      <c r="AW20">
        <f t="shared" si="30"/>
        <v>45.734135752753602</v>
      </c>
      <c r="AX20">
        <f t="shared" si="31"/>
        <v>0.29833827652053796</v>
      </c>
      <c r="AY20">
        <f t="shared" si="32"/>
        <v>-4.1267748221376427E-5</v>
      </c>
      <c r="AZ20">
        <f t="shared" si="33"/>
        <v>2.3133709828139599</v>
      </c>
      <c r="BA20" t="s">
        <v>304</v>
      </c>
      <c r="BB20">
        <v>690.8</v>
      </c>
      <c r="BC20">
        <f t="shared" si="34"/>
        <v>293.72000000000003</v>
      </c>
      <c r="BD20">
        <f t="shared" si="35"/>
        <v>0.25978578237777455</v>
      </c>
      <c r="BE20">
        <f t="shared" si="36"/>
        <v>0.88576895553965351</v>
      </c>
      <c r="BF20">
        <f t="shared" si="37"/>
        <v>0.28361361634968346</v>
      </c>
      <c r="BG20">
        <f t="shared" si="38"/>
        <v>0.89435217472204298</v>
      </c>
      <c r="BH20">
        <f t="shared" si="39"/>
        <v>1399.9870000000001</v>
      </c>
      <c r="BI20">
        <f t="shared" si="40"/>
        <v>1180.1742007473501</v>
      </c>
      <c r="BJ20">
        <f t="shared" si="41"/>
        <v>0.84298939972110454</v>
      </c>
      <c r="BK20">
        <f t="shared" si="42"/>
        <v>0.195978799442209</v>
      </c>
      <c r="BL20">
        <v>6</v>
      </c>
      <c r="BM20">
        <v>0.5</v>
      </c>
      <c r="BN20" t="s">
        <v>290</v>
      </c>
      <c r="BO20">
        <v>2</v>
      </c>
      <c r="BP20">
        <v>1608070276.25</v>
      </c>
      <c r="BQ20">
        <v>99.7848166666667</v>
      </c>
      <c r="BR20">
        <v>99.291619999999995</v>
      </c>
      <c r="BS20">
        <v>15.91667</v>
      </c>
      <c r="BT20">
        <v>13.367143333333299</v>
      </c>
      <c r="BU20">
        <v>95.984813333333307</v>
      </c>
      <c r="BV20">
        <v>15.79167</v>
      </c>
      <c r="BW20">
        <v>500.01679999999999</v>
      </c>
      <c r="BX20">
        <v>102.61709999999999</v>
      </c>
      <c r="BY20">
        <v>9.99967566666667E-2</v>
      </c>
      <c r="BZ20">
        <v>27.9838633333333</v>
      </c>
      <c r="CA20">
        <v>28.680756666666699</v>
      </c>
      <c r="CB20">
        <v>999.9</v>
      </c>
      <c r="CC20">
        <v>0</v>
      </c>
      <c r="CD20">
        <v>0</v>
      </c>
      <c r="CE20">
        <v>10002.5406666667</v>
      </c>
      <c r="CF20">
        <v>0</v>
      </c>
      <c r="CG20">
        <v>291.324633333333</v>
      </c>
      <c r="CH20">
        <v>1399.9870000000001</v>
      </c>
      <c r="CI20">
        <v>0.89999879999999999</v>
      </c>
      <c r="CJ20">
        <v>0.10000112</v>
      </c>
      <c r="CK20">
        <v>0</v>
      </c>
      <c r="CL20">
        <v>908.25606666666704</v>
      </c>
      <c r="CM20">
        <v>4.9997499999999997</v>
      </c>
      <c r="CN20">
        <v>12565.34</v>
      </c>
      <c r="CO20">
        <v>12177.94</v>
      </c>
      <c r="CP20">
        <v>49.026866666666699</v>
      </c>
      <c r="CQ20">
        <v>50.574599999999997</v>
      </c>
      <c r="CR20">
        <v>49.991599999999998</v>
      </c>
      <c r="CS20">
        <v>50.137466666666697</v>
      </c>
      <c r="CT20">
        <v>50.066200000000002</v>
      </c>
      <c r="CU20">
        <v>1255.4829999999999</v>
      </c>
      <c r="CV20">
        <v>139.50399999999999</v>
      </c>
      <c r="CW20">
        <v>0</v>
      </c>
      <c r="CX20">
        <v>89</v>
      </c>
      <c r="CY20">
        <v>0</v>
      </c>
      <c r="CZ20">
        <v>908.21572000000003</v>
      </c>
      <c r="DA20">
        <v>-9.3995384448416104</v>
      </c>
      <c r="DB20">
        <v>-143.82307665150299</v>
      </c>
      <c r="DC20">
        <v>12564.683999999999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-0.62586180495897403</v>
      </c>
      <c r="DS20">
        <v>-8.7025871637230301E-4</v>
      </c>
      <c r="DT20">
        <v>2.76198859150921E-2</v>
      </c>
      <c r="DU20">
        <v>1</v>
      </c>
      <c r="DV20">
        <v>0.49384258064516101</v>
      </c>
      <c r="DW20">
        <v>2.7084677419353101E-3</v>
      </c>
      <c r="DX20">
        <v>3.3061221413315502E-2</v>
      </c>
      <c r="DY20">
        <v>1</v>
      </c>
      <c r="DZ20">
        <v>2.5470270967741899</v>
      </c>
      <c r="EA20">
        <v>0.19970854838709201</v>
      </c>
      <c r="EB20">
        <v>1.4896388432954899E-2</v>
      </c>
      <c r="EC20">
        <v>1</v>
      </c>
      <c r="ED20">
        <v>3</v>
      </c>
      <c r="EE20">
        <v>3</v>
      </c>
      <c r="EF20" t="s">
        <v>305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1293.5999999999999</v>
      </c>
      <c r="EX20">
        <v>1293.5999999999999</v>
      </c>
      <c r="EY20">
        <v>2</v>
      </c>
      <c r="EZ20">
        <v>510.90499999999997</v>
      </c>
      <c r="FA20">
        <v>475.517</v>
      </c>
      <c r="FB20">
        <v>24.052199999999999</v>
      </c>
      <c r="FC20">
        <v>32.799999999999997</v>
      </c>
      <c r="FD20">
        <v>30.000299999999999</v>
      </c>
      <c r="FE20">
        <v>32.696100000000001</v>
      </c>
      <c r="FF20">
        <v>32.656100000000002</v>
      </c>
      <c r="FG20">
        <v>8.3996099999999991</v>
      </c>
      <c r="FH20">
        <v>0</v>
      </c>
      <c r="FI20">
        <v>100</v>
      </c>
      <c r="FJ20">
        <v>24.059699999999999</v>
      </c>
      <c r="FK20">
        <v>99.479299999999995</v>
      </c>
      <c r="FL20">
        <v>15.258100000000001</v>
      </c>
      <c r="FM20">
        <v>101.538</v>
      </c>
      <c r="FN20">
        <v>100.93600000000001</v>
      </c>
    </row>
    <row r="21" spans="1:170" x14ac:dyDescent="0.25">
      <c r="A21">
        <v>5</v>
      </c>
      <c r="B21">
        <v>1608070356</v>
      </c>
      <c r="C21">
        <v>403</v>
      </c>
      <c r="D21" t="s">
        <v>306</v>
      </c>
      <c r="E21" t="s">
        <v>307</v>
      </c>
      <c r="F21" t="s">
        <v>285</v>
      </c>
      <c r="G21" t="s">
        <v>286</v>
      </c>
      <c r="H21">
        <v>1608070348.25</v>
      </c>
      <c r="I21">
        <f t="shared" si="0"/>
        <v>2.3230355218588172E-3</v>
      </c>
      <c r="J21">
        <f t="shared" si="1"/>
        <v>1.2486676796732759</v>
      </c>
      <c r="K21">
        <f t="shared" si="2"/>
        <v>148.969433333333</v>
      </c>
      <c r="L21">
        <f t="shared" si="3"/>
        <v>124.53908556677767</v>
      </c>
      <c r="M21">
        <f t="shared" si="4"/>
        <v>12.792740061211189</v>
      </c>
      <c r="N21">
        <f t="shared" si="5"/>
        <v>15.302242095534018</v>
      </c>
      <c r="O21">
        <f t="shared" si="6"/>
        <v>0.10429228811108934</v>
      </c>
      <c r="P21">
        <f t="shared" si="7"/>
        <v>2.975380775234806</v>
      </c>
      <c r="Q21">
        <f t="shared" si="8"/>
        <v>0.10230317468920319</v>
      </c>
      <c r="R21">
        <f t="shared" si="9"/>
        <v>6.4115038275695618E-2</v>
      </c>
      <c r="S21">
        <f t="shared" si="10"/>
        <v>231.29376163012515</v>
      </c>
      <c r="T21">
        <f t="shared" si="11"/>
        <v>28.734465246905518</v>
      </c>
      <c r="U21">
        <f t="shared" si="12"/>
        <v>28.658999999999999</v>
      </c>
      <c r="V21">
        <f t="shared" si="13"/>
        <v>3.9430940443600875</v>
      </c>
      <c r="W21">
        <f t="shared" si="14"/>
        <v>44.157859867512272</v>
      </c>
      <c r="X21">
        <f t="shared" si="15"/>
        <v>1.6743567373875141</v>
      </c>
      <c r="Y21">
        <f t="shared" si="16"/>
        <v>3.791752459043805</v>
      </c>
      <c r="Z21">
        <f t="shared" si="17"/>
        <v>2.2687373069725734</v>
      </c>
      <c r="AA21">
        <f t="shared" si="18"/>
        <v>-102.44586651397384</v>
      </c>
      <c r="AB21">
        <f t="shared" si="19"/>
        <v>-107.9486578334166</v>
      </c>
      <c r="AC21">
        <f t="shared" si="20"/>
        <v>-7.9337994140385675</v>
      </c>
      <c r="AD21">
        <f t="shared" si="21"/>
        <v>12.965437868696142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54093.023531761406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897.99588000000006</v>
      </c>
      <c r="AR21">
        <v>983.34</v>
      </c>
      <c r="AS21">
        <f t="shared" si="27"/>
        <v>8.6790042101409504E-2</v>
      </c>
      <c r="AT21">
        <v>0.5</v>
      </c>
      <c r="AU21">
        <f t="shared" si="28"/>
        <v>1180.2020907472652</v>
      </c>
      <c r="AV21">
        <f t="shared" si="29"/>
        <v>1.2486676796732759</v>
      </c>
      <c r="AW21">
        <f t="shared" si="30"/>
        <v>51.214894572063329</v>
      </c>
      <c r="AX21">
        <f t="shared" si="31"/>
        <v>0.3106961986698395</v>
      </c>
      <c r="AY21">
        <f t="shared" si="32"/>
        <v>1.547544419560444E-3</v>
      </c>
      <c r="AZ21">
        <f t="shared" si="33"/>
        <v>2.3173470010372808</v>
      </c>
      <c r="BA21" t="s">
        <v>309</v>
      </c>
      <c r="BB21">
        <v>677.82</v>
      </c>
      <c r="BC21">
        <f t="shared" si="34"/>
        <v>305.52</v>
      </c>
      <c r="BD21">
        <f t="shared" si="35"/>
        <v>0.27934053417124893</v>
      </c>
      <c r="BE21">
        <f t="shared" si="36"/>
        <v>0.88177660142555314</v>
      </c>
      <c r="BF21">
        <f t="shared" si="37"/>
        <v>0.31861098954115452</v>
      </c>
      <c r="BG21">
        <f t="shared" si="38"/>
        <v>0.8948155370774461</v>
      </c>
      <c r="BH21">
        <f t="shared" si="39"/>
        <v>1400.02066666667</v>
      </c>
      <c r="BI21">
        <f t="shared" si="40"/>
        <v>1180.2020907472652</v>
      </c>
      <c r="BJ21">
        <f t="shared" si="41"/>
        <v>0.84298904926684115</v>
      </c>
      <c r="BK21">
        <f t="shared" si="42"/>
        <v>0.19597809853368209</v>
      </c>
      <c r="BL21">
        <v>6</v>
      </c>
      <c r="BM21">
        <v>0.5</v>
      </c>
      <c r="BN21" t="s">
        <v>290</v>
      </c>
      <c r="BO21">
        <v>2</v>
      </c>
      <c r="BP21">
        <v>1608070348.25</v>
      </c>
      <c r="BQ21">
        <v>148.969433333333</v>
      </c>
      <c r="BR21">
        <v>150.883033333333</v>
      </c>
      <c r="BS21">
        <v>16.300093333333301</v>
      </c>
      <c r="BT21">
        <v>13.5579966666667</v>
      </c>
      <c r="BU21">
        <v>145.16943333333299</v>
      </c>
      <c r="BV21">
        <v>16.175093333333301</v>
      </c>
      <c r="BW21">
        <v>500.01953333333302</v>
      </c>
      <c r="BX21">
        <v>102.62066666666701</v>
      </c>
      <c r="BY21">
        <v>0.10001739</v>
      </c>
      <c r="BZ21">
        <v>27.986039999999999</v>
      </c>
      <c r="CA21">
        <v>28.658999999999999</v>
      </c>
      <c r="CB21">
        <v>999.9</v>
      </c>
      <c r="CC21">
        <v>0</v>
      </c>
      <c r="CD21">
        <v>0</v>
      </c>
      <c r="CE21">
        <v>10001.52</v>
      </c>
      <c r="CF21">
        <v>0</v>
      </c>
      <c r="CG21">
        <v>295.65256666666698</v>
      </c>
      <c r="CH21">
        <v>1400.02066666667</v>
      </c>
      <c r="CI21">
        <v>0.90000613333333301</v>
      </c>
      <c r="CJ21">
        <v>9.9993719999999994E-2</v>
      </c>
      <c r="CK21">
        <v>0</v>
      </c>
      <c r="CL21">
        <v>898.02846666666699</v>
      </c>
      <c r="CM21">
        <v>4.9997499999999997</v>
      </c>
      <c r="CN21">
        <v>12433.58</v>
      </c>
      <c r="CO21">
        <v>12178.253333333299</v>
      </c>
      <c r="CP21">
        <v>49.106099999999998</v>
      </c>
      <c r="CQ21">
        <v>50.622900000000001</v>
      </c>
      <c r="CR21">
        <v>50.0642</v>
      </c>
      <c r="CS21">
        <v>50.164266666666599</v>
      </c>
      <c r="CT21">
        <v>50.116599999999998</v>
      </c>
      <c r="CU21">
        <v>1255.52966666667</v>
      </c>
      <c r="CV21">
        <v>139.49100000000001</v>
      </c>
      <c r="CW21">
        <v>0</v>
      </c>
      <c r="CX21">
        <v>71</v>
      </c>
      <c r="CY21">
        <v>0</v>
      </c>
      <c r="CZ21">
        <v>897.99588000000006</v>
      </c>
      <c r="DA21">
        <v>-9.5335384656876094</v>
      </c>
      <c r="DB21">
        <v>-124.515384457281</v>
      </c>
      <c r="DC21">
        <v>12432.928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1.2525527813714299</v>
      </c>
      <c r="DS21">
        <v>-5.3938215082419499E-2</v>
      </c>
      <c r="DT21">
        <v>2.9081652454504701E-2</v>
      </c>
      <c r="DU21">
        <v>1</v>
      </c>
      <c r="DV21">
        <v>-1.91850064516129</v>
      </c>
      <c r="DW21">
        <v>2.5357741935485598E-2</v>
      </c>
      <c r="DX21">
        <v>3.4171014498282401E-2</v>
      </c>
      <c r="DY21">
        <v>1</v>
      </c>
      <c r="DZ21">
        <v>2.7408432258064499</v>
      </c>
      <c r="EA21">
        <v>9.3002903225800695E-2</v>
      </c>
      <c r="EB21">
        <v>6.9831970620251298E-3</v>
      </c>
      <c r="EC21">
        <v>1</v>
      </c>
      <c r="ED21">
        <v>3</v>
      </c>
      <c r="EE21">
        <v>3</v>
      </c>
      <c r="EF21" t="s">
        <v>305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1294.8</v>
      </c>
      <c r="EX21">
        <v>1294.8</v>
      </c>
      <c r="EY21">
        <v>2</v>
      </c>
      <c r="EZ21">
        <v>511.197</v>
      </c>
      <c r="FA21">
        <v>475.584</v>
      </c>
      <c r="FB21">
        <v>24.098099999999999</v>
      </c>
      <c r="FC21">
        <v>32.835000000000001</v>
      </c>
      <c r="FD21">
        <v>30.0002</v>
      </c>
      <c r="FE21">
        <v>32.738799999999998</v>
      </c>
      <c r="FF21">
        <v>32.698099999999997</v>
      </c>
      <c r="FG21">
        <v>10.827299999999999</v>
      </c>
      <c r="FH21">
        <v>0</v>
      </c>
      <c r="FI21">
        <v>100</v>
      </c>
      <c r="FJ21">
        <v>24.108000000000001</v>
      </c>
      <c r="FK21">
        <v>151.44300000000001</v>
      </c>
      <c r="FL21">
        <v>15.807499999999999</v>
      </c>
      <c r="FM21">
        <v>101.533</v>
      </c>
      <c r="FN21">
        <v>100.931</v>
      </c>
    </row>
    <row r="22" spans="1:170" x14ac:dyDescent="0.25">
      <c r="A22">
        <v>6</v>
      </c>
      <c r="B22">
        <v>1608070428</v>
      </c>
      <c r="C22">
        <v>475</v>
      </c>
      <c r="D22" t="s">
        <v>310</v>
      </c>
      <c r="E22" t="s">
        <v>311</v>
      </c>
      <c r="F22" t="s">
        <v>285</v>
      </c>
      <c r="G22" t="s">
        <v>286</v>
      </c>
      <c r="H22">
        <v>1608070420.25</v>
      </c>
      <c r="I22">
        <f t="shared" si="0"/>
        <v>2.3480918146987087E-3</v>
      </c>
      <c r="J22">
        <f t="shared" si="1"/>
        <v>3.0757813225050801</v>
      </c>
      <c r="K22">
        <f t="shared" si="2"/>
        <v>198.93786666666699</v>
      </c>
      <c r="L22">
        <f t="shared" si="3"/>
        <v>145.85975804395972</v>
      </c>
      <c r="M22">
        <f t="shared" si="4"/>
        <v>14.983433643948302</v>
      </c>
      <c r="N22">
        <f t="shared" si="5"/>
        <v>20.435878712826909</v>
      </c>
      <c r="O22">
        <f t="shared" si="6"/>
        <v>0.10670742423470836</v>
      </c>
      <c r="P22">
        <f t="shared" si="7"/>
        <v>2.9751781854599191</v>
      </c>
      <c r="Q22">
        <f t="shared" si="8"/>
        <v>0.10462597081788164</v>
      </c>
      <c r="R22">
        <f t="shared" si="9"/>
        <v>6.5574860389266867E-2</v>
      </c>
      <c r="S22">
        <f t="shared" si="10"/>
        <v>231.29084575172678</v>
      </c>
      <c r="T22">
        <f t="shared" si="11"/>
        <v>28.731212072991511</v>
      </c>
      <c r="U22">
        <f t="shared" si="12"/>
        <v>28.6471466666667</v>
      </c>
      <c r="V22">
        <f t="shared" si="13"/>
        <v>3.9403834479132622</v>
      </c>
      <c r="W22">
        <f t="shared" si="14"/>
        <v>44.779255342976796</v>
      </c>
      <c r="X22">
        <f t="shared" si="15"/>
        <v>1.6982290487188889</v>
      </c>
      <c r="Y22">
        <f t="shared" si="16"/>
        <v>3.7924459344213726</v>
      </c>
      <c r="Z22">
        <f t="shared" si="17"/>
        <v>2.2421543991943733</v>
      </c>
      <c r="AA22">
        <f t="shared" si="18"/>
        <v>-103.55084902821305</v>
      </c>
      <c r="AB22">
        <f t="shared" si="19"/>
        <v>-105.53694463392075</v>
      </c>
      <c r="AC22">
        <f t="shared" si="20"/>
        <v>-7.7567391849859808</v>
      </c>
      <c r="AD22">
        <f t="shared" si="21"/>
        <v>14.446312904606998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54086.607673499842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892.83460000000002</v>
      </c>
      <c r="AR22">
        <v>988.16</v>
      </c>
      <c r="AS22">
        <f t="shared" si="27"/>
        <v>9.6467576101036179E-2</v>
      </c>
      <c r="AT22">
        <v>0.5</v>
      </c>
      <c r="AU22">
        <f t="shared" si="28"/>
        <v>1180.1859407472859</v>
      </c>
      <c r="AV22">
        <f t="shared" si="29"/>
        <v>3.0757813225050801</v>
      </c>
      <c r="AW22">
        <f t="shared" si="30"/>
        <v>56.924838526205889</v>
      </c>
      <c r="AX22">
        <f t="shared" si="31"/>
        <v>0.31057723445595853</v>
      </c>
      <c r="AY22">
        <f t="shared" si="32"/>
        <v>3.095723034971856E-3</v>
      </c>
      <c r="AZ22">
        <f t="shared" si="33"/>
        <v>2.3011658031088085</v>
      </c>
      <c r="BA22" t="s">
        <v>313</v>
      </c>
      <c r="BB22">
        <v>681.26</v>
      </c>
      <c r="BC22">
        <f t="shared" si="34"/>
        <v>306.89999999999998</v>
      </c>
      <c r="BD22">
        <f t="shared" si="35"/>
        <v>0.31060736396220251</v>
      </c>
      <c r="BE22">
        <f t="shared" si="36"/>
        <v>0.88108430653823211</v>
      </c>
      <c r="BF22">
        <f t="shared" si="37"/>
        <v>0.34958311705896922</v>
      </c>
      <c r="BG22">
        <f t="shared" si="38"/>
        <v>0.89292281965961295</v>
      </c>
      <c r="BH22">
        <f t="shared" si="39"/>
        <v>1400.00133333333</v>
      </c>
      <c r="BI22">
        <f t="shared" si="40"/>
        <v>1180.1859407472859</v>
      </c>
      <c r="BJ22">
        <f t="shared" si="41"/>
        <v>0.84298915482982073</v>
      </c>
      <c r="BK22">
        <f t="shared" si="42"/>
        <v>0.19597830965964139</v>
      </c>
      <c r="BL22">
        <v>6</v>
      </c>
      <c r="BM22">
        <v>0.5</v>
      </c>
      <c r="BN22" t="s">
        <v>290</v>
      </c>
      <c r="BO22">
        <v>2</v>
      </c>
      <c r="BP22">
        <v>1608070420.25</v>
      </c>
      <c r="BQ22">
        <v>198.93786666666699</v>
      </c>
      <c r="BR22">
        <v>203.18923333333299</v>
      </c>
      <c r="BS22">
        <v>16.53181</v>
      </c>
      <c r="BT22">
        <v>13.760759999999999</v>
      </c>
      <c r="BU22">
        <v>195.13786666666701</v>
      </c>
      <c r="BV22">
        <v>16.40681</v>
      </c>
      <c r="BW22">
        <v>500.01413333333301</v>
      </c>
      <c r="BX22">
        <v>102.624933333333</v>
      </c>
      <c r="BY22">
        <v>9.9998100000000006E-2</v>
      </c>
      <c r="BZ22">
        <v>27.989176666666701</v>
      </c>
      <c r="CA22">
        <v>28.6471466666667</v>
      </c>
      <c r="CB22">
        <v>999.9</v>
      </c>
      <c r="CC22">
        <v>0</v>
      </c>
      <c r="CD22">
        <v>0</v>
      </c>
      <c r="CE22">
        <v>9999.9583333333394</v>
      </c>
      <c r="CF22">
        <v>0</v>
      </c>
      <c r="CG22">
        <v>298.57916666666699</v>
      </c>
      <c r="CH22">
        <v>1400.00133333333</v>
      </c>
      <c r="CI22">
        <v>0.90000476666666696</v>
      </c>
      <c r="CJ22">
        <v>9.9995113333333399E-2</v>
      </c>
      <c r="CK22">
        <v>0</v>
      </c>
      <c r="CL22">
        <v>892.87843333333296</v>
      </c>
      <c r="CM22">
        <v>4.9997499999999997</v>
      </c>
      <c r="CN22">
        <v>12372.7366666667</v>
      </c>
      <c r="CO22">
        <v>12178.073333333299</v>
      </c>
      <c r="CP22">
        <v>49.1374</v>
      </c>
      <c r="CQ22">
        <v>50.645666666666699</v>
      </c>
      <c r="CR22">
        <v>50.125</v>
      </c>
      <c r="CS22">
        <v>50.203800000000001</v>
      </c>
      <c r="CT22">
        <v>50.153933333333299</v>
      </c>
      <c r="CU22">
        <v>1255.5073333333301</v>
      </c>
      <c r="CV22">
        <v>139.494</v>
      </c>
      <c r="CW22">
        <v>0</v>
      </c>
      <c r="CX22">
        <v>71</v>
      </c>
      <c r="CY22">
        <v>0</v>
      </c>
      <c r="CZ22">
        <v>892.83460000000002</v>
      </c>
      <c r="DA22">
        <v>-4.8497692212387298</v>
      </c>
      <c r="DB22">
        <v>-81.415384516882099</v>
      </c>
      <c r="DC22">
        <v>12372.384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3.08002117542472</v>
      </c>
      <c r="DS22">
        <v>-0.117085106762121</v>
      </c>
      <c r="DT22">
        <v>1.6266223875687699E-2</v>
      </c>
      <c r="DU22">
        <v>1</v>
      </c>
      <c r="DV22">
        <v>-4.2560151612903203</v>
      </c>
      <c r="DW22">
        <v>0.137349193548395</v>
      </c>
      <c r="DX22">
        <v>1.9454141755050499E-2</v>
      </c>
      <c r="DY22">
        <v>1</v>
      </c>
      <c r="DZ22">
        <v>2.77145548387097</v>
      </c>
      <c r="EA22">
        <v>-2.7927580645166001E-2</v>
      </c>
      <c r="EB22">
        <v>2.1830384842996802E-3</v>
      </c>
      <c r="EC22">
        <v>1</v>
      </c>
      <c r="ED22">
        <v>3</v>
      </c>
      <c r="EE22">
        <v>3</v>
      </c>
      <c r="EF22" t="s">
        <v>305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1296</v>
      </c>
      <c r="EX22">
        <v>1296</v>
      </c>
      <c r="EY22">
        <v>2</v>
      </c>
      <c r="EZ22">
        <v>511.40699999999998</v>
      </c>
      <c r="FA22">
        <v>476.11200000000002</v>
      </c>
      <c r="FB22">
        <v>24.0747</v>
      </c>
      <c r="FC22">
        <v>32.851199999999999</v>
      </c>
      <c r="FD22">
        <v>30</v>
      </c>
      <c r="FE22">
        <v>32.765700000000002</v>
      </c>
      <c r="FF22">
        <v>32.7271</v>
      </c>
      <c r="FG22">
        <v>13.2441</v>
      </c>
      <c r="FH22">
        <v>0</v>
      </c>
      <c r="FI22">
        <v>100</v>
      </c>
      <c r="FJ22">
        <v>24.0824</v>
      </c>
      <c r="FK22">
        <v>203.77099999999999</v>
      </c>
      <c r="FL22">
        <v>16.192699999999999</v>
      </c>
      <c r="FM22">
        <v>101.53100000000001</v>
      </c>
      <c r="FN22">
        <v>100.935</v>
      </c>
    </row>
    <row r="23" spans="1:170" x14ac:dyDescent="0.25">
      <c r="A23">
        <v>7</v>
      </c>
      <c r="B23">
        <v>1608070499.0999999</v>
      </c>
      <c r="C23">
        <v>546.09999990463302</v>
      </c>
      <c r="D23" t="s">
        <v>314</v>
      </c>
      <c r="E23" t="s">
        <v>315</v>
      </c>
      <c r="F23" t="s">
        <v>285</v>
      </c>
      <c r="G23" t="s">
        <v>286</v>
      </c>
      <c r="H23">
        <v>1608070491.24194</v>
      </c>
      <c r="I23">
        <f t="shared" si="0"/>
        <v>2.2636897229970985E-3</v>
      </c>
      <c r="J23">
        <f t="shared" si="1"/>
        <v>4.8283605288244908</v>
      </c>
      <c r="K23">
        <f t="shared" si="2"/>
        <v>248.898129032258</v>
      </c>
      <c r="L23">
        <f t="shared" si="3"/>
        <v>165.7262631499672</v>
      </c>
      <c r="M23">
        <f t="shared" si="4"/>
        <v>17.024655958570495</v>
      </c>
      <c r="N23">
        <f t="shared" si="5"/>
        <v>25.568699462387642</v>
      </c>
      <c r="O23">
        <f t="shared" si="6"/>
        <v>0.10359874043615336</v>
      </c>
      <c r="P23">
        <f t="shared" si="7"/>
        <v>2.9743145141111622</v>
      </c>
      <c r="Q23">
        <f t="shared" si="8"/>
        <v>0.10163503671843145</v>
      </c>
      <c r="R23">
        <f t="shared" si="9"/>
        <v>6.3695228673424448E-2</v>
      </c>
      <c r="S23">
        <f t="shared" si="10"/>
        <v>231.29203455558294</v>
      </c>
      <c r="T23">
        <f t="shared" si="11"/>
        <v>28.736530809250738</v>
      </c>
      <c r="U23">
        <f t="shared" si="12"/>
        <v>28.618190322580599</v>
      </c>
      <c r="V23">
        <f t="shared" si="13"/>
        <v>3.9337686022904119</v>
      </c>
      <c r="W23">
        <f t="shared" si="14"/>
        <v>45.095632451563191</v>
      </c>
      <c r="X23">
        <f t="shared" si="15"/>
        <v>1.7085804849423856</v>
      </c>
      <c r="Y23">
        <f t="shared" si="16"/>
        <v>3.7887937080770659</v>
      </c>
      <c r="Z23">
        <f t="shared" si="17"/>
        <v>2.2251881173480266</v>
      </c>
      <c r="AA23">
        <f t="shared" si="18"/>
        <v>-99.828716784172045</v>
      </c>
      <c r="AB23">
        <f t="shared" si="19"/>
        <v>-103.51293520164236</v>
      </c>
      <c r="AC23">
        <f t="shared" si="20"/>
        <v>-7.6084647625007547</v>
      </c>
      <c r="AD23">
        <f t="shared" si="21"/>
        <v>20.341917807267791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54064.293819852232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892.31119230769195</v>
      </c>
      <c r="AR23">
        <v>997.02</v>
      </c>
      <c r="AS23">
        <f t="shared" si="27"/>
        <v>0.10502177257458023</v>
      </c>
      <c r="AT23">
        <v>0.5</v>
      </c>
      <c r="AU23">
        <f t="shared" si="28"/>
        <v>1180.1906813924788</v>
      </c>
      <c r="AV23">
        <f t="shared" si="29"/>
        <v>4.8283605288244908</v>
      </c>
      <c r="AW23">
        <f t="shared" si="30"/>
        <v>61.972858667919894</v>
      </c>
      <c r="AX23">
        <f t="shared" si="31"/>
        <v>0.31803775250245736</v>
      </c>
      <c r="AY23">
        <f t="shared" si="32"/>
        <v>4.5807072483085324E-3</v>
      </c>
      <c r="AZ23">
        <f t="shared" si="33"/>
        <v>2.2718300535596074</v>
      </c>
      <c r="BA23" t="s">
        <v>317</v>
      </c>
      <c r="BB23">
        <v>679.93</v>
      </c>
      <c r="BC23">
        <f t="shared" si="34"/>
        <v>317.09000000000003</v>
      </c>
      <c r="BD23">
        <f t="shared" si="35"/>
        <v>0.33021794346181849</v>
      </c>
      <c r="BE23">
        <f t="shared" si="36"/>
        <v>0.87719923319714188</v>
      </c>
      <c r="BF23">
        <f t="shared" si="37"/>
        <v>0.37191043316229894</v>
      </c>
      <c r="BG23">
        <f t="shared" si="38"/>
        <v>0.88944367519446721</v>
      </c>
      <c r="BH23">
        <f t="shared" si="39"/>
        <v>1400.00677419355</v>
      </c>
      <c r="BI23">
        <f t="shared" si="40"/>
        <v>1180.1906813924788</v>
      </c>
      <c r="BJ23">
        <f t="shared" si="41"/>
        <v>0.84298926487145576</v>
      </c>
      <c r="BK23">
        <f t="shared" si="42"/>
        <v>0.19597852974291152</v>
      </c>
      <c r="BL23">
        <v>6</v>
      </c>
      <c r="BM23">
        <v>0.5</v>
      </c>
      <c r="BN23" t="s">
        <v>290</v>
      </c>
      <c r="BO23">
        <v>2</v>
      </c>
      <c r="BP23">
        <v>1608070491.24194</v>
      </c>
      <c r="BQ23">
        <v>248.898129032258</v>
      </c>
      <c r="BR23">
        <v>255.36787096774199</v>
      </c>
      <c r="BS23">
        <v>16.632151612903201</v>
      </c>
      <c r="BT23">
        <v>13.9610709677419</v>
      </c>
      <c r="BU23">
        <v>245.09812903225799</v>
      </c>
      <c r="BV23">
        <v>16.507151612903201</v>
      </c>
      <c r="BW23">
        <v>500.03125806451601</v>
      </c>
      <c r="BX23">
        <v>102.627516129032</v>
      </c>
      <c r="BY23">
        <v>0.10005181935483901</v>
      </c>
      <c r="BZ23">
        <v>27.972651612903199</v>
      </c>
      <c r="CA23">
        <v>28.618190322580599</v>
      </c>
      <c r="CB23">
        <v>999.9</v>
      </c>
      <c r="CC23">
        <v>0</v>
      </c>
      <c r="CD23">
        <v>0</v>
      </c>
      <c r="CE23">
        <v>9994.8229032258005</v>
      </c>
      <c r="CF23">
        <v>0</v>
      </c>
      <c r="CG23">
        <v>289.11454838709699</v>
      </c>
      <c r="CH23">
        <v>1400.00677419355</v>
      </c>
      <c r="CI23">
        <v>0.90000154838709701</v>
      </c>
      <c r="CJ23">
        <v>9.9998322580645199E-2</v>
      </c>
      <c r="CK23">
        <v>0</v>
      </c>
      <c r="CL23">
        <v>892.35296774193603</v>
      </c>
      <c r="CM23">
        <v>4.9997499999999997</v>
      </c>
      <c r="CN23">
        <v>12374.9580645161</v>
      </c>
      <c r="CO23">
        <v>12178.1129032258</v>
      </c>
      <c r="CP23">
        <v>49.174999999999997</v>
      </c>
      <c r="CQ23">
        <v>50.679000000000002</v>
      </c>
      <c r="CR23">
        <v>50.125</v>
      </c>
      <c r="CS23">
        <v>50.191064516129003</v>
      </c>
      <c r="CT23">
        <v>50.186999999999998</v>
      </c>
      <c r="CU23">
        <v>1255.5070967741899</v>
      </c>
      <c r="CV23">
        <v>139.49967741935501</v>
      </c>
      <c r="CW23">
        <v>0</v>
      </c>
      <c r="CX23">
        <v>70.399999856948895</v>
      </c>
      <c r="CY23">
        <v>0</v>
      </c>
      <c r="CZ23">
        <v>892.31119230769195</v>
      </c>
      <c r="DA23">
        <v>-6.9419829181188097</v>
      </c>
      <c r="DB23">
        <v>-94.123077013341202</v>
      </c>
      <c r="DC23">
        <v>12374.2269230769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4.8374388103285497</v>
      </c>
      <c r="DS23">
        <v>-7.6555047199479101E-2</v>
      </c>
      <c r="DT23">
        <v>4.9677652532253702E-2</v>
      </c>
      <c r="DU23">
        <v>1</v>
      </c>
      <c r="DV23">
        <v>-6.4746774193548404</v>
      </c>
      <c r="DW23">
        <v>5.7130130309808302E-3</v>
      </c>
      <c r="DX23">
        <v>5.2521286742445703E-2</v>
      </c>
      <c r="DY23">
        <v>1</v>
      </c>
      <c r="DZ23">
        <v>2.6719741935483898</v>
      </c>
      <c r="EA23">
        <v>-0.108824245726892</v>
      </c>
      <c r="EB23">
        <v>7.8358805727012197E-3</v>
      </c>
      <c r="EC23">
        <v>1</v>
      </c>
      <c r="ED23">
        <v>3</v>
      </c>
      <c r="EE23">
        <v>3</v>
      </c>
      <c r="EF23" t="s">
        <v>305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1297.2</v>
      </c>
      <c r="EX23">
        <v>1297.2</v>
      </c>
      <c r="EY23">
        <v>2</v>
      </c>
      <c r="EZ23">
        <v>511.57900000000001</v>
      </c>
      <c r="FA23">
        <v>476.40800000000002</v>
      </c>
      <c r="FB23">
        <v>24.097100000000001</v>
      </c>
      <c r="FC23">
        <v>32.856999999999999</v>
      </c>
      <c r="FD23">
        <v>29.9999</v>
      </c>
      <c r="FE23">
        <v>32.780200000000001</v>
      </c>
      <c r="FF23">
        <v>32.744399999999999</v>
      </c>
      <c r="FG23">
        <v>15.6035</v>
      </c>
      <c r="FH23">
        <v>0</v>
      </c>
      <c r="FI23">
        <v>100</v>
      </c>
      <c r="FJ23">
        <v>24.107700000000001</v>
      </c>
      <c r="FK23">
        <v>255.88</v>
      </c>
      <c r="FL23">
        <v>16.426100000000002</v>
      </c>
      <c r="FM23">
        <v>101.53400000000001</v>
      </c>
      <c r="FN23">
        <v>100.932</v>
      </c>
    </row>
    <row r="24" spans="1:170" x14ac:dyDescent="0.25">
      <c r="A24">
        <v>8</v>
      </c>
      <c r="B24">
        <v>1608070569.0999999</v>
      </c>
      <c r="C24">
        <v>616.09999990463302</v>
      </c>
      <c r="D24" t="s">
        <v>318</v>
      </c>
      <c r="E24" t="s">
        <v>319</v>
      </c>
      <c r="F24" t="s">
        <v>285</v>
      </c>
      <c r="G24" t="s">
        <v>286</v>
      </c>
      <c r="H24">
        <v>1608070561.3499999</v>
      </c>
      <c r="I24">
        <f t="shared" si="0"/>
        <v>2.1167341417377386E-3</v>
      </c>
      <c r="J24">
        <f t="shared" si="1"/>
        <v>10.155689794486477</v>
      </c>
      <c r="K24">
        <f t="shared" si="2"/>
        <v>396.56773333333302</v>
      </c>
      <c r="L24">
        <f t="shared" si="3"/>
        <v>215.11218899274175</v>
      </c>
      <c r="M24">
        <f t="shared" si="4"/>
        <v>22.097365087339053</v>
      </c>
      <c r="N24">
        <f t="shared" si="5"/>
        <v>40.737356754901782</v>
      </c>
      <c r="O24">
        <f t="shared" si="6"/>
        <v>9.672789628881806E-2</v>
      </c>
      <c r="P24">
        <f t="shared" si="7"/>
        <v>2.9762555807623876</v>
      </c>
      <c r="Q24">
        <f t="shared" si="8"/>
        <v>9.501480124460801E-2</v>
      </c>
      <c r="R24">
        <f t="shared" si="9"/>
        <v>5.9535638447677876E-2</v>
      </c>
      <c r="S24">
        <f t="shared" si="10"/>
        <v>231.29383767680332</v>
      </c>
      <c r="T24">
        <f t="shared" si="11"/>
        <v>28.796550383671146</v>
      </c>
      <c r="U24">
        <f t="shared" si="12"/>
        <v>28.62837</v>
      </c>
      <c r="V24">
        <f t="shared" si="13"/>
        <v>3.9360929635711495</v>
      </c>
      <c r="W24">
        <f t="shared" si="14"/>
        <v>45.0859796290029</v>
      </c>
      <c r="X24">
        <f t="shared" si="15"/>
        <v>1.7104921897875258</v>
      </c>
      <c r="Y24">
        <f t="shared" si="16"/>
        <v>3.7938450131561536</v>
      </c>
      <c r="Z24">
        <f t="shared" si="17"/>
        <v>2.2256007737836239</v>
      </c>
      <c r="AA24">
        <f t="shared" si="18"/>
        <v>-93.347975650634268</v>
      </c>
      <c r="AB24">
        <f t="shared" si="19"/>
        <v>-101.54718480197188</v>
      </c>
      <c r="AC24">
        <f t="shared" si="20"/>
        <v>-7.4603355676510477</v>
      </c>
      <c r="AD24">
        <f t="shared" si="21"/>
        <v>28.938341656546115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54117.083586395325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897.92907692307699</v>
      </c>
      <c r="AR24">
        <v>1025.75</v>
      </c>
      <c r="AS24">
        <f t="shared" si="27"/>
        <v>0.12461215995800434</v>
      </c>
      <c r="AT24">
        <v>0.5</v>
      </c>
      <c r="AU24">
        <f t="shared" si="28"/>
        <v>1180.2006207473034</v>
      </c>
      <c r="AV24">
        <f t="shared" si="29"/>
        <v>10.155689794486477</v>
      </c>
      <c r="AW24">
        <f t="shared" si="30"/>
        <v>73.5336742675495</v>
      </c>
      <c r="AX24">
        <f t="shared" si="31"/>
        <v>0.36432854009261517</v>
      </c>
      <c r="AY24">
        <f t="shared" si="32"/>
        <v>9.0945870436047425E-3</v>
      </c>
      <c r="AZ24">
        <f t="shared" si="33"/>
        <v>2.180190104801365</v>
      </c>
      <c r="BA24" t="s">
        <v>321</v>
      </c>
      <c r="BB24">
        <v>652.04</v>
      </c>
      <c r="BC24">
        <f t="shared" si="34"/>
        <v>373.71000000000004</v>
      </c>
      <c r="BD24">
        <f t="shared" si="35"/>
        <v>0.3420323862805999</v>
      </c>
      <c r="BE24">
        <f t="shared" si="36"/>
        <v>0.85681828630978829</v>
      </c>
      <c r="BF24">
        <f t="shared" si="37"/>
        <v>0.41196266316272229</v>
      </c>
      <c r="BG24">
        <f t="shared" si="38"/>
        <v>0.87816197988028699</v>
      </c>
      <c r="BH24">
        <f t="shared" si="39"/>
        <v>1400.01866666667</v>
      </c>
      <c r="BI24">
        <f t="shared" si="40"/>
        <v>1180.2006207473034</v>
      </c>
      <c r="BJ24">
        <f t="shared" si="41"/>
        <v>0.84298920353488194</v>
      </c>
      <c r="BK24">
        <f t="shared" si="42"/>
        <v>0.1959784070697641</v>
      </c>
      <c r="BL24">
        <v>6</v>
      </c>
      <c r="BM24">
        <v>0.5</v>
      </c>
      <c r="BN24" t="s">
        <v>290</v>
      </c>
      <c r="BO24">
        <v>2</v>
      </c>
      <c r="BP24">
        <v>1608070561.3499999</v>
      </c>
      <c r="BQ24">
        <v>396.56773333333302</v>
      </c>
      <c r="BR24">
        <v>409.76130000000001</v>
      </c>
      <c r="BS24">
        <v>16.651203333333299</v>
      </c>
      <c r="BT24">
        <v>14.1535266666667</v>
      </c>
      <c r="BU24">
        <v>392.76773333333301</v>
      </c>
      <c r="BV24">
        <v>16.526203333333299</v>
      </c>
      <c r="BW24">
        <v>500.02179999999998</v>
      </c>
      <c r="BX24">
        <v>102.624866666667</v>
      </c>
      <c r="BY24">
        <v>9.9972826666666695E-2</v>
      </c>
      <c r="BZ24">
        <v>27.9955033333333</v>
      </c>
      <c r="CA24">
        <v>28.62837</v>
      </c>
      <c r="CB24">
        <v>999.9</v>
      </c>
      <c r="CC24">
        <v>0</v>
      </c>
      <c r="CD24">
        <v>0</v>
      </c>
      <c r="CE24">
        <v>10006.059666666701</v>
      </c>
      <c r="CF24">
        <v>0</v>
      </c>
      <c r="CG24">
        <v>285.26326666666699</v>
      </c>
      <c r="CH24">
        <v>1400.01866666667</v>
      </c>
      <c r="CI24">
        <v>0.90000416666666705</v>
      </c>
      <c r="CJ24">
        <v>9.9995683333333293E-2</v>
      </c>
      <c r="CK24">
        <v>0</v>
      </c>
      <c r="CL24">
        <v>897.934566666666</v>
      </c>
      <c r="CM24">
        <v>4.9997499999999997</v>
      </c>
      <c r="CN24">
        <v>12470.35</v>
      </c>
      <c r="CO24">
        <v>12178.22</v>
      </c>
      <c r="CP24">
        <v>49.2141666666666</v>
      </c>
      <c r="CQ24">
        <v>50.686999999999998</v>
      </c>
      <c r="CR24">
        <v>50.182866666666598</v>
      </c>
      <c r="CS24">
        <v>50.207999999999998</v>
      </c>
      <c r="CT24">
        <v>50.191200000000002</v>
      </c>
      <c r="CU24">
        <v>1255.52066666667</v>
      </c>
      <c r="CV24">
        <v>139.49799999999999</v>
      </c>
      <c r="CW24">
        <v>0</v>
      </c>
      <c r="CX24">
        <v>69.200000047683702</v>
      </c>
      <c r="CY24">
        <v>0</v>
      </c>
      <c r="CZ24">
        <v>897.92907692307699</v>
      </c>
      <c r="DA24">
        <v>2.0986666656633299</v>
      </c>
      <c r="DB24">
        <v>21.381196550580601</v>
      </c>
      <c r="DC24">
        <v>12470.276923076901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10.165503515626</v>
      </c>
      <c r="DS24">
        <v>-0.112889056351407</v>
      </c>
      <c r="DT24">
        <v>4.2186304902934499E-2</v>
      </c>
      <c r="DU24">
        <v>1</v>
      </c>
      <c r="DV24">
        <v>-13.1995</v>
      </c>
      <c r="DW24">
        <v>0.12175661846498501</v>
      </c>
      <c r="DX24">
        <v>4.6067182823929298E-2</v>
      </c>
      <c r="DY24">
        <v>1</v>
      </c>
      <c r="DZ24">
        <v>2.4992793333333299</v>
      </c>
      <c r="EA24">
        <v>-0.18956636262513801</v>
      </c>
      <c r="EB24">
        <v>1.36835097674374E-2</v>
      </c>
      <c r="EC24">
        <v>1</v>
      </c>
      <c r="ED24">
        <v>3</v>
      </c>
      <c r="EE24">
        <v>3</v>
      </c>
      <c r="EF24" t="s">
        <v>305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1298.4000000000001</v>
      </c>
      <c r="EX24">
        <v>1298.3</v>
      </c>
      <c r="EY24">
        <v>2</v>
      </c>
      <c r="EZ24">
        <v>511.33800000000002</v>
      </c>
      <c r="FA24">
        <v>476.89800000000002</v>
      </c>
      <c r="FB24">
        <v>24.110700000000001</v>
      </c>
      <c r="FC24">
        <v>32.853999999999999</v>
      </c>
      <c r="FD24">
        <v>30.0001</v>
      </c>
      <c r="FE24">
        <v>32.788899999999998</v>
      </c>
      <c r="FF24">
        <v>32.755099999999999</v>
      </c>
      <c r="FG24">
        <v>22.247499999999999</v>
      </c>
      <c r="FH24">
        <v>0</v>
      </c>
      <c r="FI24">
        <v>100</v>
      </c>
      <c r="FJ24">
        <v>24.1098</v>
      </c>
      <c r="FK24">
        <v>411.20800000000003</v>
      </c>
      <c r="FL24">
        <v>16.531400000000001</v>
      </c>
      <c r="FM24">
        <v>101.532</v>
      </c>
      <c r="FN24">
        <v>100.931</v>
      </c>
    </row>
    <row r="25" spans="1:170" x14ac:dyDescent="0.25">
      <c r="A25">
        <v>9</v>
      </c>
      <c r="B25">
        <v>1608070689.5999999</v>
      </c>
      <c r="C25">
        <v>736.59999990463302</v>
      </c>
      <c r="D25" t="s">
        <v>322</v>
      </c>
      <c r="E25" t="s">
        <v>323</v>
      </c>
      <c r="F25" t="s">
        <v>285</v>
      </c>
      <c r="G25" t="s">
        <v>286</v>
      </c>
      <c r="H25">
        <v>1608070681.5999999</v>
      </c>
      <c r="I25">
        <f t="shared" si="0"/>
        <v>1.6713658274542481E-3</v>
      </c>
      <c r="J25">
        <f t="shared" si="1"/>
        <v>11.106537323023993</v>
      </c>
      <c r="K25">
        <f t="shared" si="2"/>
        <v>499.83658064516101</v>
      </c>
      <c r="L25">
        <f t="shared" si="3"/>
        <v>246.7860633369784</v>
      </c>
      <c r="M25">
        <f t="shared" si="4"/>
        <v>25.350823779728675</v>
      </c>
      <c r="N25">
        <f t="shared" si="5"/>
        <v>51.345156623757191</v>
      </c>
      <c r="O25">
        <f t="shared" si="6"/>
        <v>7.5059383798560031E-2</v>
      </c>
      <c r="P25">
        <f t="shared" si="7"/>
        <v>2.9748948194287745</v>
      </c>
      <c r="Q25">
        <f t="shared" si="8"/>
        <v>7.402294100382667E-2</v>
      </c>
      <c r="R25">
        <f t="shared" si="9"/>
        <v>4.6356266070444123E-2</v>
      </c>
      <c r="S25">
        <f t="shared" si="10"/>
        <v>231.29494985148173</v>
      </c>
      <c r="T25">
        <f t="shared" si="11"/>
        <v>28.899710146989104</v>
      </c>
      <c r="U25">
        <f t="shared" si="12"/>
        <v>28.638819354838699</v>
      </c>
      <c r="V25">
        <f t="shared" si="13"/>
        <v>3.9384801469841717</v>
      </c>
      <c r="W25">
        <f t="shared" si="14"/>
        <v>44.378248118133406</v>
      </c>
      <c r="X25">
        <f t="shared" si="15"/>
        <v>1.6825334395066667</v>
      </c>
      <c r="Y25">
        <f t="shared" si="16"/>
        <v>3.7913471370654812</v>
      </c>
      <c r="Z25">
        <f t="shared" si="17"/>
        <v>2.2559467074775048</v>
      </c>
      <c r="AA25">
        <f t="shared" si="18"/>
        <v>-73.707232990732336</v>
      </c>
      <c r="AB25">
        <f t="shared" si="19"/>
        <v>-104.98847326599446</v>
      </c>
      <c r="AC25">
        <f t="shared" si="20"/>
        <v>-7.7166517906737617</v>
      </c>
      <c r="AD25">
        <f t="shared" si="21"/>
        <v>44.882591804081187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54079.164820396094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912.97376923076899</v>
      </c>
      <c r="AR25">
        <v>1054.03</v>
      </c>
      <c r="AS25">
        <f t="shared" si="27"/>
        <v>0.13382563187881846</v>
      </c>
      <c r="AT25">
        <v>0.5</v>
      </c>
      <c r="AU25">
        <f t="shared" si="28"/>
        <v>1180.2075781666263</v>
      </c>
      <c r="AV25">
        <f t="shared" si="29"/>
        <v>11.106537323023993</v>
      </c>
      <c r="AW25">
        <f t="shared" si="30"/>
        <v>78.971012448159399</v>
      </c>
      <c r="AX25">
        <f t="shared" si="31"/>
        <v>0.36989459503050198</v>
      </c>
      <c r="AY25">
        <f t="shared" si="32"/>
        <v>9.9001946937088588E-3</v>
      </c>
      <c r="AZ25">
        <f t="shared" si="33"/>
        <v>2.0948644725482199</v>
      </c>
      <c r="BA25" t="s">
        <v>325</v>
      </c>
      <c r="BB25">
        <v>664.15</v>
      </c>
      <c r="BC25">
        <f t="shared" si="34"/>
        <v>389.88</v>
      </c>
      <c r="BD25">
        <f t="shared" si="35"/>
        <v>0.36179396421778748</v>
      </c>
      <c r="BE25">
        <f t="shared" si="36"/>
        <v>0.84992667238917152</v>
      </c>
      <c r="BF25">
        <f t="shared" si="37"/>
        <v>0.41664436209297989</v>
      </c>
      <c r="BG25">
        <f t="shared" si="38"/>
        <v>0.86705699054909957</v>
      </c>
      <c r="BH25">
        <f t="shared" si="39"/>
        <v>1400.0270967741901</v>
      </c>
      <c r="BI25">
        <f t="shared" si="40"/>
        <v>1180.2075781666263</v>
      </c>
      <c r="BJ25">
        <f t="shared" si="41"/>
        <v>0.84298909705815606</v>
      </c>
      <c r="BK25">
        <f t="shared" si="42"/>
        <v>0.19597819411631215</v>
      </c>
      <c r="BL25">
        <v>6</v>
      </c>
      <c r="BM25">
        <v>0.5</v>
      </c>
      <c r="BN25" t="s">
        <v>290</v>
      </c>
      <c r="BO25">
        <v>2</v>
      </c>
      <c r="BP25">
        <v>1608070681.5999999</v>
      </c>
      <c r="BQ25">
        <v>499.83658064516101</v>
      </c>
      <c r="BR25">
        <v>514.16658064516105</v>
      </c>
      <c r="BS25">
        <v>16.379183870967701</v>
      </c>
      <c r="BT25">
        <v>14.406441935483899</v>
      </c>
      <c r="BU25">
        <v>496.036612903226</v>
      </c>
      <c r="BV25">
        <v>16.254183870967701</v>
      </c>
      <c r="BW25">
        <v>500.011741935484</v>
      </c>
      <c r="BX25">
        <v>102.623903225806</v>
      </c>
      <c r="BY25">
        <v>9.9984164516129001E-2</v>
      </c>
      <c r="BZ25">
        <v>27.984206451612899</v>
      </c>
      <c r="CA25">
        <v>28.638819354838699</v>
      </c>
      <c r="CB25">
        <v>999.9</v>
      </c>
      <c r="CC25">
        <v>0</v>
      </c>
      <c r="CD25">
        <v>0</v>
      </c>
      <c r="CE25">
        <v>9998.4561290322599</v>
      </c>
      <c r="CF25">
        <v>0</v>
      </c>
      <c r="CG25">
        <v>279.75803225806499</v>
      </c>
      <c r="CH25">
        <v>1400.0270967741901</v>
      </c>
      <c r="CI25">
        <v>0.90000419354838701</v>
      </c>
      <c r="CJ25">
        <v>9.9995677419354903E-2</v>
      </c>
      <c r="CK25">
        <v>0</v>
      </c>
      <c r="CL25">
        <v>912.98258064516097</v>
      </c>
      <c r="CM25">
        <v>4.9997499999999997</v>
      </c>
      <c r="CN25">
        <v>12679.5677419355</v>
      </c>
      <c r="CO25">
        <v>12178.3096774194</v>
      </c>
      <c r="CP25">
        <v>49.124870967741899</v>
      </c>
      <c r="CQ25">
        <v>50.686999999999998</v>
      </c>
      <c r="CR25">
        <v>50.130903225806399</v>
      </c>
      <c r="CS25">
        <v>50.187064516128999</v>
      </c>
      <c r="CT25">
        <v>50.146903225806398</v>
      </c>
      <c r="CU25">
        <v>1255.53322580645</v>
      </c>
      <c r="CV25">
        <v>139.493870967742</v>
      </c>
      <c r="CW25">
        <v>0</v>
      </c>
      <c r="CX25">
        <v>119.59999990463299</v>
      </c>
      <c r="CY25">
        <v>0</v>
      </c>
      <c r="CZ25">
        <v>912.97376923076899</v>
      </c>
      <c r="DA25">
        <v>1.7280683779450201</v>
      </c>
      <c r="DB25">
        <v>24.222222241012101</v>
      </c>
      <c r="DC25">
        <v>12679.680769230799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11.1108289539556</v>
      </c>
      <c r="DS25">
        <v>0.79768336364653303</v>
      </c>
      <c r="DT25">
        <v>0.176905440979992</v>
      </c>
      <c r="DU25">
        <v>0</v>
      </c>
      <c r="DV25">
        <v>-14.348646666666699</v>
      </c>
      <c r="DW25">
        <v>-0.21386963292549399</v>
      </c>
      <c r="DX25">
        <v>0.18411800153404001</v>
      </c>
      <c r="DY25">
        <v>0</v>
      </c>
      <c r="DZ25">
        <v>1.9716290000000001</v>
      </c>
      <c r="EA25">
        <v>-0.26776444938820998</v>
      </c>
      <c r="EB25">
        <v>1.93296698281855E-2</v>
      </c>
      <c r="EC25">
        <v>0</v>
      </c>
      <c r="ED25">
        <v>0</v>
      </c>
      <c r="EE25">
        <v>3</v>
      </c>
      <c r="EF25" t="s">
        <v>326</v>
      </c>
      <c r="EG25">
        <v>100</v>
      </c>
      <c r="EH25">
        <v>100</v>
      </c>
      <c r="EI25">
        <v>3.7989999999999999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1300.4000000000001</v>
      </c>
      <c r="EX25">
        <v>1300.3</v>
      </c>
      <c r="EY25">
        <v>2</v>
      </c>
      <c r="EZ25">
        <v>511.39499999999998</v>
      </c>
      <c r="FA25">
        <v>477.39299999999997</v>
      </c>
      <c r="FB25">
        <v>24.1752</v>
      </c>
      <c r="FC25">
        <v>32.848199999999999</v>
      </c>
      <c r="FD25">
        <v>30.0002</v>
      </c>
      <c r="FE25">
        <v>32.791800000000002</v>
      </c>
      <c r="FF25">
        <v>32.761699999999998</v>
      </c>
      <c r="FG25">
        <v>26.408999999999999</v>
      </c>
      <c r="FH25">
        <v>0</v>
      </c>
      <c r="FI25">
        <v>100</v>
      </c>
      <c r="FJ25">
        <v>24.1782</v>
      </c>
      <c r="FK25">
        <v>514.05899999999997</v>
      </c>
      <c r="FL25">
        <v>16.5746</v>
      </c>
      <c r="FM25">
        <v>101.532</v>
      </c>
      <c r="FN25">
        <v>100.93300000000001</v>
      </c>
    </row>
    <row r="26" spans="1:170" x14ac:dyDescent="0.25">
      <c r="A26">
        <v>10</v>
      </c>
      <c r="B26">
        <v>1608070810.0999999</v>
      </c>
      <c r="C26">
        <v>857.09999990463302</v>
      </c>
      <c r="D26" t="s">
        <v>327</v>
      </c>
      <c r="E26" t="s">
        <v>328</v>
      </c>
      <c r="F26" t="s">
        <v>285</v>
      </c>
      <c r="G26" t="s">
        <v>286</v>
      </c>
      <c r="H26">
        <v>1608070802.0999999</v>
      </c>
      <c r="I26">
        <f t="shared" si="0"/>
        <v>1.2393205616041941E-3</v>
      </c>
      <c r="J26">
        <f t="shared" si="1"/>
        <v>11.158668496596945</v>
      </c>
      <c r="K26">
        <f t="shared" si="2"/>
        <v>600.10429032258003</v>
      </c>
      <c r="L26">
        <f t="shared" si="3"/>
        <v>254.05847268708729</v>
      </c>
      <c r="M26">
        <f t="shared" si="4"/>
        <v>26.097002850219553</v>
      </c>
      <c r="N26">
        <f t="shared" si="5"/>
        <v>61.642987967837733</v>
      </c>
      <c r="O26">
        <f t="shared" si="6"/>
        <v>5.45118629081204E-2</v>
      </c>
      <c r="P26">
        <f t="shared" si="7"/>
        <v>2.9753825871395971</v>
      </c>
      <c r="Q26">
        <f t="shared" si="8"/>
        <v>5.396305380761033E-2</v>
      </c>
      <c r="R26">
        <f t="shared" si="9"/>
        <v>3.3775756384045418E-2</v>
      </c>
      <c r="S26">
        <f t="shared" si="10"/>
        <v>231.29120217151527</v>
      </c>
      <c r="T26">
        <f t="shared" si="11"/>
        <v>29.007438987411856</v>
      </c>
      <c r="U26">
        <f t="shared" si="12"/>
        <v>28.647132258064499</v>
      </c>
      <c r="V26">
        <f t="shared" si="13"/>
        <v>3.9403801539722347</v>
      </c>
      <c r="W26">
        <f t="shared" si="14"/>
        <v>43.406780234094256</v>
      </c>
      <c r="X26">
        <f t="shared" si="15"/>
        <v>1.6454346261169692</v>
      </c>
      <c r="Y26">
        <f t="shared" si="16"/>
        <v>3.7907318101989684</v>
      </c>
      <c r="Z26">
        <f t="shared" si="17"/>
        <v>2.2949455278552655</v>
      </c>
      <c r="AA26">
        <f t="shared" si="18"/>
        <v>-54.654036766744959</v>
      </c>
      <c r="AB26">
        <f t="shared" si="19"/>
        <v>-106.78570783687859</v>
      </c>
      <c r="AC26">
        <f t="shared" si="20"/>
        <v>-7.8476781528093058</v>
      </c>
      <c r="AD26">
        <f t="shared" si="21"/>
        <v>62.003779415082434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54093.902606974043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920.03880769230796</v>
      </c>
      <c r="AR26">
        <v>1065.05</v>
      </c>
      <c r="AS26">
        <f t="shared" si="27"/>
        <v>0.13615435172779866</v>
      </c>
      <c r="AT26">
        <v>0.5</v>
      </c>
      <c r="AU26">
        <f t="shared" si="28"/>
        <v>1180.1856104247522</v>
      </c>
      <c r="AV26">
        <f t="shared" si="29"/>
        <v>11.158668496596945</v>
      </c>
      <c r="AW26">
        <f t="shared" si="30"/>
        <v>80.343703352929239</v>
      </c>
      <c r="AX26">
        <f t="shared" si="31"/>
        <v>0.36558847002488148</v>
      </c>
      <c r="AY26">
        <f t="shared" si="32"/>
        <v>9.9445509865089769E-3</v>
      </c>
      <c r="AZ26">
        <f t="shared" si="33"/>
        <v>2.0628421200882587</v>
      </c>
      <c r="BA26" t="s">
        <v>330</v>
      </c>
      <c r="BB26">
        <v>675.68</v>
      </c>
      <c r="BC26">
        <f t="shared" si="34"/>
        <v>389.37</v>
      </c>
      <c r="BD26">
        <f t="shared" si="35"/>
        <v>0.37242517992575697</v>
      </c>
      <c r="BE26">
        <f t="shared" si="36"/>
        <v>0.84945484070522725</v>
      </c>
      <c r="BF26">
        <f t="shared" si="37"/>
        <v>0.41482368603461267</v>
      </c>
      <c r="BG26">
        <f t="shared" si="38"/>
        <v>0.8627296573655886</v>
      </c>
      <c r="BH26">
        <f t="shared" si="39"/>
        <v>1400.0006451612901</v>
      </c>
      <c r="BI26">
        <f t="shared" si="40"/>
        <v>1180.1856104247522</v>
      </c>
      <c r="BJ26">
        <f t="shared" si="41"/>
        <v>0.84298933325761893</v>
      </c>
      <c r="BK26">
        <f t="shared" si="42"/>
        <v>0.19597866651523813</v>
      </c>
      <c r="BL26">
        <v>6</v>
      </c>
      <c r="BM26">
        <v>0.5</v>
      </c>
      <c r="BN26" t="s">
        <v>290</v>
      </c>
      <c r="BO26">
        <v>2</v>
      </c>
      <c r="BP26">
        <v>1608070802.0999999</v>
      </c>
      <c r="BQ26">
        <v>600.10429032258003</v>
      </c>
      <c r="BR26">
        <v>614.38670967741905</v>
      </c>
      <c r="BS26">
        <v>16.018567741935499</v>
      </c>
      <c r="BT26">
        <v>14.5552516129032</v>
      </c>
      <c r="BU26">
        <v>596.30429032258098</v>
      </c>
      <c r="BV26">
        <v>15.893567741935501</v>
      </c>
      <c r="BW26">
        <v>500.01570967741901</v>
      </c>
      <c r="BX26">
        <v>102.620483870968</v>
      </c>
      <c r="BY26">
        <v>9.9974825806451603E-2</v>
      </c>
      <c r="BZ26">
        <v>27.981422580645201</v>
      </c>
      <c r="CA26">
        <v>28.647132258064499</v>
      </c>
      <c r="CB26">
        <v>999.9</v>
      </c>
      <c r="CC26">
        <v>0</v>
      </c>
      <c r="CD26">
        <v>0</v>
      </c>
      <c r="CE26">
        <v>10001.548064516101</v>
      </c>
      <c r="CF26">
        <v>0</v>
      </c>
      <c r="CG26">
        <v>273.58296774193502</v>
      </c>
      <c r="CH26">
        <v>1400.0006451612901</v>
      </c>
      <c r="CI26">
        <v>0.90000064516128997</v>
      </c>
      <c r="CJ26">
        <v>9.9999258064516205E-2</v>
      </c>
      <c r="CK26">
        <v>0</v>
      </c>
      <c r="CL26">
        <v>920.07719354838696</v>
      </c>
      <c r="CM26">
        <v>4.9997499999999997</v>
      </c>
      <c r="CN26">
        <v>12776.3806451613</v>
      </c>
      <c r="CO26">
        <v>12178.0516129032</v>
      </c>
      <c r="CP26">
        <v>49.070193548387103</v>
      </c>
      <c r="CQ26">
        <v>50.679000000000002</v>
      </c>
      <c r="CR26">
        <v>50.090451612903202</v>
      </c>
      <c r="CS26">
        <v>50.161000000000001</v>
      </c>
      <c r="CT26">
        <v>50.094645161290302</v>
      </c>
      <c r="CU26">
        <v>1255.4983870967701</v>
      </c>
      <c r="CV26">
        <v>139.50225806451601</v>
      </c>
      <c r="CW26">
        <v>0</v>
      </c>
      <c r="CX26">
        <v>119.69999980926499</v>
      </c>
      <c r="CY26">
        <v>0</v>
      </c>
      <c r="CZ26">
        <v>920.03880769230796</v>
      </c>
      <c r="DA26">
        <v>-3.3257094129511202</v>
      </c>
      <c r="DB26">
        <v>-53.220512795205103</v>
      </c>
      <c r="DC26">
        <v>12776.180769230799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11.179780214385501</v>
      </c>
      <c r="DS26">
        <v>-0.90829976719227601</v>
      </c>
      <c r="DT26">
        <v>7.3282958582294902E-2</v>
      </c>
      <c r="DU26">
        <v>0</v>
      </c>
      <c r="DV26">
        <v>-14.2888933333333</v>
      </c>
      <c r="DW26">
        <v>1.1342416017797801</v>
      </c>
      <c r="DX26">
        <v>8.7598565183581806E-2</v>
      </c>
      <c r="DY26">
        <v>0</v>
      </c>
      <c r="DZ26">
        <v>1.4640166666666701</v>
      </c>
      <c r="EA26">
        <v>-0.17038825361512899</v>
      </c>
      <c r="EB26">
        <v>1.2299537480012101E-2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1302.4000000000001</v>
      </c>
      <c r="EX26">
        <v>1302.3</v>
      </c>
      <c r="EY26">
        <v>2</v>
      </c>
      <c r="EZ26">
        <v>510.846</v>
      </c>
      <c r="FA26">
        <v>477.95800000000003</v>
      </c>
      <c r="FB26">
        <v>24.168099999999999</v>
      </c>
      <c r="FC26">
        <v>32.813200000000002</v>
      </c>
      <c r="FD26">
        <v>29.9998</v>
      </c>
      <c r="FE26">
        <v>32.771500000000003</v>
      </c>
      <c r="FF26">
        <v>32.741500000000002</v>
      </c>
      <c r="FG26">
        <v>30.356300000000001</v>
      </c>
      <c r="FH26">
        <v>0</v>
      </c>
      <c r="FI26">
        <v>100</v>
      </c>
      <c r="FJ26">
        <v>24.171900000000001</v>
      </c>
      <c r="FK26">
        <v>614.16999999999996</v>
      </c>
      <c r="FL26">
        <v>16.323799999999999</v>
      </c>
      <c r="FM26">
        <v>101.536</v>
      </c>
      <c r="FN26">
        <v>100.941</v>
      </c>
    </row>
    <row r="27" spans="1:170" x14ac:dyDescent="0.25">
      <c r="A27">
        <v>11</v>
      </c>
      <c r="B27">
        <v>1608070924.0999999</v>
      </c>
      <c r="C27">
        <v>971.09999990463302</v>
      </c>
      <c r="D27" t="s">
        <v>331</v>
      </c>
      <c r="E27" t="s">
        <v>332</v>
      </c>
      <c r="F27" t="s">
        <v>285</v>
      </c>
      <c r="G27" t="s">
        <v>286</v>
      </c>
      <c r="H27">
        <v>1608070916.0999999</v>
      </c>
      <c r="I27">
        <f t="shared" si="0"/>
        <v>1.0390665185817339E-3</v>
      </c>
      <c r="J27">
        <f t="shared" si="1"/>
        <v>12.038875362416183</v>
      </c>
      <c r="K27">
        <f t="shared" si="2"/>
        <v>699.83987096774194</v>
      </c>
      <c r="L27">
        <f t="shared" si="3"/>
        <v>253.73546548654846</v>
      </c>
      <c r="M27">
        <f t="shared" si="4"/>
        <v>26.06338845317525</v>
      </c>
      <c r="N27">
        <f t="shared" si="5"/>
        <v>71.886672905878385</v>
      </c>
      <c r="O27">
        <f t="shared" si="6"/>
        <v>4.528073833452273E-2</v>
      </c>
      <c r="P27">
        <f t="shared" si="7"/>
        <v>2.9759283052773493</v>
      </c>
      <c r="Q27">
        <f t="shared" si="8"/>
        <v>4.4901434763724726E-2</v>
      </c>
      <c r="R27">
        <f t="shared" si="9"/>
        <v>2.8097210677449982E-2</v>
      </c>
      <c r="S27">
        <f t="shared" si="10"/>
        <v>231.29319792388341</v>
      </c>
      <c r="T27">
        <f t="shared" si="11"/>
        <v>29.06759560696208</v>
      </c>
      <c r="U27">
        <f t="shared" si="12"/>
        <v>28.664983870967699</v>
      </c>
      <c r="V27">
        <f t="shared" si="13"/>
        <v>3.9444630415368849</v>
      </c>
      <c r="W27">
        <f t="shared" si="14"/>
        <v>43.028775279967682</v>
      </c>
      <c r="X27">
        <f t="shared" si="15"/>
        <v>1.6319652598992236</v>
      </c>
      <c r="Y27">
        <f t="shared" si="16"/>
        <v>3.7927299796027323</v>
      </c>
      <c r="Z27">
        <f t="shared" si="17"/>
        <v>2.3124977816376613</v>
      </c>
      <c r="AA27">
        <f t="shared" si="18"/>
        <v>-45.822833469454466</v>
      </c>
      <c r="AB27">
        <f t="shared" si="19"/>
        <v>-108.21922026174013</v>
      </c>
      <c r="AC27">
        <f t="shared" si="20"/>
        <v>-7.9526332711768717</v>
      </c>
      <c r="AD27">
        <f t="shared" si="21"/>
        <v>69.298510921511934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54108.254165134123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919.98699999999997</v>
      </c>
      <c r="AR27">
        <v>1069.1400000000001</v>
      </c>
      <c r="AS27">
        <f t="shared" si="27"/>
        <v>0.13950745458967029</v>
      </c>
      <c r="AT27">
        <v>0.5</v>
      </c>
      <c r="AU27">
        <f t="shared" si="28"/>
        <v>1180.1956846183023</v>
      </c>
      <c r="AV27">
        <f t="shared" si="29"/>
        <v>12.038875362416183</v>
      </c>
      <c r="AW27">
        <f t="shared" si="30"/>
        <v>82.323047939406322</v>
      </c>
      <c r="AX27">
        <f t="shared" si="31"/>
        <v>0.37315973586246903</v>
      </c>
      <c r="AY27">
        <f t="shared" si="32"/>
        <v>1.069028043964833E-2</v>
      </c>
      <c r="AZ27">
        <f t="shared" si="33"/>
        <v>2.0511252034345357</v>
      </c>
      <c r="BA27" t="s">
        <v>334</v>
      </c>
      <c r="BB27">
        <v>670.18</v>
      </c>
      <c r="BC27">
        <f t="shared" si="34"/>
        <v>398.96000000000015</v>
      </c>
      <c r="BD27">
        <f t="shared" si="35"/>
        <v>0.37385452175656725</v>
      </c>
      <c r="BE27">
        <f t="shared" si="36"/>
        <v>0.84607430842239262</v>
      </c>
      <c r="BF27">
        <f t="shared" si="37"/>
        <v>0.42173755116777822</v>
      </c>
      <c r="BG27">
        <f t="shared" si="38"/>
        <v>0.86112359632016566</v>
      </c>
      <c r="BH27">
        <f t="shared" si="39"/>
        <v>1400.0125806451599</v>
      </c>
      <c r="BI27">
        <f t="shared" si="40"/>
        <v>1180.1956846183023</v>
      </c>
      <c r="BJ27">
        <f t="shared" si="41"/>
        <v>0.84298934233465195</v>
      </c>
      <c r="BK27">
        <f t="shared" si="42"/>
        <v>0.19597868466930382</v>
      </c>
      <c r="BL27">
        <v>6</v>
      </c>
      <c r="BM27">
        <v>0.5</v>
      </c>
      <c r="BN27" t="s">
        <v>290</v>
      </c>
      <c r="BO27">
        <v>2</v>
      </c>
      <c r="BP27">
        <v>1608070916.0999999</v>
      </c>
      <c r="BQ27">
        <v>699.83987096774194</v>
      </c>
      <c r="BR27">
        <v>715.15870967741898</v>
      </c>
      <c r="BS27">
        <v>15.8877064516129</v>
      </c>
      <c r="BT27">
        <v>14.6606709677419</v>
      </c>
      <c r="BU27">
        <v>696.03987096774199</v>
      </c>
      <c r="BV27">
        <v>15.7627064516129</v>
      </c>
      <c r="BW27">
        <v>500.01396774193603</v>
      </c>
      <c r="BX27">
        <v>102.61877419354801</v>
      </c>
      <c r="BY27">
        <v>9.9970319354838702E-2</v>
      </c>
      <c r="BZ27">
        <v>27.9904612903226</v>
      </c>
      <c r="CA27">
        <v>28.664983870967699</v>
      </c>
      <c r="CB27">
        <v>999.9</v>
      </c>
      <c r="CC27">
        <v>0</v>
      </c>
      <c r="CD27">
        <v>0</v>
      </c>
      <c r="CE27">
        <v>10004.8019354839</v>
      </c>
      <c r="CF27">
        <v>0</v>
      </c>
      <c r="CG27">
        <v>268.39712903225802</v>
      </c>
      <c r="CH27">
        <v>1400.0125806451599</v>
      </c>
      <c r="CI27">
        <v>0.89999922580645197</v>
      </c>
      <c r="CJ27">
        <v>0.10000069032258101</v>
      </c>
      <c r="CK27">
        <v>0</v>
      </c>
      <c r="CL27">
        <v>920.03048387096806</v>
      </c>
      <c r="CM27">
        <v>4.9997499999999997</v>
      </c>
      <c r="CN27">
        <v>12777.874193548399</v>
      </c>
      <c r="CO27">
        <v>12178.1677419355</v>
      </c>
      <c r="CP27">
        <v>49.007935483871002</v>
      </c>
      <c r="CQ27">
        <v>50.616870967741903</v>
      </c>
      <c r="CR27">
        <v>50.042000000000002</v>
      </c>
      <c r="CS27">
        <v>50.098580645161299</v>
      </c>
      <c r="CT27">
        <v>50.054064516129003</v>
      </c>
      <c r="CU27">
        <v>1255.50870967742</v>
      </c>
      <c r="CV27">
        <v>139.50387096774199</v>
      </c>
      <c r="CW27">
        <v>0</v>
      </c>
      <c r="CX27">
        <v>113.09999990463299</v>
      </c>
      <c r="CY27">
        <v>0</v>
      </c>
      <c r="CZ27">
        <v>919.98699999999997</v>
      </c>
      <c r="DA27">
        <v>-4.4997692330974299</v>
      </c>
      <c r="DB27">
        <v>-63.184615434104998</v>
      </c>
      <c r="DC27">
        <v>12777.084000000001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12.044034648435799</v>
      </c>
      <c r="DS27">
        <v>-0.20691421218118</v>
      </c>
      <c r="DT27">
        <v>5.3503017813413198E-2</v>
      </c>
      <c r="DU27">
        <v>1</v>
      </c>
      <c r="DV27">
        <v>-15.319319999999999</v>
      </c>
      <c r="DW27">
        <v>0.116139710789825</v>
      </c>
      <c r="DX27">
        <v>5.4874046081306402E-2</v>
      </c>
      <c r="DY27">
        <v>1</v>
      </c>
      <c r="DZ27">
        <v>1.2272353333333299</v>
      </c>
      <c r="EA27">
        <v>-3.8079644048941597E-2</v>
      </c>
      <c r="EB27">
        <v>2.8740862122691399E-3</v>
      </c>
      <c r="EC27">
        <v>1</v>
      </c>
      <c r="ED27">
        <v>3</v>
      </c>
      <c r="EE27">
        <v>3</v>
      </c>
      <c r="EF27" t="s">
        <v>305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1304.3</v>
      </c>
      <c r="EX27">
        <v>1304.2</v>
      </c>
      <c r="EY27">
        <v>2</v>
      </c>
      <c r="EZ27">
        <v>510.68</v>
      </c>
      <c r="FA27">
        <v>478.40699999999998</v>
      </c>
      <c r="FB27">
        <v>24.175999999999998</v>
      </c>
      <c r="FC27">
        <v>32.757100000000001</v>
      </c>
      <c r="FD27">
        <v>29.9999</v>
      </c>
      <c r="FE27">
        <v>32.728000000000002</v>
      </c>
      <c r="FF27">
        <v>32.701900000000002</v>
      </c>
      <c r="FG27">
        <v>34.209000000000003</v>
      </c>
      <c r="FH27">
        <v>0</v>
      </c>
      <c r="FI27">
        <v>100</v>
      </c>
      <c r="FJ27">
        <v>24.179600000000001</v>
      </c>
      <c r="FK27">
        <v>715.01400000000001</v>
      </c>
      <c r="FL27">
        <v>15.9861</v>
      </c>
      <c r="FM27">
        <v>101.54900000000001</v>
      </c>
      <c r="FN27">
        <v>100.949</v>
      </c>
    </row>
    <row r="28" spans="1:170" x14ac:dyDescent="0.25">
      <c r="A28">
        <v>12</v>
      </c>
      <c r="B28">
        <v>1608070987.0999999</v>
      </c>
      <c r="C28">
        <v>1034.0999999046301</v>
      </c>
      <c r="D28" t="s">
        <v>335</v>
      </c>
      <c r="E28" t="s">
        <v>336</v>
      </c>
      <c r="F28" t="s">
        <v>285</v>
      </c>
      <c r="G28" t="s">
        <v>286</v>
      </c>
      <c r="H28">
        <v>1608070979.3499999</v>
      </c>
      <c r="I28">
        <f t="shared" si="0"/>
        <v>9.8449163949521838E-4</v>
      </c>
      <c r="J28">
        <f t="shared" si="1"/>
        <v>14.359489698117141</v>
      </c>
      <c r="K28">
        <f t="shared" si="2"/>
        <v>796.67443333333301</v>
      </c>
      <c r="L28">
        <f t="shared" si="3"/>
        <v>238.07452646007548</v>
      </c>
      <c r="M28">
        <f t="shared" si="4"/>
        <v>24.454682734534973</v>
      </c>
      <c r="N28">
        <f t="shared" si="5"/>
        <v>81.833284726281917</v>
      </c>
      <c r="O28">
        <f t="shared" si="6"/>
        <v>4.2880741066982572E-2</v>
      </c>
      <c r="P28">
        <f t="shared" si="7"/>
        <v>2.9749159331454962</v>
      </c>
      <c r="Q28">
        <f t="shared" si="8"/>
        <v>4.2540302218629318E-2</v>
      </c>
      <c r="R28">
        <f t="shared" si="9"/>
        <v>2.6618050531535927E-2</v>
      </c>
      <c r="S28">
        <f t="shared" si="10"/>
        <v>231.29141033894194</v>
      </c>
      <c r="T28">
        <f t="shared" si="11"/>
        <v>29.086910253099582</v>
      </c>
      <c r="U28">
        <f t="shared" si="12"/>
        <v>28.656746666666699</v>
      </c>
      <c r="V28">
        <f t="shared" si="13"/>
        <v>3.9425786314700635</v>
      </c>
      <c r="W28">
        <f t="shared" si="14"/>
        <v>42.961452281272621</v>
      </c>
      <c r="X28">
        <f t="shared" si="15"/>
        <v>1.6298874308810445</v>
      </c>
      <c r="Y28">
        <f t="shared" si="16"/>
        <v>3.79383690339428</v>
      </c>
      <c r="Z28">
        <f t="shared" si="17"/>
        <v>2.3126912005890192</v>
      </c>
      <c r="AA28">
        <f t="shared" si="18"/>
        <v>-43.416081301739133</v>
      </c>
      <c r="AB28">
        <f t="shared" si="19"/>
        <v>-106.05851183467637</v>
      </c>
      <c r="AC28">
        <f t="shared" si="20"/>
        <v>-7.7963772002766625</v>
      </c>
      <c r="AD28">
        <f t="shared" si="21"/>
        <v>74.020440002249799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54077.647718766544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922.75307999999995</v>
      </c>
      <c r="AR28">
        <v>1078.72</v>
      </c>
      <c r="AS28">
        <f t="shared" si="27"/>
        <v>0.14458517502224866</v>
      </c>
      <c r="AT28">
        <v>0.5</v>
      </c>
      <c r="AU28">
        <f t="shared" si="28"/>
        <v>1180.1862407473395</v>
      </c>
      <c r="AV28">
        <f t="shared" si="29"/>
        <v>14.359489698117141</v>
      </c>
      <c r="AW28">
        <f t="shared" si="30"/>
        <v>85.318717088651894</v>
      </c>
      <c r="AX28">
        <f t="shared" si="31"/>
        <v>0.38603159299911011</v>
      </c>
      <c r="AY28">
        <f t="shared" si="32"/>
        <v>1.265667795658635E-2</v>
      </c>
      <c r="AZ28">
        <f t="shared" si="33"/>
        <v>2.0240284781963807</v>
      </c>
      <c r="BA28" t="s">
        <v>338</v>
      </c>
      <c r="BB28">
        <v>662.3</v>
      </c>
      <c r="BC28">
        <f t="shared" si="34"/>
        <v>416.42000000000007</v>
      </c>
      <c r="BD28">
        <f t="shared" si="35"/>
        <v>0.37454233706354173</v>
      </c>
      <c r="BE28">
        <f t="shared" si="36"/>
        <v>0.83982490826146827</v>
      </c>
      <c r="BF28">
        <f t="shared" si="37"/>
        <v>0.42937341386145328</v>
      </c>
      <c r="BG28">
        <f t="shared" si="38"/>
        <v>0.85736172228223162</v>
      </c>
      <c r="BH28">
        <f t="shared" si="39"/>
        <v>1400.00133333333</v>
      </c>
      <c r="BI28">
        <f t="shared" si="40"/>
        <v>1180.1862407473395</v>
      </c>
      <c r="BJ28">
        <f t="shared" si="41"/>
        <v>0.84298936911536915</v>
      </c>
      <c r="BK28">
        <f t="shared" si="42"/>
        <v>0.1959787382307383</v>
      </c>
      <c r="BL28">
        <v>6</v>
      </c>
      <c r="BM28">
        <v>0.5</v>
      </c>
      <c r="BN28" t="s">
        <v>290</v>
      </c>
      <c r="BO28">
        <v>2</v>
      </c>
      <c r="BP28">
        <v>1608070979.3499999</v>
      </c>
      <c r="BQ28">
        <v>796.67443333333301</v>
      </c>
      <c r="BR28">
        <v>814.84683333333305</v>
      </c>
      <c r="BS28">
        <v>15.8675</v>
      </c>
      <c r="BT28">
        <v>14.7048666666667</v>
      </c>
      <c r="BU28">
        <v>792.87443333333295</v>
      </c>
      <c r="BV28">
        <v>15.7425</v>
      </c>
      <c r="BW28">
        <v>500.00470000000001</v>
      </c>
      <c r="BX28">
        <v>102.61863333333299</v>
      </c>
      <c r="BY28">
        <v>9.9969526666666697E-2</v>
      </c>
      <c r="BZ28">
        <v>27.995466666666701</v>
      </c>
      <c r="CA28">
        <v>28.656746666666699</v>
      </c>
      <c r="CB28">
        <v>999.9</v>
      </c>
      <c r="CC28">
        <v>0</v>
      </c>
      <c r="CD28">
        <v>0</v>
      </c>
      <c r="CE28">
        <v>9999.0889999999999</v>
      </c>
      <c r="CF28">
        <v>0</v>
      </c>
      <c r="CG28">
        <v>263.99026666666703</v>
      </c>
      <c r="CH28">
        <v>1400.00133333333</v>
      </c>
      <c r="CI28">
        <v>0.89999879999999999</v>
      </c>
      <c r="CJ28">
        <v>0.10000112</v>
      </c>
      <c r="CK28">
        <v>0</v>
      </c>
      <c r="CL28">
        <v>922.76199999999994</v>
      </c>
      <c r="CM28">
        <v>4.9997499999999997</v>
      </c>
      <c r="CN28">
        <v>12822.3</v>
      </c>
      <c r="CO28">
        <v>12178.06</v>
      </c>
      <c r="CP28">
        <v>49.070399999999999</v>
      </c>
      <c r="CQ28">
        <v>50.566200000000002</v>
      </c>
      <c r="CR28">
        <v>50.062066666666603</v>
      </c>
      <c r="CS28">
        <v>50.074599999999997</v>
      </c>
      <c r="CT28">
        <v>50.078800000000001</v>
      </c>
      <c r="CU28">
        <v>1255.4973333333301</v>
      </c>
      <c r="CV28">
        <v>139.50399999999999</v>
      </c>
      <c r="CW28">
        <v>0</v>
      </c>
      <c r="CX28">
        <v>62.699999809265101</v>
      </c>
      <c r="CY28">
        <v>0</v>
      </c>
      <c r="CZ28">
        <v>922.75307999999995</v>
      </c>
      <c r="DA28">
        <v>-2.78099998799006</v>
      </c>
      <c r="DB28">
        <v>-46.499999909842103</v>
      </c>
      <c r="DC28">
        <v>12821.46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14.3752247084086</v>
      </c>
      <c r="DS28">
        <v>-8.64401118498066E-2</v>
      </c>
      <c r="DT28">
        <v>6.0437587330922797E-2</v>
      </c>
      <c r="DU28">
        <v>1</v>
      </c>
      <c r="DV28">
        <v>-18.180866666666699</v>
      </c>
      <c r="DW28">
        <v>1.3460289210222199E-2</v>
      </c>
      <c r="DX28">
        <v>6.0651827855574499E-2</v>
      </c>
      <c r="DY28">
        <v>1</v>
      </c>
      <c r="DZ28">
        <v>1.1630510000000001</v>
      </c>
      <c r="EA28">
        <v>-4.1991991101223203E-2</v>
      </c>
      <c r="EB28">
        <v>3.1634099217984998E-3</v>
      </c>
      <c r="EC28">
        <v>1</v>
      </c>
      <c r="ED28">
        <v>3</v>
      </c>
      <c r="EE28">
        <v>3</v>
      </c>
      <c r="EF28" t="s">
        <v>305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1305.3</v>
      </c>
      <c r="EX28">
        <v>1305.3</v>
      </c>
      <c r="EY28">
        <v>2</v>
      </c>
      <c r="EZ28">
        <v>510.81900000000002</v>
      </c>
      <c r="FA28">
        <v>478.87200000000001</v>
      </c>
      <c r="FB28">
        <v>24.104800000000001</v>
      </c>
      <c r="FC28">
        <v>32.7258</v>
      </c>
      <c r="FD28">
        <v>29.9998</v>
      </c>
      <c r="FE28">
        <v>32.703400000000002</v>
      </c>
      <c r="FF28">
        <v>32.677900000000001</v>
      </c>
      <c r="FG28">
        <v>37.951099999999997</v>
      </c>
      <c r="FH28">
        <v>0</v>
      </c>
      <c r="FI28">
        <v>100</v>
      </c>
      <c r="FJ28">
        <v>24.1082</v>
      </c>
      <c r="FK28">
        <v>815.98800000000006</v>
      </c>
      <c r="FL28">
        <v>15.8728</v>
      </c>
      <c r="FM28">
        <v>101.547</v>
      </c>
      <c r="FN28">
        <v>100.956</v>
      </c>
    </row>
    <row r="29" spans="1:170" x14ac:dyDescent="0.25">
      <c r="A29">
        <v>13</v>
      </c>
      <c r="B29">
        <v>1608071107.5999999</v>
      </c>
      <c r="C29">
        <v>1154.5999999046301</v>
      </c>
      <c r="D29" t="s">
        <v>339</v>
      </c>
      <c r="E29" t="s">
        <v>340</v>
      </c>
      <c r="F29" t="s">
        <v>285</v>
      </c>
      <c r="G29" t="s">
        <v>286</v>
      </c>
      <c r="H29">
        <v>1608071099.5999999</v>
      </c>
      <c r="I29">
        <f t="shared" si="0"/>
        <v>8.6933398864549839E-4</v>
      </c>
      <c r="J29">
        <f t="shared" si="1"/>
        <v>13.516372231600812</v>
      </c>
      <c r="K29">
        <f t="shared" si="2"/>
        <v>900.04745161290305</v>
      </c>
      <c r="L29">
        <f t="shared" si="3"/>
        <v>298.47132765450908</v>
      </c>
      <c r="M29">
        <f t="shared" si="4"/>
        <v>30.657247487473995</v>
      </c>
      <c r="N29">
        <f t="shared" si="5"/>
        <v>92.447665547649763</v>
      </c>
      <c r="O29">
        <f t="shared" si="6"/>
        <v>3.7558867284951544E-2</v>
      </c>
      <c r="P29">
        <f t="shared" si="7"/>
        <v>2.9755966996377001</v>
      </c>
      <c r="Q29">
        <f t="shared" si="8"/>
        <v>3.7297468882370927E-2</v>
      </c>
      <c r="R29">
        <f t="shared" si="9"/>
        <v>2.3334251856038081E-2</v>
      </c>
      <c r="S29">
        <f t="shared" si="10"/>
        <v>231.29144766830311</v>
      </c>
      <c r="T29">
        <f t="shared" si="11"/>
        <v>29.11433161852743</v>
      </c>
      <c r="U29">
        <f t="shared" si="12"/>
        <v>28.695880645161299</v>
      </c>
      <c r="V29">
        <f t="shared" si="13"/>
        <v>3.9515382404488508</v>
      </c>
      <c r="W29">
        <f t="shared" si="14"/>
        <v>42.769272708726398</v>
      </c>
      <c r="X29">
        <f t="shared" si="15"/>
        <v>1.6224220182200528</v>
      </c>
      <c r="Y29">
        <f t="shared" si="16"/>
        <v>3.7934290565783297</v>
      </c>
      <c r="Z29">
        <f t="shared" si="17"/>
        <v>2.329116222228798</v>
      </c>
      <c r="AA29">
        <f t="shared" si="18"/>
        <v>-38.337628899266477</v>
      </c>
      <c r="AB29">
        <f t="shared" si="19"/>
        <v>-112.65649803311724</v>
      </c>
      <c r="AC29">
        <f t="shared" si="20"/>
        <v>-8.2810397992147173</v>
      </c>
      <c r="AD29">
        <f t="shared" si="21"/>
        <v>72.016280936704689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54097.858021834785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921.878961538461</v>
      </c>
      <c r="AR29">
        <v>1076.2</v>
      </c>
      <c r="AS29">
        <f t="shared" si="27"/>
        <v>0.14339438623075551</v>
      </c>
      <c r="AT29">
        <v>0.5</v>
      </c>
      <c r="AU29">
        <f t="shared" si="28"/>
        <v>1180.1864717150868</v>
      </c>
      <c r="AV29">
        <f t="shared" si="29"/>
        <v>13.516372231600812</v>
      </c>
      <c r="AW29">
        <f t="shared" si="30"/>
        <v>84.616057374712881</v>
      </c>
      <c r="AX29">
        <f t="shared" si="31"/>
        <v>0.37982716967106495</v>
      </c>
      <c r="AY29">
        <f t="shared" si="32"/>
        <v>1.1942282045425402E-2</v>
      </c>
      <c r="AZ29">
        <f t="shared" si="33"/>
        <v>2.0311094592083254</v>
      </c>
      <c r="BA29" t="s">
        <v>342</v>
      </c>
      <c r="BB29">
        <v>667.43</v>
      </c>
      <c r="BC29">
        <f t="shared" si="34"/>
        <v>408.7700000000001</v>
      </c>
      <c r="BD29">
        <f t="shared" si="35"/>
        <v>0.37752535279384253</v>
      </c>
      <c r="BE29">
        <f t="shared" si="36"/>
        <v>0.84245659337482903</v>
      </c>
      <c r="BF29">
        <f t="shared" si="37"/>
        <v>0.42781027423551132</v>
      </c>
      <c r="BG29">
        <f t="shared" si="38"/>
        <v>0.85835127578699111</v>
      </c>
      <c r="BH29">
        <f t="shared" si="39"/>
        <v>1400.0016129032299</v>
      </c>
      <c r="BI29">
        <f t="shared" si="40"/>
        <v>1180.1864717150868</v>
      </c>
      <c r="BJ29">
        <f t="shared" si="41"/>
        <v>0.84298936575343997</v>
      </c>
      <c r="BK29">
        <f t="shared" si="42"/>
        <v>0.19597873150688008</v>
      </c>
      <c r="BL29">
        <v>6</v>
      </c>
      <c r="BM29">
        <v>0.5</v>
      </c>
      <c r="BN29" t="s">
        <v>290</v>
      </c>
      <c r="BO29">
        <v>2</v>
      </c>
      <c r="BP29">
        <v>1608071099.5999999</v>
      </c>
      <c r="BQ29">
        <v>900.04745161290305</v>
      </c>
      <c r="BR29">
        <v>917.20548387096801</v>
      </c>
      <c r="BS29">
        <v>15.7954967741935</v>
      </c>
      <c r="BT29">
        <v>14.7688064516129</v>
      </c>
      <c r="BU29">
        <v>896.24754838709703</v>
      </c>
      <c r="BV29">
        <v>15.6704967741935</v>
      </c>
      <c r="BW29">
        <v>500.01587096774199</v>
      </c>
      <c r="BX29">
        <v>102.61425806451599</v>
      </c>
      <c r="BY29">
        <v>9.9954816129032203E-2</v>
      </c>
      <c r="BZ29">
        <v>27.993622580645201</v>
      </c>
      <c r="CA29">
        <v>28.695880645161299</v>
      </c>
      <c r="CB29">
        <v>999.9</v>
      </c>
      <c r="CC29">
        <v>0</v>
      </c>
      <c r="CD29">
        <v>0</v>
      </c>
      <c r="CE29">
        <v>10003.3661290323</v>
      </c>
      <c r="CF29">
        <v>0</v>
      </c>
      <c r="CG29">
        <v>266.650483870968</v>
      </c>
      <c r="CH29">
        <v>1400.0016129032299</v>
      </c>
      <c r="CI29">
        <v>0.89999709677419304</v>
      </c>
      <c r="CJ29">
        <v>0.10000283870967699</v>
      </c>
      <c r="CK29">
        <v>0</v>
      </c>
      <c r="CL29">
        <v>921.91190322580599</v>
      </c>
      <c r="CM29">
        <v>4.9997499999999997</v>
      </c>
      <c r="CN29">
        <v>12806.587096774199</v>
      </c>
      <c r="CO29">
        <v>12178.0483870968</v>
      </c>
      <c r="CP29">
        <v>48.971419354838702</v>
      </c>
      <c r="CQ29">
        <v>50.52</v>
      </c>
      <c r="CR29">
        <v>49.995935483871001</v>
      </c>
      <c r="CS29">
        <v>50.02</v>
      </c>
      <c r="CT29">
        <v>50.008000000000003</v>
      </c>
      <c r="CU29">
        <v>1255.49774193548</v>
      </c>
      <c r="CV29">
        <v>139.50387096774199</v>
      </c>
      <c r="CW29">
        <v>0</v>
      </c>
      <c r="CX29">
        <v>119.59999990463299</v>
      </c>
      <c r="CY29">
        <v>0</v>
      </c>
      <c r="CZ29">
        <v>921.878961538461</v>
      </c>
      <c r="DA29">
        <v>-5.6348375967269702</v>
      </c>
      <c r="DB29">
        <v>-90.782906073567801</v>
      </c>
      <c r="DC29">
        <v>12806.061538461499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13.524063419103999</v>
      </c>
      <c r="DS29">
        <v>-1.74993243125492</v>
      </c>
      <c r="DT29">
        <v>0.13772926729235699</v>
      </c>
      <c r="DU29">
        <v>0</v>
      </c>
      <c r="DV29">
        <v>-17.152726666666702</v>
      </c>
      <c r="DW29">
        <v>2.2994829810901201</v>
      </c>
      <c r="DX29">
        <v>0.17699409205457201</v>
      </c>
      <c r="DY29">
        <v>0</v>
      </c>
      <c r="DZ29">
        <v>1.026241</v>
      </c>
      <c r="EA29">
        <v>-0.105163515016688</v>
      </c>
      <c r="EB29">
        <v>7.62119297310685E-3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1307.3</v>
      </c>
      <c r="EX29">
        <v>1307.3</v>
      </c>
      <c r="EY29">
        <v>2</v>
      </c>
      <c r="EZ29">
        <v>510.34399999999999</v>
      </c>
      <c r="FA29">
        <v>479.44299999999998</v>
      </c>
      <c r="FB29">
        <v>24.301600000000001</v>
      </c>
      <c r="FC29">
        <v>32.679299999999998</v>
      </c>
      <c r="FD29">
        <v>30</v>
      </c>
      <c r="FE29">
        <v>32.660400000000003</v>
      </c>
      <c r="FF29">
        <v>32.635899999999999</v>
      </c>
      <c r="FG29">
        <v>41.6297</v>
      </c>
      <c r="FH29">
        <v>0</v>
      </c>
      <c r="FI29">
        <v>100</v>
      </c>
      <c r="FJ29">
        <v>24.300999999999998</v>
      </c>
      <c r="FK29">
        <v>917.02200000000005</v>
      </c>
      <c r="FL29">
        <v>15.8566</v>
      </c>
      <c r="FM29">
        <v>101.55800000000001</v>
      </c>
      <c r="FN29">
        <v>100.964</v>
      </c>
    </row>
    <row r="30" spans="1:170" x14ac:dyDescent="0.25">
      <c r="A30">
        <v>14</v>
      </c>
      <c r="B30">
        <v>1608071228.0999999</v>
      </c>
      <c r="C30">
        <v>1275.0999999046301</v>
      </c>
      <c r="D30" t="s">
        <v>343</v>
      </c>
      <c r="E30" t="s">
        <v>344</v>
      </c>
      <c r="F30" t="s">
        <v>285</v>
      </c>
      <c r="G30" t="s">
        <v>286</v>
      </c>
      <c r="H30">
        <v>1608071220.0999999</v>
      </c>
      <c r="I30">
        <f t="shared" si="0"/>
        <v>6.8132996678309308E-4</v>
      </c>
      <c r="J30">
        <f t="shared" si="1"/>
        <v>14.762741981613432</v>
      </c>
      <c r="K30">
        <f t="shared" si="2"/>
        <v>1199.86193548387</v>
      </c>
      <c r="L30">
        <f t="shared" si="3"/>
        <v>355.97345560439999</v>
      </c>
      <c r="M30">
        <f t="shared" si="4"/>
        <v>36.561179169411197</v>
      </c>
      <c r="N30">
        <f t="shared" si="5"/>
        <v>123.23493932236906</v>
      </c>
      <c r="O30">
        <f t="shared" si="6"/>
        <v>2.9129855819235627E-2</v>
      </c>
      <c r="P30">
        <f t="shared" si="7"/>
        <v>2.9748318323788698</v>
      </c>
      <c r="Q30">
        <f t="shared" si="8"/>
        <v>2.8972313094993884E-2</v>
      </c>
      <c r="R30">
        <f t="shared" si="9"/>
        <v>1.8121779102213503E-2</v>
      </c>
      <c r="S30">
        <f t="shared" si="10"/>
        <v>231.2976345190751</v>
      </c>
      <c r="T30">
        <f t="shared" si="11"/>
        <v>29.151682821660518</v>
      </c>
      <c r="U30">
        <f t="shared" si="12"/>
        <v>28.707238709677402</v>
      </c>
      <c r="V30">
        <f t="shared" si="13"/>
        <v>3.9541419583296289</v>
      </c>
      <c r="W30">
        <f t="shared" si="14"/>
        <v>42.31546121193152</v>
      </c>
      <c r="X30">
        <f t="shared" si="15"/>
        <v>1.6041658131769307</v>
      </c>
      <c r="Y30">
        <f t="shared" si="16"/>
        <v>3.7909685189124454</v>
      </c>
      <c r="Z30">
        <f t="shared" si="17"/>
        <v>2.3499761451526981</v>
      </c>
      <c r="AA30">
        <f t="shared" si="18"/>
        <v>-30.046651535134405</v>
      </c>
      <c r="AB30">
        <f t="shared" si="19"/>
        <v>-116.23400115522014</v>
      </c>
      <c r="AC30">
        <f t="shared" si="20"/>
        <v>-8.5462185492261238</v>
      </c>
      <c r="AD30">
        <f t="shared" si="21"/>
        <v>76.470763279494435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54077.272600262331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924.82038461538502</v>
      </c>
      <c r="AR30">
        <v>1082.69</v>
      </c>
      <c r="AS30">
        <f t="shared" si="27"/>
        <v>0.14581238894292459</v>
      </c>
      <c r="AT30">
        <v>0.5</v>
      </c>
      <c r="AU30">
        <f t="shared" si="28"/>
        <v>1180.2182620376598</v>
      </c>
      <c r="AV30">
        <f t="shared" si="29"/>
        <v>14.762741981613432</v>
      </c>
      <c r="AW30">
        <f t="shared" si="30"/>
        <v>86.045222130888874</v>
      </c>
      <c r="AX30">
        <f t="shared" si="31"/>
        <v>0.3880058003676029</v>
      </c>
      <c r="AY30">
        <f t="shared" si="32"/>
        <v>1.2998010584028866E-2</v>
      </c>
      <c r="AZ30">
        <f t="shared" si="33"/>
        <v>2.0129399920568214</v>
      </c>
      <c r="BA30" t="s">
        <v>346</v>
      </c>
      <c r="BB30">
        <v>662.6</v>
      </c>
      <c r="BC30">
        <f t="shared" si="34"/>
        <v>420.09000000000003</v>
      </c>
      <c r="BD30">
        <f t="shared" si="35"/>
        <v>0.3757995081640006</v>
      </c>
      <c r="BE30">
        <f t="shared" si="36"/>
        <v>0.83839460199732252</v>
      </c>
      <c r="BF30">
        <f t="shared" si="37"/>
        <v>0.42991283618607401</v>
      </c>
      <c r="BG30">
        <f t="shared" si="38"/>
        <v>0.85580278283227362</v>
      </c>
      <c r="BH30">
        <f t="shared" si="39"/>
        <v>1400.0393548387101</v>
      </c>
      <c r="BI30">
        <f t="shared" si="40"/>
        <v>1180.2182620376598</v>
      </c>
      <c r="BJ30">
        <f t="shared" si="41"/>
        <v>0.84298934737704245</v>
      </c>
      <c r="BK30">
        <f t="shared" si="42"/>
        <v>0.19597869475408489</v>
      </c>
      <c r="BL30">
        <v>6</v>
      </c>
      <c r="BM30">
        <v>0.5</v>
      </c>
      <c r="BN30" t="s">
        <v>290</v>
      </c>
      <c r="BO30">
        <v>2</v>
      </c>
      <c r="BP30">
        <v>1608071220.0999999</v>
      </c>
      <c r="BQ30">
        <v>1199.86193548387</v>
      </c>
      <c r="BR30">
        <v>1218.5570967741901</v>
      </c>
      <c r="BS30">
        <v>15.618764516129</v>
      </c>
      <c r="BT30">
        <v>14.8139870967742</v>
      </c>
      <c r="BU30">
        <v>1196.06193548387</v>
      </c>
      <c r="BV30">
        <v>15.493764516129</v>
      </c>
      <c r="BW30">
        <v>500.03025806451598</v>
      </c>
      <c r="BX30">
        <v>102.607548387097</v>
      </c>
      <c r="BY30">
        <v>0.100051277419355</v>
      </c>
      <c r="BZ30">
        <v>27.982493548387101</v>
      </c>
      <c r="CA30">
        <v>28.707238709677402</v>
      </c>
      <c r="CB30">
        <v>999.9</v>
      </c>
      <c r="CC30">
        <v>0</v>
      </c>
      <c r="CD30">
        <v>0</v>
      </c>
      <c r="CE30">
        <v>9999.6935483871002</v>
      </c>
      <c r="CF30">
        <v>0</v>
      </c>
      <c r="CG30">
        <v>271.928870967742</v>
      </c>
      <c r="CH30">
        <v>1400.0393548387101</v>
      </c>
      <c r="CI30">
        <v>0.89999567741935504</v>
      </c>
      <c r="CJ30">
        <v>0.100004270967742</v>
      </c>
      <c r="CK30">
        <v>0</v>
      </c>
      <c r="CL30">
        <v>924.896677419355</v>
      </c>
      <c r="CM30">
        <v>4.9997499999999997</v>
      </c>
      <c r="CN30">
        <v>12847.6161290323</v>
      </c>
      <c r="CO30">
        <v>12178.3806451613</v>
      </c>
      <c r="CP30">
        <v>48.919032258064497</v>
      </c>
      <c r="CQ30">
        <v>50.491870967741903</v>
      </c>
      <c r="CR30">
        <v>49.933</v>
      </c>
      <c r="CS30">
        <v>49.999870967741899</v>
      </c>
      <c r="CT30">
        <v>49.945129032258002</v>
      </c>
      <c r="CU30">
        <v>1255.5325806451599</v>
      </c>
      <c r="CV30">
        <v>139.50677419354801</v>
      </c>
      <c r="CW30">
        <v>0</v>
      </c>
      <c r="CX30">
        <v>119.69999980926499</v>
      </c>
      <c r="CY30">
        <v>0</v>
      </c>
      <c r="CZ30">
        <v>924.82038461538502</v>
      </c>
      <c r="DA30">
        <v>-10.7667008651287</v>
      </c>
      <c r="DB30">
        <v>-169.206837629266</v>
      </c>
      <c r="DC30">
        <v>12846.688461538501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14.7965215078661</v>
      </c>
      <c r="DS30">
        <v>-1.27977105717206</v>
      </c>
      <c r="DT30">
        <v>0.169489599528061</v>
      </c>
      <c r="DU30">
        <v>0</v>
      </c>
      <c r="DV30">
        <v>-18.7060733333333</v>
      </c>
      <c r="DW30">
        <v>1.5030834260289501</v>
      </c>
      <c r="DX30">
        <v>0.199754372389915</v>
      </c>
      <c r="DY30">
        <v>0</v>
      </c>
      <c r="DZ30">
        <v>0.80514110000000005</v>
      </c>
      <c r="EA30">
        <v>-8.2835586206896197E-2</v>
      </c>
      <c r="EB30">
        <v>5.9881994085590204E-3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1309.3</v>
      </c>
      <c r="EX30">
        <v>1309.3</v>
      </c>
      <c r="EY30">
        <v>2</v>
      </c>
      <c r="EZ30">
        <v>510.16199999999998</v>
      </c>
      <c r="FA30">
        <v>480.18900000000002</v>
      </c>
      <c r="FB30">
        <v>24.273700000000002</v>
      </c>
      <c r="FC30">
        <v>32.633699999999997</v>
      </c>
      <c r="FD30">
        <v>29.9999</v>
      </c>
      <c r="FE30">
        <v>32.615299999999998</v>
      </c>
      <c r="FF30">
        <v>32.5916</v>
      </c>
      <c r="FG30">
        <v>52.1584</v>
      </c>
      <c r="FH30">
        <v>0</v>
      </c>
      <c r="FI30">
        <v>100</v>
      </c>
      <c r="FJ30">
        <v>24.2788</v>
      </c>
      <c r="FK30">
        <v>1218.1099999999999</v>
      </c>
      <c r="FL30">
        <v>15.771800000000001</v>
      </c>
      <c r="FM30">
        <v>101.56399999999999</v>
      </c>
      <c r="FN30">
        <v>100.968</v>
      </c>
    </row>
    <row r="31" spans="1:170" x14ac:dyDescent="0.25">
      <c r="A31">
        <v>15</v>
      </c>
      <c r="B31">
        <v>1608071348.5999999</v>
      </c>
      <c r="C31">
        <v>1395.5999999046301</v>
      </c>
      <c r="D31" t="s">
        <v>347</v>
      </c>
      <c r="E31" t="s">
        <v>348</v>
      </c>
      <c r="F31" t="s">
        <v>285</v>
      </c>
      <c r="G31" t="s">
        <v>286</v>
      </c>
      <c r="H31">
        <v>1608071340.5999999</v>
      </c>
      <c r="I31">
        <f t="shared" si="0"/>
        <v>5.2759345091102133E-4</v>
      </c>
      <c r="J31">
        <f t="shared" si="1"/>
        <v>13.827133617692725</v>
      </c>
      <c r="K31">
        <f t="shared" si="2"/>
        <v>1399.8625806451601</v>
      </c>
      <c r="L31">
        <f t="shared" si="3"/>
        <v>374.09252451961169</v>
      </c>
      <c r="M31">
        <f t="shared" si="4"/>
        <v>38.421488174050488</v>
      </c>
      <c r="N31">
        <f t="shared" si="5"/>
        <v>143.77406674089838</v>
      </c>
      <c r="O31">
        <f t="shared" si="6"/>
        <v>2.2377327356559184E-2</v>
      </c>
      <c r="P31">
        <f t="shared" si="7"/>
        <v>2.9742012237967437</v>
      </c>
      <c r="Q31">
        <f t="shared" si="8"/>
        <v>2.2284212732695253E-2</v>
      </c>
      <c r="R31">
        <f t="shared" si="9"/>
        <v>1.3935966526001457E-2</v>
      </c>
      <c r="S31">
        <f t="shared" si="10"/>
        <v>231.29123060599665</v>
      </c>
      <c r="T31">
        <f t="shared" si="11"/>
        <v>29.196874069319968</v>
      </c>
      <c r="U31">
        <f t="shared" si="12"/>
        <v>28.724222580645201</v>
      </c>
      <c r="V31">
        <f t="shared" si="13"/>
        <v>3.9580381250792951</v>
      </c>
      <c r="W31">
        <f t="shared" si="14"/>
        <v>41.983753062996342</v>
      </c>
      <c r="X31">
        <f t="shared" si="15"/>
        <v>1.5921111941734136</v>
      </c>
      <c r="Y31">
        <f t="shared" si="16"/>
        <v>3.7922078852370853</v>
      </c>
      <c r="Z31">
        <f t="shared" si="17"/>
        <v>2.3659269309058812</v>
      </c>
      <c r="AA31">
        <f t="shared" si="18"/>
        <v>-23.26687118517604</v>
      </c>
      <c r="AB31">
        <f t="shared" si="19"/>
        <v>-118.03367558398692</v>
      </c>
      <c r="AC31">
        <f t="shared" si="20"/>
        <v>-8.6813579691104081</v>
      </c>
      <c r="AD31">
        <f t="shared" si="21"/>
        <v>81.309325867723274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54057.730246389649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921.0095</v>
      </c>
      <c r="AR31">
        <v>1077.51</v>
      </c>
      <c r="AS31">
        <f t="shared" si="27"/>
        <v>0.14524273556625922</v>
      </c>
      <c r="AT31">
        <v>0.5</v>
      </c>
      <c r="AU31">
        <f t="shared" si="28"/>
        <v>1180.1834330054428</v>
      </c>
      <c r="AV31">
        <f t="shared" si="29"/>
        <v>13.827133617692725</v>
      </c>
      <c r="AW31">
        <f t="shared" si="30"/>
        <v>85.70653513984476</v>
      </c>
      <c r="AX31">
        <f t="shared" si="31"/>
        <v>0.37421462445824172</v>
      </c>
      <c r="AY31">
        <f t="shared" si="32"/>
        <v>1.2205628968054253E-2</v>
      </c>
      <c r="AZ31">
        <f t="shared" si="33"/>
        <v>2.0274243394492855</v>
      </c>
      <c r="BA31" t="s">
        <v>350</v>
      </c>
      <c r="BB31">
        <v>674.29</v>
      </c>
      <c r="BC31">
        <f t="shared" si="34"/>
        <v>403.22</v>
      </c>
      <c r="BD31">
        <f t="shared" si="35"/>
        <v>0.38812682902633794</v>
      </c>
      <c r="BE31">
        <f t="shared" si="36"/>
        <v>0.84418364705018556</v>
      </c>
      <c r="BF31">
        <f t="shared" si="37"/>
        <v>0.43228232439449843</v>
      </c>
      <c r="BG31">
        <f t="shared" si="38"/>
        <v>0.85783686503650103</v>
      </c>
      <c r="BH31">
        <f t="shared" si="39"/>
        <v>1399.99774193548</v>
      </c>
      <c r="BI31">
        <f t="shared" si="40"/>
        <v>1180.1834330054428</v>
      </c>
      <c r="BJ31">
        <f t="shared" si="41"/>
        <v>0.84298952609298738</v>
      </c>
      <c r="BK31">
        <f t="shared" si="42"/>
        <v>0.19597905218597486</v>
      </c>
      <c r="BL31">
        <v>6</v>
      </c>
      <c r="BM31">
        <v>0.5</v>
      </c>
      <c r="BN31" t="s">
        <v>290</v>
      </c>
      <c r="BO31">
        <v>2</v>
      </c>
      <c r="BP31">
        <v>1608071340.5999999</v>
      </c>
      <c r="BQ31">
        <v>1399.8625806451601</v>
      </c>
      <c r="BR31">
        <v>1417.3412903225801</v>
      </c>
      <c r="BS31">
        <v>15.5016612903226</v>
      </c>
      <c r="BT31">
        <v>14.8783677419355</v>
      </c>
      <c r="BU31">
        <v>1396.0625806451601</v>
      </c>
      <c r="BV31">
        <v>15.3766612903226</v>
      </c>
      <c r="BW31">
        <v>500.00345161290301</v>
      </c>
      <c r="BX31">
        <v>102.605838709677</v>
      </c>
      <c r="BY31">
        <v>0.100004512903226</v>
      </c>
      <c r="BZ31">
        <v>27.988099999999999</v>
      </c>
      <c r="CA31">
        <v>28.724222580645201</v>
      </c>
      <c r="CB31">
        <v>999.9</v>
      </c>
      <c r="CC31">
        <v>0</v>
      </c>
      <c r="CD31">
        <v>0</v>
      </c>
      <c r="CE31">
        <v>9996.2938709677401</v>
      </c>
      <c r="CF31">
        <v>0</v>
      </c>
      <c r="CG31">
        <v>271.34800000000001</v>
      </c>
      <c r="CH31">
        <v>1399.99774193548</v>
      </c>
      <c r="CI31">
        <v>0.899993548387097</v>
      </c>
      <c r="CJ31">
        <v>0.100006419354839</v>
      </c>
      <c r="CK31">
        <v>0</v>
      </c>
      <c r="CL31">
        <v>921.04287096774203</v>
      </c>
      <c r="CM31">
        <v>4.9997499999999997</v>
      </c>
      <c r="CN31">
        <v>12790.164516129</v>
      </c>
      <c r="CO31">
        <v>12178</v>
      </c>
      <c r="CP31">
        <v>48.8121935483871</v>
      </c>
      <c r="CQ31">
        <v>50.429000000000002</v>
      </c>
      <c r="CR31">
        <v>49.856709677419303</v>
      </c>
      <c r="CS31">
        <v>49.911000000000001</v>
      </c>
      <c r="CT31">
        <v>49.858806451612899</v>
      </c>
      <c r="CU31">
        <v>1255.48677419355</v>
      </c>
      <c r="CV31">
        <v>139.51096774193601</v>
      </c>
      <c r="CW31">
        <v>0</v>
      </c>
      <c r="CX31">
        <v>119.59999990463299</v>
      </c>
      <c r="CY31">
        <v>0</v>
      </c>
      <c r="CZ31">
        <v>921.0095</v>
      </c>
      <c r="DA31">
        <v>-4.2432478648268104</v>
      </c>
      <c r="DB31">
        <v>-71.938461497506694</v>
      </c>
      <c r="DC31">
        <v>12789.723076923099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13.8318664503027</v>
      </c>
      <c r="DS31">
        <v>-1.2630581418243501</v>
      </c>
      <c r="DT31">
        <v>0.115842697230811</v>
      </c>
      <c r="DU31">
        <v>0</v>
      </c>
      <c r="DV31">
        <v>-17.473503333333301</v>
      </c>
      <c r="DW31">
        <v>1.5994918798665001</v>
      </c>
      <c r="DX31">
        <v>0.14332911424023001</v>
      </c>
      <c r="DY31">
        <v>0</v>
      </c>
      <c r="DZ31">
        <v>0.62312896666666695</v>
      </c>
      <c r="EA31">
        <v>-4.5262157953281097E-2</v>
      </c>
      <c r="EB31">
        <v>3.3484146246976201E-3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1311.4</v>
      </c>
      <c r="EX31">
        <v>1311.3</v>
      </c>
      <c r="EY31">
        <v>2</v>
      </c>
      <c r="EZ31">
        <v>510.04300000000001</v>
      </c>
      <c r="FA31">
        <v>480.827</v>
      </c>
      <c r="FB31">
        <v>24.240100000000002</v>
      </c>
      <c r="FC31">
        <v>32.595399999999998</v>
      </c>
      <c r="FD31">
        <v>29.9999</v>
      </c>
      <c r="FE31">
        <v>32.575400000000002</v>
      </c>
      <c r="FF31">
        <v>32.551400000000001</v>
      </c>
      <c r="FG31">
        <v>58.894300000000001</v>
      </c>
      <c r="FH31">
        <v>0</v>
      </c>
      <c r="FI31">
        <v>100</v>
      </c>
      <c r="FJ31">
        <v>24.244</v>
      </c>
      <c r="FK31">
        <v>1417.29</v>
      </c>
      <c r="FL31">
        <v>15.606999999999999</v>
      </c>
      <c r="FM31">
        <v>101.56699999999999</v>
      </c>
      <c r="FN31">
        <v>100.973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2020-12-15T14:41:51Z</dcterms:created>
  <dcterms:modified xsi:type="dcterms:W3CDTF">2021-05-04T23:26:13Z</dcterms:modified>
</cp:coreProperties>
</file>