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B15CAACF-F694-4CA0-BA73-B274FAF1BE52}" xr6:coauthVersionLast="46" xr6:coauthVersionMax="46" xr10:uidLastSave="{00000000-0000-0000-0000-000000000000}"/>
  <bookViews>
    <workbookView xWindow="2805" yWindow="280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N31" i="1"/>
  <c r="AM31" i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J30" i="1"/>
  <c r="AV30" i="1" s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W29" i="1" s="1"/>
  <c r="X29" i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Y26" i="1"/>
  <c r="X26" i="1"/>
  <c r="W26" i="1"/>
  <c r="S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N23" i="1"/>
  <c r="AM23" i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W21" i="1" s="1"/>
  <c r="X21" i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I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W17" i="1" s="1"/>
  <c r="X17" i="1"/>
  <c r="P17" i="1"/>
  <c r="I17" i="1" l="1"/>
  <c r="K17" i="1"/>
  <c r="J17" i="1"/>
  <c r="AV17" i="1" s="1"/>
  <c r="AY17" i="1" s="1"/>
  <c r="AH17" i="1"/>
  <c r="N17" i="1"/>
  <c r="S20" i="1"/>
  <c r="AU20" i="1"/>
  <c r="AW20" i="1" s="1"/>
  <c r="AW21" i="1"/>
  <c r="AU21" i="1"/>
  <c r="S21" i="1"/>
  <c r="AU22" i="1"/>
  <c r="AW22" i="1" s="1"/>
  <c r="S22" i="1"/>
  <c r="AH24" i="1"/>
  <c r="N24" i="1"/>
  <c r="K24" i="1"/>
  <c r="I24" i="1"/>
  <c r="J24" i="1"/>
  <c r="AV24" i="1" s="1"/>
  <c r="AY24" i="1" s="1"/>
  <c r="I25" i="1"/>
  <c r="K25" i="1"/>
  <c r="J25" i="1"/>
  <c r="AV25" i="1" s="1"/>
  <c r="AY25" i="1" s="1"/>
  <c r="AH25" i="1"/>
  <c r="N25" i="1"/>
  <c r="I29" i="1"/>
  <c r="AH29" i="1"/>
  <c r="N29" i="1"/>
  <c r="K29" i="1"/>
  <c r="J29" i="1"/>
  <c r="AV29" i="1" s="1"/>
  <c r="AY29" i="1" s="1"/>
  <c r="AU27" i="1"/>
  <c r="AW27" i="1" s="1"/>
  <c r="S27" i="1"/>
  <c r="AU29" i="1"/>
  <c r="AW29" i="1" s="1"/>
  <c r="S29" i="1"/>
  <c r="S23" i="1"/>
  <c r="AU23" i="1"/>
  <c r="AW23" i="1" s="1"/>
  <c r="AW28" i="1"/>
  <c r="S28" i="1"/>
  <c r="AU28" i="1"/>
  <c r="AU30" i="1"/>
  <c r="AW30" i="1" s="1"/>
  <c r="S30" i="1"/>
  <c r="AY30" i="1"/>
  <c r="N19" i="1"/>
  <c r="K19" i="1"/>
  <c r="J19" i="1"/>
  <c r="AV19" i="1" s="1"/>
  <c r="AH19" i="1"/>
  <c r="I19" i="1"/>
  <c r="K20" i="1"/>
  <c r="J20" i="1"/>
  <c r="AV20" i="1" s="1"/>
  <c r="AH20" i="1"/>
  <c r="I20" i="1"/>
  <c r="N20" i="1"/>
  <c r="S31" i="1"/>
  <c r="AU31" i="1"/>
  <c r="AW31" i="1" s="1"/>
  <c r="AY26" i="1"/>
  <c r="I21" i="1"/>
  <c r="AH21" i="1"/>
  <c r="N21" i="1"/>
  <c r="K21" i="1"/>
  <c r="J21" i="1"/>
  <c r="AV21" i="1" s="1"/>
  <c r="AY21" i="1" s="1"/>
  <c r="K27" i="1"/>
  <c r="N27" i="1"/>
  <c r="J27" i="1"/>
  <c r="AV27" i="1" s="1"/>
  <c r="I27" i="1"/>
  <c r="AH27" i="1"/>
  <c r="AU18" i="1"/>
  <c r="AW18" i="1" s="1"/>
  <c r="S18" i="1"/>
  <c r="AU19" i="1"/>
  <c r="AW19" i="1" s="1"/>
  <c r="S19" i="1"/>
  <c r="K28" i="1"/>
  <c r="J28" i="1"/>
  <c r="AV28" i="1" s="1"/>
  <c r="AY28" i="1" s="1"/>
  <c r="I28" i="1"/>
  <c r="AH28" i="1"/>
  <c r="N28" i="1"/>
  <c r="AH22" i="1"/>
  <c r="AH30" i="1"/>
  <c r="I22" i="1"/>
  <c r="N23" i="1"/>
  <c r="S24" i="1"/>
  <c r="I30" i="1"/>
  <c r="N31" i="1"/>
  <c r="J22" i="1"/>
  <c r="AV22" i="1" s="1"/>
  <c r="AY22" i="1" s="1"/>
  <c r="K22" i="1"/>
  <c r="AH23" i="1"/>
  <c r="K30" i="1"/>
  <c r="AH31" i="1"/>
  <c r="S17" i="1"/>
  <c r="AH18" i="1"/>
  <c r="I23" i="1"/>
  <c r="S25" i="1"/>
  <c r="AH26" i="1"/>
  <c r="I31" i="1"/>
  <c r="I18" i="1"/>
  <c r="J23" i="1"/>
  <c r="AV23" i="1" s="1"/>
  <c r="I26" i="1"/>
  <c r="T26" i="1" s="1"/>
  <c r="U26" i="1" s="1"/>
  <c r="J31" i="1"/>
  <c r="AV31" i="1" s="1"/>
  <c r="AY31" i="1" s="1"/>
  <c r="V26" i="1" l="1"/>
  <c r="Z26" i="1" s="1"/>
  <c r="AC26" i="1"/>
  <c r="AB26" i="1"/>
  <c r="AY18" i="1"/>
  <c r="T31" i="1"/>
  <c r="U31" i="1" s="1"/>
  <c r="AA30" i="1"/>
  <c r="Q30" i="1"/>
  <c r="O30" i="1" s="1"/>
  <c r="R30" i="1" s="1"/>
  <c r="L30" i="1" s="1"/>
  <c r="M30" i="1" s="1"/>
  <c r="T20" i="1"/>
  <c r="U20" i="1" s="1"/>
  <c r="T17" i="1"/>
  <c r="U17" i="1" s="1"/>
  <c r="T24" i="1"/>
  <c r="U24" i="1" s="1"/>
  <c r="AY23" i="1"/>
  <c r="T30" i="1"/>
  <c r="U30" i="1" s="1"/>
  <c r="AA18" i="1"/>
  <c r="AA22" i="1"/>
  <c r="Q22" i="1"/>
  <c r="O22" i="1" s="1"/>
  <c r="R22" i="1" s="1"/>
  <c r="L22" i="1" s="1"/>
  <c r="M22" i="1" s="1"/>
  <c r="AA27" i="1"/>
  <c r="Q21" i="1"/>
  <c r="O21" i="1" s="1"/>
  <c r="R21" i="1" s="1"/>
  <c r="L21" i="1" s="1"/>
  <c r="M21" i="1" s="1"/>
  <c r="AA21" i="1"/>
  <c r="AY19" i="1"/>
  <c r="T23" i="1"/>
  <c r="U23" i="1" s="1"/>
  <c r="T22" i="1"/>
  <c r="U22" i="1" s="1"/>
  <c r="AA31" i="1"/>
  <c r="Q31" i="1"/>
  <c r="O31" i="1" s="1"/>
  <c r="R31" i="1" s="1"/>
  <c r="L31" i="1" s="1"/>
  <c r="M31" i="1" s="1"/>
  <c r="T19" i="1"/>
  <c r="U19" i="1" s="1"/>
  <c r="AY27" i="1"/>
  <c r="AA20" i="1"/>
  <c r="Q20" i="1"/>
  <c r="O20" i="1" s="1"/>
  <c r="R20" i="1" s="1"/>
  <c r="L20" i="1" s="1"/>
  <c r="M20" i="1" s="1"/>
  <c r="T29" i="1"/>
  <c r="U29" i="1" s="1"/>
  <c r="Q25" i="1"/>
  <c r="O25" i="1" s="1"/>
  <c r="R25" i="1" s="1"/>
  <c r="L25" i="1" s="1"/>
  <c r="M25" i="1" s="1"/>
  <c r="AA25" i="1"/>
  <c r="T21" i="1"/>
  <c r="U21" i="1" s="1"/>
  <c r="AA23" i="1"/>
  <c r="Q23" i="1"/>
  <c r="O23" i="1" s="1"/>
  <c r="R23" i="1" s="1"/>
  <c r="L23" i="1" s="1"/>
  <c r="M23" i="1" s="1"/>
  <c r="T18" i="1"/>
  <c r="U18" i="1" s="1"/>
  <c r="Q26" i="1"/>
  <c r="O26" i="1" s="1"/>
  <c r="R26" i="1" s="1"/>
  <c r="L26" i="1" s="1"/>
  <c r="M26" i="1" s="1"/>
  <c r="AA26" i="1"/>
  <c r="AA28" i="1"/>
  <c r="AA19" i="1"/>
  <c r="Q19" i="1"/>
  <c r="O19" i="1" s="1"/>
  <c r="R19" i="1" s="1"/>
  <c r="L19" i="1" s="1"/>
  <c r="M19" i="1" s="1"/>
  <c r="T25" i="1"/>
  <c r="U25" i="1" s="1"/>
  <c r="AY20" i="1"/>
  <c r="T28" i="1"/>
  <c r="U28" i="1" s="1"/>
  <c r="Q28" i="1" s="1"/>
  <c r="O28" i="1" s="1"/>
  <c r="R28" i="1" s="1"/>
  <c r="L28" i="1" s="1"/>
  <c r="M28" i="1" s="1"/>
  <c r="T27" i="1"/>
  <c r="U27" i="1" s="1"/>
  <c r="Q27" i="1" s="1"/>
  <c r="O27" i="1" s="1"/>
  <c r="R27" i="1" s="1"/>
  <c r="L27" i="1" s="1"/>
  <c r="M27" i="1" s="1"/>
  <c r="Q29" i="1"/>
  <c r="O29" i="1" s="1"/>
  <c r="R29" i="1" s="1"/>
  <c r="L29" i="1" s="1"/>
  <c r="M29" i="1" s="1"/>
  <c r="AA29" i="1"/>
  <c r="AA24" i="1"/>
  <c r="Q24" i="1"/>
  <c r="O24" i="1" s="1"/>
  <c r="R24" i="1" s="1"/>
  <c r="L24" i="1" s="1"/>
  <c r="M24" i="1" s="1"/>
  <c r="Q17" i="1"/>
  <c r="O17" i="1" s="1"/>
  <c r="R17" i="1" s="1"/>
  <c r="L17" i="1" s="1"/>
  <c r="M17" i="1" s="1"/>
  <c r="AA17" i="1"/>
  <c r="V18" i="1" l="1"/>
  <c r="Z18" i="1" s="1"/>
  <c r="AC18" i="1"/>
  <c r="AD18" i="1" s="1"/>
  <c r="AB18" i="1"/>
  <c r="AC29" i="1"/>
  <c r="V29" i="1"/>
  <c r="Z29" i="1" s="1"/>
  <c r="AB29" i="1"/>
  <c r="AC25" i="1"/>
  <c r="AD25" i="1" s="1"/>
  <c r="V25" i="1"/>
  <c r="Z25" i="1" s="1"/>
  <c r="AB25" i="1"/>
  <c r="V22" i="1"/>
  <c r="Z22" i="1" s="1"/>
  <c r="AC22" i="1"/>
  <c r="AB22" i="1"/>
  <c r="V31" i="1"/>
  <c r="Z31" i="1" s="1"/>
  <c r="AB31" i="1"/>
  <c r="AC31" i="1"/>
  <c r="AD31" i="1" s="1"/>
  <c r="V27" i="1"/>
  <c r="Z27" i="1" s="1"/>
  <c r="AC27" i="1"/>
  <c r="AD27" i="1" s="1"/>
  <c r="AB27" i="1"/>
  <c r="V23" i="1"/>
  <c r="Z23" i="1" s="1"/>
  <c r="AB23" i="1"/>
  <c r="AC23" i="1"/>
  <c r="AD23" i="1" s="1"/>
  <c r="V21" i="1"/>
  <c r="Z21" i="1" s="1"/>
  <c r="AC21" i="1"/>
  <c r="AB21" i="1"/>
  <c r="AC17" i="1"/>
  <c r="AD17" i="1" s="1"/>
  <c r="V17" i="1"/>
  <c r="Z17" i="1" s="1"/>
  <c r="AB17" i="1"/>
  <c r="V24" i="1"/>
  <c r="Z24" i="1" s="1"/>
  <c r="AC24" i="1"/>
  <c r="AD24" i="1" s="1"/>
  <c r="AB24" i="1"/>
  <c r="V19" i="1"/>
  <c r="Z19" i="1" s="1"/>
  <c r="AC19" i="1"/>
  <c r="AD19" i="1" s="1"/>
  <c r="AB19" i="1"/>
  <c r="Q18" i="1"/>
  <c r="O18" i="1" s="1"/>
  <c r="R18" i="1" s="1"/>
  <c r="L18" i="1" s="1"/>
  <c r="M18" i="1" s="1"/>
  <c r="AD26" i="1"/>
  <c r="AC28" i="1"/>
  <c r="AD28" i="1" s="1"/>
  <c r="V28" i="1"/>
  <c r="Z28" i="1" s="1"/>
  <c r="AB28" i="1"/>
  <c r="V30" i="1"/>
  <c r="Z30" i="1" s="1"/>
  <c r="AC30" i="1"/>
  <c r="AD30" i="1" s="1"/>
  <c r="AB30" i="1"/>
  <c r="AC20" i="1"/>
  <c r="AD20" i="1" s="1"/>
  <c r="V20" i="1"/>
  <c r="Z20" i="1" s="1"/>
  <c r="AB20" i="1"/>
  <c r="AD21" i="1" l="1"/>
  <c r="AD29" i="1"/>
  <c r="AD22" i="1"/>
</calcChain>
</file>

<file path=xl/sharedStrings.xml><?xml version="1.0" encoding="utf-8"?>
<sst xmlns="http://schemas.openxmlformats.org/spreadsheetml/2006/main" count="693" uniqueCount="351">
  <si>
    <t>File opened</t>
  </si>
  <si>
    <t>2020-12-15 14:40:58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</si>
  <si>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</si>
  <si>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</si>
  <si>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</si>
  <si>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</si>
  <si>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</si>
  <si>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</si>
  <si>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</si>
  <si>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</si>
  <si>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</si>
  <si>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</si>
  <si>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</si>
  <si>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</si>
  <si>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</si>
  <si>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</si>
  <si>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</si>
  <si>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</si>
  <si>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</si>
  <si>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</si>
  <si>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</si>
  <si>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</si>
  <si>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</si>
  <si>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14:40:58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</si>
  <si>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</si>
  <si>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</si>
  <si>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</si>
  <si>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</si>
  <si>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</si>
  <si>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</si>
  <si>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</si>
  <si>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</si>
  <si>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</si>
  <si>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</si>
  <si>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</si>
  <si>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</si>
  <si>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</si>
  <si>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</si>
  <si>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</si>
  <si>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</si>
  <si>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</si>
  <si>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</si>
  <si>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</si>
  <si>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</si>
  <si>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</si>
  <si>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</si>
  <si>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</si>
  <si>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</si>
  <si>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</si>
  <si>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</si>
  <si>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</si>
  <si>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</si>
  <si>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</si>
  <si>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</si>
  <si>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</si>
  <si>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</si>
  <si>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</si>
  <si>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</si>
  <si>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</si>
  <si>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</si>
  <si>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</si>
  <si>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</si>
  <si>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</si>
  <si>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</si>
  <si>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</si>
  <si>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</si>
  <si>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</si>
  <si>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</si>
  <si>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</si>
  <si>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</si>
  <si>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</si>
  <si>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</si>
  <si>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</si>
  <si>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</si>
  <si>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</si>
  <si>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</si>
  <si>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</si>
  <si>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</si>
  <si>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</si>
  <si>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</si>
  <si>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</si>
  <si>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</si>
  <si>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</si>
  <si>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</si>
  <si>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</si>
  <si>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</si>
  <si>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</si>
  <si>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</si>
  <si>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</si>
  <si>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</si>
  <si>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</si>
  <si>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</si>
  <si>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</si>
  <si>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</si>
  <si>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</si>
  <si>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</si>
  <si>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</si>
  <si>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</si>
  <si>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</si>
  <si>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</si>
  <si>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</si>
  <si>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</si>
  <si>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</si>
  <si>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</si>
  <si>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</si>
  <si>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</si>
  <si>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</si>
  <si>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</si>
  <si>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</si>
  <si>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</si>
  <si>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</si>
  <si>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</si>
  <si>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</si>
  <si>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</si>
  <si>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</si>
  <si>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</si>
  <si>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</si>
  <si>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</si>
  <si>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</si>
  <si>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</si>
  <si>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</si>
  <si>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</si>
  <si>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</si>
  <si>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</si>
  <si>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</si>
  <si>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</si>
  <si>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</si>
  <si>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</si>
  <si>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</si>
  <si>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</si>
  <si>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</si>
  <si>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</si>
  <si>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</si>
  <si>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</si>
  <si>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</si>
  <si>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</si>
  <si>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</si>
  <si>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</si>
  <si>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</si>
  <si>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</si>
  <si>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</si>
  <si>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</si>
  <si>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</si>
  <si>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</si>
  <si>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</si>
  <si>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</si>
  <si>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</si>
  <si>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</si>
  <si>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</si>
  <si>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</si>
  <si>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</si>
  <si>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</si>
  <si>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</si>
  <si>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</si>
  <si>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</si>
  <si>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</si>
  <si>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</si>
  <si>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</si>
  <si>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</si>
  <si>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</si>
  <si>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</si>
  <si>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</si>
  <si>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</si>
  <si>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</si>
  <si>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</si>
  <si>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</si>
  <si>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</si>
  <si>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</si>
  <si>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</si>
  <si>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</si>
  <si>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</si>
  <si>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</si>
  <si>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</si>
  <si>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</si>
  <si>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</si>
  <si>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</si>
  <si>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</si>
  <si>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</si>
  <si>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</si>
  <si>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</si>
  <si>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</si>
  <si>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</si>
  <si>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</si>
  <si>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</si>
  <si>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</si>
  <si>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</si>
  <si>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</si>
  <si>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</si>
  <si>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</si>
  <si>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</si>
  <si>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</si>
  <si>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</si>
  <si>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</si>
  <si>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</si>
  <si>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</si>
  <si>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</si>
  <si>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</si>
  <si>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</si>
  <si>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</si>
  <si>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</si>
  <si>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</si>
  <si>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</si>
  <si>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</si>
  <si>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</si>
  <si>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</si>
  <si>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</si>
  <si>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</si>
  <si>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</si>
  <si>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</si>
  <si>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</si>
  <si>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</si>
  <si>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</si>
  <si>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</si>
  <si>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</si>
  <si>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</si>
  <si>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</si>
  <si>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</si>
  <si>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</si>
  <si>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</si>
  <si>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</si>
  <si>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</si>
  <si>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</si>
  <si>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</si>
  <si>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</si>
  <si>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</si>
  <si>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</si>
  <si>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</si>
  <si>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</si>
  <si>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</si>
  <si>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</si>
  <si>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</si>
  <si>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</si>
  <si>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</si>
  <si>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</si>
  <si>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</si>
  <si>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</si>
  <si>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</si>
  <si>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</si>
  <si>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</si>
  <si>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</si>
  <si>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</si>
  <si>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</si>
  <si>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</si>
  <si>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</si>
  <si>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</si>
  <si>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</si>
  <si>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</si>
  <si>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</si>
  <si>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</si>
  <si>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</si>
  <si>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</si>
  <si>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</si>
  <si>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</si>
  <si>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</si>
  <si>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</si>
  <si>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</si>
  <si>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</si>
  <si>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</si>
  <si>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</si>
  <si>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</si>
  <si>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</si>
  <si>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</si>
  <si>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</si>
  <si>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</si>
  <si>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</si>
  <si>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</si>
  <si>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</si>
  <si>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</si>
  <si>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</si>
  <si>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</si>
  <si>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</si>
  <si>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</si>
  <si>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</si>
  <si>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</si>
  <si>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</si>
  <si>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</si>
  <si>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</si>
  <si>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</si>
  <si>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</si>
  <si>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</si>
  <si>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</si>
  <si>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</si>
  <si>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</si>
  <si>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14:44:44</t>
  </si>
  <si>
    <t>14:44:44</t>
  </si>
  <si>
    <t>1149</t>
  </si>
  <si>
    <t>_1</t>
  </si>
  <si>
    <t>RECT-4143-20200907-06_33_50</t>
  </si>
  <si>
    <t>RECT-575-20201215-14_44_47</t>
  </si>
  <si>
    <t>DARK-576-20201215-14_44_49</t>
  </si>
  <si>
    <t>0: Broadleaf</t>
  </si>
  <si>
    <t>--:--:--</t>
  </si>
  <si>
    <t>1/3</t>
  </si>
  <si>
    <t>20201215 14:46:45</t>
  </si>
  <si>
    <t>14:46:45</t>
  </si>
  <si>
    <t>RECT-577-20201215-14_46_48</t>
  </si>
  <si>
    <t>DARK-578-20201215-14_46_50</t>
  </si>
  <si>
    <t>2/3</t>
  </si>
  <si>
    <t>20201215 14:47:59</t>
  </si>
  <si>
    <t>14:47:59</t>
  </si>
  <si>
    <t>RECT-579-20201215-14_48_02</t>
  </si>
  <si>
    <t>DARK-580-20201215-14_48_04</t>
  </si>
  <si>
    <t>3/3</t>
  </si>
  <si>
    <t>20201215 14:49:10</t>
  </si>
  <si>
    <t>14:49:10</t>
  </si>
  <si>
    <t>RECT-581-20201215-14_49_13</t>
  </si>
  <si>
    <t>DARK-582-20201215-14_49_15</t>
  </si>
  <si>
    <t>20201215 14:50:25</t>
  </si>
  <si>
    <t>14:50:25</t>
  </si>
  <si>
    <t>RECT-583-20201215-14_50_28</t>
  </si>
  <si>
    <t>DARK-584-20201215-14_50_30</t>
  </si>
  <si>
    <t>20201215 14:51:38</t>
  </si>
  <si>
    <t>14:51:38</t>
  </si>
  <si>
    <t>RECT-585-20201215-14_51_41</t>
  </si>
  <si>
    <t>DARK-586-20201215-14_51_43</t>
  </si>
  <si>
    <t>20201215 14:52:49</t>
  </si>
  <si>
    <t>14:52:49</t>
  </si>
  <si>
    <t>RECT-587-20201215-14_52_52</t>
  </si>
  <si>
    <t>DARK-588-20201215-14_52_54</t>
  </si>
  <si>
    <t>20201215 14:54:01</t>
  </si>
  <si>
    <t>14:54:01</t>
  </si>
  <si>
    <t>RECT-589-20201215-14_54_04</t>
  </si>
  <si>
    <t>DARK-590-20201215-14_54_06</t>
  </si>
  <si>
    <t>20201215 14:55:11</t>
  </si>
  <si>
    <t>14:55:11</t>
  </si>
  <si>
    <t>RECT-591-20201215-14_55_14</t>
  </si>
  <si>
    <t>DARK-592-20201215-14_55_16</t>
  </si>
  <si>
    <t>20201215 14:56:50</t>
  </si>
  <si>
    <t>14:56:50</t>
  </si>
  <si>
    <t>RECT-593-20201215-14_56_53</t>
  </si>
  <si>
    <t>DARK-594-20201215-14_56_55</t>
  </si>
  <si>
    <t>20201215 14:58:31</t>
  </si>
  <si>
    <t>14:58:31</t>
  </si>
  <si>
    <t>RECT-595-20201215-14_58_34</t>
  </si>
  <si>
    <t>DARK-596-20201215-14_58_36</t>
  </si>
  <si>
    <t>20201215 15:00:06</t>
  </si>
  <si>
    <t>15:00:06</t>
  </si>
  <si>
    <t>RECT-597-20201215-15_00_09</t>
  </si>
  <si>
    <t>DARK-598-20201215-15_00_11</t>
  </si>
  <si>
    <t>20201215 15:02:07</t>
  </si>
  <si>
    <t>15:02:07</t>
  </si>
  <si>
    <t>RECT-599-20201215-15_02_10</t>
  </si>
  <si>
    <t>DARK-600-20201215-15_02_12</t>
  </si>
  <si>
    <t>20201215 15:04:07</t>
  </si>
  <si>
    <t>15:04:07</t>
  </si>
  <si>
    <t>RECT-601-20201215-15_04_10</t>
  </si>
  <si>
    <t>DARK-602-20201215-15_04_12</t>
  </si>
  <si>
    <t>20201215 15:06:08</t>
  </si>
  <si>
    <t>15:06:08</t>
  </si>
  <si>
    <t>RECT-603-20201215-15_06_11</t>
  </si>
  <si>
    <t>DARK-604-20201215-15_06_13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</si>
</sst>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1608072284.5999999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1608072276.7806399</v>
      </c>
      <c r="I17">
        <f t="shared" ref="I17:I31" si="0">BW17*AG17*(BS17-BT17)/(100*BL17*(1000-AG17*BS17))</f>
        <v>6.8659832585673435E-4</v>
      </c>
      <c r="J17">
        <f t="shared" ref="J17:J31" si="1">BW17*AG17*(BR17-BQ17*(1000-AG17*BT17)/(1000-AG17*BS17))/(100*BL17)</f>
        <v>1.1507021685180481</v>
      </c>
      <c r="K17">
        <f t="shared" ref="K17:K31" si="2">BQ17 - IF(AG17&gt;1, J17*BL17*100/(AI17*CE17), 0)</f>
        <v>402.15838709677399</v>
      </c>
      <c r="L17">
        <f t="shared" ref="L17:L31" si="3">((R17-I17/2)*K17-J17)/(R17+I17/2)</f>
        <v>328.68989109112681</v>
      </c>
      <c r="M17">
        <f t="shared" ref="M17:M31" si="4">L17*(BX17+BY17)/1000</f>
        <v>33.711688628768975</v>
      </c>
      <c r="N17">
        <f t="shared" ref="N17:N31" si="5">(BQ17 - IF(AG17&gt;1, J17*BL17*100/(AI17*CE17), 0))*(BX17+BY17)/1000</f>
        <v>41.24689773770892</v>
      </c>
      <c r="O17">
        <f t="shared" ref="O17:O31" si="6">2/((1/Q17-1/P17)+SIGN(Q17)*SQRT((1/Q17-1/P17)*(1/Q17-1/P17) + 4*BM17/((BM17+1)*(BM17+1))*(2*1/Q17*1/P17-1/P17*1/P17)))</f>
        <v>3.0673938684132741E-2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2.9721456050785675</v>
      </c>
      <c r="Q17">
        <f t="shared" ref="Q17:Q31" si="8">I17*(1000-(1000*0.61365*EXP(17.502*U17/(240.97+U17))/(BX17+BY17)+BS17)/2)/(1000*0.61365*EXP(17.502*U17/(240.97+U17))/(BX17+BY17)-BS17)</f>
        <v>3.0499148783398031E-2</v>
      </c>
      <c r="R17">
        <f t="shared" ref="R17:R31" si="9">1/((BM17+1)/(O17/1.6)+1/(P17/1.37)) + BM17/((BM17+1)/(O17/1.6) + BM17/(P17/1.37))</f>
        <v>1.907758899188379E-2</v>
      </c>
      <c r="S17">
        <f t="shared" ref="S17:S31" si="10">(BI17*BK17)</f>
        <v>231.29241741538453</v>
      </c>
      <c r="T17">
        <f t="shared" ref="T17:T31" si="11">(BZ17+(S17+2*0.95*0.0000000567*(((BZ17+$B$7)+273)^4-(BZ17+273)^4)-44100*I17)/(1.84*29.3*P17+8*0.95*0.0000000567*(BZ17+273)^3))</f>
        <v>29.181649009237717</v>
      </c>
      <c r="U17">
        <f t="shared" ref="U17:U31" si="12">($C$7*CA17+$D$7*CB17+$E$7*T17)</f>
        <v>28.817893548387101</v>
      </c>
      <c r="V17">
        <f t="shared" ref="V17:V31" si="13">0.61365*EXP(17.502*U17/(240.97+U17))</f>
        <v>3.9795868251387954</v>
      </c>
      <c r="W17">
        <f t="shared" ref="W17:W31" si="14">(X17/Y17*100)</f>
        <v>45.685366306380502</v>
      </c>
      <c r="X17">
        <f t="shared" ref="X17:X31" si="15">BS17*(BX17+BY17)/1000</f>
        <v>1.7349886554142526</v>
      </c>
      <c r="Y17">
        <f t="shared" ref="Y17:Y31" si="16">0.61365*EXP(17.502*BZ17/(240.97+BZ17))</f>
        <v>3.7976901482607595</v>
      </c>
      <c r="Z17">
        <f t="shared" ref="Z17:Z31" si="17">(V17-BS17*(BX17+BY17)/1000)</f>
        <v>2.2445981697245427</v>
      </c>
      <c r="AA17">
        <f t="shared" ref="AA17:AA31" si="18">(-I17*44100)</f>
        <v>-30.278986170281986</v>
      </c>
      <c r="AB17">
        <f t="shared" ref="AB17:AB31" si="19">2*29.3*P17*0.92*(BZ17-U17)</f>
        <v>-128.99069019763445</v>
      </c>
      <c r="AC17">
        <f t="shared" ref="AC17:AC31" si="20">2*0.95*0.0000000567*(((BZ17+$B$7)+273)^4-(U17+273)^4)</f>
        <v>-9.4994076345556202</v>
      </c>
      <c r="AD17">
        <f t="shared" ref="AD17:AD31" si="21">S17+AC17+AA17+AB17</f>
        <v>62.523333412912478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53989.963700699031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862.77652</v>
      </c>
      <c r="AR17">
        <v>980.03</v>
      </c>
      <c r="AS17">
        <f t="shared" ref="AS17:AS31" si="27">1-AQ17/AR17</f>
        <v>0.1196427456302358</v>
      </c>
      <c r="AT17">
        <v>0.5</v>
      </c>
      <c r="AU17">
        <f t="shared" ref="AU17:AU31" si="28">BI17</f>
        <v>1180.1918592865086</v>
      </c>
      <c r="AV17">
        <f t="shared" ref="AV17:AV31" si="29">J17</f>
        <v>1.1507021685180481</v>
      </c>
      <c r="AW17">
        <f t="shared" ref="AW17:AW31" si="30">AS17*AT17*AU17</f>
        <v>70.600697207745398</v>
      </c>
      <c r="AX17">
        <f t="shared" ref="AX17:AX31" si="31">BC17/AR17</f>
        <v>0.3479485321877902</v>
      </c>
      <c r="AY17">
        <f t="shared" ref="AY17:AY31" si="32">(AV17-AO17)/AU17</f>
        <v>1.4645497126028429E-3</v>
      </c>
      <c r="AZ17">
        <f t="shared" ref="AZ17:AZ31" si="33">(AL17-AR17)/AR17</f>
        <v>2.3285511668010166</v>
      </c>
      <c r="BA17" t="s">
        <v>289</v>
      </c>
      <c r="BB17">
        <v>639.03</v>
      </c>
      <c r="BC17">
        <f t="shared" ref="BC17:BC31" si="34">AR17-BB17</f>
        <v>341</v>
      </c>
      <c r="BD17">
        <f t="shared" ref="BD17:BD31" si="35">(AR17-AQ17)/(AR17-BB17)</f>
        <v>0.34385184750733128</v>
      </c>
      <c r="BE17">
        <f t="shared" ref="BE17:BE31" si="36">(AL17-AR17)/(AL17-BB17)</f>
        <v>0.86999866567545414</v>
      </c>
      <c r="BF17">
        <f t="shared" ref="BF17:BF31" si="37">(AR17-AQ17)/(AR17-AK17)</f>
        <v>0.44321344270017038</v>
      </c>
      <c r="BG17">
        <f t="shared" ref="BG17:BG31" si="38">(AL17-AR17)/(AL17-AK17)</f>
        <v>0.89611530775234827</v>
      </c>
      <c r="BH17">
        <f t="shared" ref="BH17:BH31" si="39">$B$11*CF17+$C$11*CG17+$F$11*CH17*(1-CK17)</f>
        <v>1400.0080645161299</v>
      </c>
      <c r="BI17">
        <f t="shared" ref="BI17:BI31" si="40">BH17*BJ17</f>
        <v>1180.1918592865086</v>
      </c>
      <c r="BJ17">
        <f t="shared" ref="BJ17:BJ31" si="41">($B$11*$D$9+$C$11*$D$9+$F$11*((CU17+CM17)/MAX(CU17+CM17+CV17, 0.1)*$I$9+CV17/MAX(CU17+CM17+CV17, 0.1)*$J$9))/($B$11+$C$11+$F$11)</f>
        <v>0.84298932927533232</v>
      </c>
      <c r="BK17">
        <f t="shared" ref="BK17:BK31" si="42">($B$11*$K$9+$C$11*$K$9+$F$11*((CU17+CM17)/MAX(CU17+CM17+CV17, 0.1)*$P$9+CV17/MAX(CU17+CM17+CV17, 0.1)*$Q$9))/($B$11+$C$11+$F$11)</f>
        <v>0.19597865855066449</v>
      </c>
      <c r="BL17">
        <v>6</v>
      </c>
      <c r="BM17">
        <v>0.5</v>
      </c>
      <c r="BN17" t="s">
        <v>290</v>
      </c>
      <c r="BO17">
        <v>2</v>
      </c>
      <c r="BP17">
        <v>1608072276.7806399</v>
      </c>
      <c r="BQ17">
        <v>402.15838709677399</v>
      </c>
      <c r="BR17">
        <v>403.87054838709702</v>
      </c>
      <c r="BS17">
        <v>16.916187096774198</v>
      </c>
      <c r="BT17">
        <v>16.1062193548387</v>
      </c>
      <c r="BU17">
        <v>397.38938709677399</v>
      </c>
      <c r="BV17">
        <v>16.762187096774198</v>
      </c>
      <c r="BW17">
        <v>500.007838709677</v>
      </c>
      <c r="BX17">
        <v>102.46383870967701</v>
      </c>
      <c r="BY17">
        <v>9.9974606451612893E-2</v>
      </c>
      <c r="BZ17">
        <v>28.012880645161299</v>
      </c>
      <c r="CA17">
        <v>28.817893548387101</v>
      </c>
      <c r="CB17">
        <v>999.9</v>
      </c>
      <c r="CC17">
        <v>0</v>
      </c>
      <c r="CD17">
        <v>0</v>
      </c>
      <c r="CE17">
        <v>9998.5122580645093</v>
      </c>
      <c r="CF17">
        <v>0</v>
      </c>
      <c r="CG17">
        <v>298.90432258064499</v>
      </c>
      <c r="CH17">
        <v>1400.0080645161299</v>
      </c>
      <c r="CI17">
        <v>0.90000016129032201</v>
      </c>
      <c r="CJ17">
        <v>9.9999790322580703E-2</v>
      </c>
      <c r="CK17">
        <v>0</v>
      </c>
      <c r="CL17">
        <v>864.75361290322599</v>
      </c>
      <c r="CM17">
        <v>4.9993800000000004</v>
      </c>
      <c r="CN17">
        <v>12233.5032258065</v>
      </c>
      <c r="CO17">
        <v>11164.416129032301</v>
      </c>
      <c r="CP17">
        <v>47.866870967741903</v>
      </c>
      <c r="CQ17">
        <v>49.602645161290297</v>
      </c>
      <c r="CR17">
        <v>48.625</v>
      </c>
      <c r="CS17">
        <v>49.625</v>
      </c>
      <c r="CT17">
        <v>49.436999999999998</v>
      </c>
      <c r="CU17">
        <v>1255.5064516129</v>
      </c>
      <c r="CV17">
        <v>139.50290322580599</v>
      </c>
      <c r="CW17">
        <v>0</v>
      </c>
      <c r="CX17">
        <v>3054.0999999046298</v>
      </c>
      <c r="CY17">
        <v>0</v>
      </c>
      <c r="CZ17">
        <v>862.77652</v>
      </c>
      <c r="DA17">
        <v>-133.877077115269</v>
      </c>
      <c r="DB17">
        <v>-1877.1846183006101</v>
      </c>
      <c r="DC17">
        <v>12205.296</v>
      </c>
      <c r="DD17">
        <v>15</v>
      </c>
      <c r="DE17">
        <v>0</v>
      </c>
      <c r="DF17" t="s">
        <v>291</v>
      </c>
      <c r="DG17">
        <v>1607992578</v>
      </c>
      <c r="DH17">
        <v>1607992562.5999999</v>
      </c>
      <c r="DI17">
        <v>0</v>
      </c>
      <c r="DJ17">
        <v>1.9490000000000001</v>
      </c>
      <c r="DK17">
        <v>8.9999999999999993E-3</v>
      </c>
      <c r="DL17">
        <v>4.7690000000000001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1.1379986570366301</v>
      </c>
      <c r="DS17">
        <v>0.97506378895334</v>
      </c>
      <c r="DT17">
        <v>7.1650919675010999E-2</v>
      </c>
      <c r="DU17">
        <v>0</v>
      </c>
      <c r="DV17">
        <v>-1.7053854838709701</v>
      </c>
      <c r="DW17">
        <v>-1.0244129381640601</v>
      </c>
      <c r="DX17">
        <v>7.6350749825783798E-2</v>
      </c>
      <c r="DY17">
        <v>0</v>
      </c>
      <c r="DZ17">
        <v>0.81157761290322605</v>
      </c>
      <c r="EA17">
        <v>-0.19584231805980701</v>
      </c>
      <c r="EB17">
        <v>1.40439568444992E-2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4.7690000000000001</v>
      </c>
      <c r="EJ17">
        <v>0.154</v>
      </c>
      <c r="EK17">
        <v>4.7690000000000001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1328.4</v>
      </c>
      <c r="EX17">
        <v>1328.7</v>
      </c>
      <c r="EY17">
        <v>2</v>
      </c>
      <c r="EZ17">
        <v>487.15699999999998</v>
      </c>
      <c r="FA17">
        <v>512.25599999999997</v>
      </c>
      <c r="FB17">
        <v>24.261199999999999</v>
      </c>
      <c r="FC17">
        <v>31.540700000000001</v>
      </c>
      <c r="FD17">
        <v>30</v>
      </c>
      <c r="FE17">
        <v>31.363099999999999</v>
      </c>
      <c r="FF17">
        <v>31.404399999999999</v>
      </c>
      <c r="FG17">
        <v>20.8415</v>
      </c>
      <c r="FH17">
        <v>0</v>
      </c>
      <c r="FI17">
        <v>100</v>
      </c>
      <c r="FJ17">
        <v>24.267299999999999</v>
      </c>
      <c r="FK17">
        <v>402.84100000000001</v>
      </c>
      <c r="FL17">
        <v>19.027899999999999</v>
      </c>
      <c r="FM17">
        <v>101.116</v>
      </c>
      <c r="FN17">
        <v>100.592</v>
      </c>
    </row>
    <row r="18" spans="1:170" x14ac:dyDescent="0.25">
      <c r="A18">
        <v>2</v>
      </c>
      <c r="B18">
        <v>1608072405.0999999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1608072397.0999999</v>
      </c>
      <c r="I18">
        <f t="shared" si="0"/>
        <v>4.7339889081014265E-4</v>
      </c>
      <c r="J18">
        <f t="shared" si="1"/>
        <v>-2.3885625491539559</v>
      </c>
      <c r="K18">
        <f t="shared" si="2"/>
        <v>49.611480645161301</v>
      </c>
      <c r="L18">
        <f t="shared" si="3"/>
        <v>229.39411341578142</v>
      </c>
      <c r="M18">
        <f t="shared" si="4"/>
        <v>23.527535915132187</v>
      </c>
      <c r="N18">
        <f t="shared" si="5"/>
        <v>5.0883428319116426</v>
      </c>
      <c r="O18">
        <f t="shared" si="6"/>
        <v>2.0738241608715863E-2</v>
      </c>
      <c r="P18">
        <f t="shared" si="7"/>
        <v>2.9698692204873307</v>
      </c>
      <c r="Q18">
        <f t="shared" si="8"/>
        <v>2.0658125724837644E-2</v>
      </c>
      <c r="R18">
        <f t="shared" si="9"/>
        <v>1.29185007694156E-2</v>
      </c>
      <c r="S18">
        <f t="shared" si="10"/>
        <v>231.29607794830008</v>
      </c>
      <c r="T18">
        <f t="shared" si="11"/>
        <v>29.227145495390729</v>
      </c>
      <c r="U18">
        <f t="shared" si="12"/>
        <v>28.8856</v>
      </c>
      <c r="V18">
        <f t="shared" si="13"/>
        <v>3.9952261056977352</v>
      </c>
      <c r="W18">
        <f t="shared" si="14"/>
        <v>45.060677511305428</v>
      </c>
      <c r="X18">
        <f t="shared" si="15"/>
        <v>1.7102602539365932</v>
      </c>
      <c r="Y18">
        <f t="shared" si="16"/>
        <v>3.7954605842477629</v>
      </c>
      <c r="Z18">
        <f t="shared" si="17"/>
        <v>2.2849658517611422</v>
      </c>
      <c r="AA18">
        <f t="shared" si="18"/>
        <v>-20.876891084727291</v>
      </c>
      <c r="AB18">
        <f t="shared" si="19"/>
        <v>-141.34547815748925</v>
      </c>
      <c r="AC18">
        <f t="shared" si="20"/>
        <v>-10.420235718039862</v>
      </c>
      <c r="AD18">
        <f t="shared" si="21"/>
        <v>58.653472988043688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53925.079566798384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728.188538461539</v>
      </c>
      <c r="AR18">
        <v>809.53</v>
      </c>
      <c r="AS18">
        <f t="shared" si="27"/>
        <v>0.10047986058387082</v>
      </c>
      <c r="AT18">
        <v>0.5</v>
      </c>
      <c r="AU18">
        <f t="shared" si="28"/>
        <v>1180.208421208333</v>
      </c>
      <c r="AV18">
        <f t="shared" si="29"/>
        <v>-2.3885625491539559</v>
      </c>
      <c r="AW18">
        <f t="shared" si="30"/>
        <v>59.293588811461795</v>
      </c>
      <c r="AX18">
        <f t="shared" si="31"/>
        <v>0.30675824243696953</v>
      </c>
      <c r="AY18">
        <f t="shared" si="32"/>
        <v>-1.5343180380663322E-3</v>
      </c>
      <c r="AZ18">
        <f t="shared" si="33"/>
        <v>3.0295974207256067</v>
      </c>
      <c r="BA18" t="s">
        <v>296</v>
      </c>
      <c r="BB18">
        <v>561.20000000000005</v>
      </c>
      <c r="BC18">
        <f t="shared" si="34"/>
        <v>248.32999999999993</v>
      </c>
      <c r="BD18">
        <f t="shared" si="35"/>
        <v>0.3275539062475778</v>
      </c>
      <c r="BE18">
        <f t="shared" si="36"/>
        <v>0.90805589289416788</v>
      </c>
      <c r="BF18">
        <f t="shared" si="37"/>
        <v>0.86484636334638509</v>
      </c>
      <c r="BG18">
        <f t="shared" si="38"/>
        <v>0.9630672413084822</v>
      </c>
      <c r="BH18">
        <f t="shared" si="39"/>
        <v>1400.02741935484</v>
      </c>
      <c r="BI18">
        <f t="shared" si="40"/>
        <v>1180.208421208333</v>
      </c>
      <c r="BJ18">
        <f t="shared" si="41"/>
        <v>0.84298950498569236</v>
      </c>
      <c r="BK18">
        <f t="shared" si="42"/>
        <v>0.1959790099713847</v>
      </c>
      <c r="BL18">
        <v>6</v>
      </c>
      <c r="BM18">
        <v>0.5</v>
      </c>
      <c r="BN18" t="s">
        <v>290</v>
      </c>
      <c r="BO18">
        <v>2</v>
      </c>
      <c r="BP18">
        <v>1608072397.0999999</v>
      </c>
      <c r="BQ18">
        <v>49.611480645161301</v>
      </c>
      <c r="BR18">
        <v>46.773451612903202</v>
      </c>
      <c r="BS18">
        <v>16.675083870967701</v>
      </c>
      <c r="BT18">
        <v>16.116490322580599</v>
      </c>
      <c r="BU18">
        <v>44.8424774193548</v>
      </c>
      <c r="BV18">
        <v>16.521087096774199</v>
      </c>
      <c r="BW18">
        <v>500.01106451612901</v>
      </c>
      <c r="BX18">
        <v>102.46377419354801</v>
      </c>
      <c r="BY18">
        <v>0.100043006451613</v>
      </c>
      <c r="BZ18">
        <v>28.002806451612901</v>
      </c>
      <c r="CA18">
        <v>28.8856</v>
      </c>
      <c r="CB18">
        <v>999.9</v>
      </c>
      <c r="CC18">
        <v>0</v>
      </c>
      <c r="CD18">
        <v>0</v>
      </c>
      <c r="CE18">
        <v>9985.6451612903202</v>
      </c>
      <c r="CF18">
        <v>0</v>
      </c>
      <c r="CG18">
        <v>276.07058064516099</v>
      </c>
      <c r="CH18">
        <v>1400.02741935484</v>
      </c>
      <c r="CI18">
        <v>0.89999238709677498</v>
      </c>
      <c r="CJ18">
        <v>0.100007548387097</v>
      </c>
      <c r="CK18">
        <v>0</v>
      </c>
      <c r="CL18">
        <v>728.329096774194</v>
      </c>
      <c r="CM18">
        <v>4.9993800000000004</v>
      </c>
      <c r="CN18">
        <v>10306.0419354839</v>
      </c>
      <c r="CO18">
        <v>11164.5193548387</v>
      </c>
      <c r="CP18">
        <v>47.945129032258002</v>
      </c>
      <c r="CQ18">
        <v>49.625</v>
      </c>
      <c r="CR18">
        <v>48.686999999999998</v>
      </c>
      <c r="CS18">
        <v>49.633000000000003</v>
      </c>
      <c r="CT18">
        <v>49.5</v>
      </c>
      <c r="CU18">
        <v>1255.51451612903</v>
      </c>
      <c r="CV18">
        <v>139.51290322580601</v>
      </c>
      <c r="CW18">
        <v>0</v>
      </c>
      <c r="CX18">
        <v>119.60000014305101</v>
      </c>
      <c r="CY18">
        <v>0</v>
      </c>
      <c r="CZ18">
        <v>728.188538461539</v>
      </c>
      <c r="DA18">
        <v>-23.408205139745998</v>
      </c>
      <c r="DB18">
        <v>-329.480342092743</v>
      </c>
      <c r="DC18">
        <v>10304.0192307692</v>
      </c>
      <c r="DD18">
        <v>15</v>
      </c>
      <c r="DE18">
        <v>0</v>
      </c>
      <c r="DF18" t="s">
        <v>291</v>
      </c>
      <c r="DG18">
        <v>1607992578</v>
      </c>
      <c r="DH18">
        <v>1607992562.5999999</v>
      </c>
      <c r="DI18">
        <v>0</v>
      </c>
      <c r="DJ18">
        <v>1.9490000000000001</v>
      </c>
      <c r="DK18">
        <v>8.9999999999999993E-3</v>
      </c>
      <c r="DL18">
        <v>4.7690000000000001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-2.3854003701424098</v>
      </c>
      <c r="DS18">
        <v>-0.35915684479275101</v>
      </c>
      <c r="DT18">
        <v>2.92635101170295E-2</v>
      </c>
      <c r="DU18">
        <v>1</v>
      </c>
      <c r="DV18">
        <v>2.8380158064516099</v>
      </c>
      <c r="DW18">
        <v>0.43801596774193402</v>
      </c>
      <c r="DX18">
        <v>3.55686281464523E-2</v>
      </c>
      <c r="DY18">
        <v>0</v>
      </c>
      <c r="DZ18">
        <v>0.55859861290322599</v>
      </c>
      <c r="EA18">
        <v>-7.6825403225807401E-2</v>
      </c>
      <c r="EB18">
        <v>5.8564462122735203E-3</v>
      </c>
      <c r="EC18">
        <v>1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4.7690000000000001</v>
      </c>
      <c r="EJ18">
        <v>0.154</v>
      </c>
      <c r="EK18">
        <v>4.7690000000000001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1330.5</v>
      </c>
      <c r="EX18">
        <v>1330.7</v>
      </c>
      <c r="EY18">
        <v>2</v>
      </c>
      <c r="EZ18">
        <v>487.58199999999999</v>
      </c>
      <c r="FA18">
        <v>511.464</v>
      </c>
      <c r="FB18">
        <v>24.552399999999999</v>
      </c>
      <c r="FC18">
        <v>31.548999999999999</v>
      </c>
      <c r="FD18">
        <v>29.9999</v>
      </c>
      <c r="FE18">
        <v>31.354900000000001</v>
      </c>
      <c r="FF18">
        <v>31.3934</v>
      </c>
      <c r="FG18">
        <v>5.1859000000000002</v>
      </c>
      <c r="FH18">
        <v>0</v>
      </c>
      <c r="FI18">
        <v>100</v>
      </c>
      <c r="FJ18">
        <v>24.556699999999999</v>
      </c>
      <c r="FK18">
        <v>46.969799999999999</v>
      </c>
      <c r="FL18">
        <v>16.880099999999999</v>
      </c>
      <c r="FM18">
        <v>101.11</v>
      </c>
      <c r="FN18">
        <v>100.58799999999999</v>
      </c>
    </row>
    <row r="19" spans="1:170" x14ac:dyDescent="0.25">
      <c r="A19">
        <v>3</v>
      </c>
      <c r="B19">
        <v>1608072479.5999999</v>
      </c>
      <c r="C19">
        <v>195</v>
      </c>
      <c r="D19" t="s">
        <v>298</v>
      </c>
      <c r="E19" t="s">
        <v>299</v>
      </c>
      <c r="F19" t="s">
        <v>285</v>
      </c>
      <c r="G19" t="s">
        <v>286</v>
      </c>
      <c r="H19">
        <v>1608072471.5999999</v>
      </c>
      <c r="I19">
        <f t="shared" si="0"/>
        <v>4.3972405242041784E-4</v>
      </c>
      <c r="J19">
        <f t="shared" si="1"/>
        <v>-2.0373676203082618</v>
      </c>
      <c r="K19">
        <f t="shared" si="2"/>
        <v>79.533835483871002</v>
      </c>
      <c r="L19">
        <f t="shared" si="3"/>
        <v>243.2024958262954</v>
      </c>
      <c r="M19">
        <f t="shared" si="4"/>
        <v>24.943983886074275</v>
      </c>
      <c r="N19">
        <f t="shared" si="5"/>
        <v>8.157361642062801</v>
      </c>
      <c r="O19">
        <f t="shared" si="6"/>
        <v>1.9282572629488508E-2</v>
      </c>
      <c r="P19">
        <f t="shared" si="7"/>
        <v>2.9755121043685286</v>
      </c>
      <c r="Q19">
        <f t="shared" si="8"/>
        <v>1.921341968527367E-2</v>
      </c>
      <c r="R19">
        <f t="shared" si="9"/>
        <v>1.2014579654166375E-2</v>
      </c>
      <c r="S19">
        <f t="shared" si="10"/>
        <v>231.28876972902745</v>
      </c>
      <c r="T19">
        <f t="shared" si="11"/>
        <v>29.205853047060408</v>
      </c>
      <c r="U19">
        <f t="shared" si="12"/>
        <v>28.858993548387101</v>
      </c>
      <c r="V19">
        <f t="shared" si="13"/>
        <v>3.9890739922195912</v>
      </c>
      <c r="W19">
        <f t="shared" si="14"/>
        <v>45.045677263514953</v>
      </c>
      <c r="X19">
        <f t="shared" si="15"/>
        <v>1.7069285610741558</v>
      </c>
      <c r="Y19">
        <f t="shared" si="16"/>
        <v>3.7893282214155852</v>
      </c>
      <c r="Z19">
        <f t="shared" si="17"/>
        <v>2.2821454311454357</v>
      </c>
      <c r="AA19">
        <f t="shared" si="18"/>
        <v>-19.391830711740425</v>
      </c>
      <c r="AB19">
        <f t="shared" si="19"/>
        <v>-141.79515548811401</v>
      </c>
      <c r="AC19">
        <f t="shared" si="20"/>
        <v>-10.430741480691008</v>
      </c>
      <c r="AD19">
        <f t="shared" si="21"/>
        <v>59.671042048482008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54095.468243145733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709.91657692307695</v>
      </c>
      <c r="AR19">
        <v>783.1</v>
      </c>
      <c r="AS19">
        <f t="shared" si="27"/>
        <v>9.3453483689085792E-2</v>
      </c>
      <c r="AT19">
        <v>0.5</v>
      </c>
      <c r="AU19">
        <f t="shared" si="28"/>
        <v>1180.1726244340591</v>
      </c>
      <c r="AV19">
        <f t="shared" si="29"/>
        <v>-2.0373676203082618</v>
      </c>
      <c r="AW19">
        <f t="shared" si="30"/>
        <v>55.145621553926958</v>
      </c>
      <c r="AX19">
        <f t="shared" si="31"/>
        <v>0.30287319627122983</v>
      </c>
      <c r="AY19">
        <f t="shared" si="32"/>
        <v>-1.2367852890944543E-3</v>
      </c>
      <c r="AZ19">
        <f t="shared" si="33"/>
        <v>3.165598263312476</v>
      </c>
      <c r="BA19" t="s">
        <v>301</v>
      </c>
      <c r="BB19">
        <v>545.91999999999996</v>
      </c>
      <c r="BC19">
        <f t="shared" si="34"/>
        <v>237.18000000000006</v>
      </c>
      <c r="BD19">
        <f t="shared" si="35"/>
        <v>0.3085564679860151</v>
      </c>
      <c r="BE19">
        <f t="shared" si="36"/>
        <v>0.91267819274269557</v>
      </c>
      <c r="BF19">
        <f t="shared" si="37"/>
        <v>1.0822255716073235</v>
      </c>
      <c r="BG19">
        <f t="shared" si="38"/>
        <v>0.97344577270958843</v>
      </c>
      <c r="BH19">
        <f t="shared" si="39"/>
        <v>1399.9851612903201</v>
      </c>
      <c r="BI19">
        <f t="shared" si="40"/>
        <v>1180.1726244340591</v>
      </c>
      <c r="BJ19">
        <f t="shared" si="41"/>
        <v>0.84298938093481857</v>
      </c>
      <c r="BK19">
        <f t="shared" si="42"/>
        <v>0.19597876186963736</v>
      </c>
      <c r="BL19">
        <v>6</v>
      </c>
      <c r="BM19">
        <v>0.5</v>
      </c>
      <c r="BN19" t="s">
        <v>290</v>
      </c>
      <c r="BO19">
        <v>2</v>
      </c>
      <c r="BP19">
        <v>1608072471.5999999</v>
      </c>
      <c r="BQ19">
        <v>79.533835483871002</v>
      </c>
      <c r="BR19">
        <v>77.130932258064504</v>
      </c>
      <c r="BS19">
        <v>16.642461290322601</v>
      </c>
      <c r="BT19">
        <v>16.123567741935499</v>
      </c>
      <c r="BU19">
        <v>74.764838709677406</v>
      </c>
      <c r="BV19">
        <v>16.488467741935501</v>
      </c>
      <c r="BW19">
        <v>499.99383870967699</v>
      </c>
      <c r="BX19">
        <v>102.464806451613</v>
      </c>
      <c r="BY19">
        <v>9.98642E-2</v>
      </c>
      <c r="BZ19">
        <v>27.9750709677419</v>
      </c>
      <c r="CA19">
        <v>28.858993548387101</v>
      </c>
      <c r="CB19">
        <v>999.9</v>
      </c>
      <c r="CC19">
        <v>0</v>
      </c>
      <c r="CD19">
        <v>0</v>
      </c>
      <c r="CE19">
        <v>10017.4774193548</v>
      </c>
      <c r="CF19">
        <v>0</v>
      </c>
      <c r="CG19">
        <v>268.26651612903203</v>
      </c>
      <c r="CH19">
        <v>1399.9851612903201</v>
      </c>
      <c r="CI19">
        <v>0.89999577419354904</v>
      </c>
      <c r="CJ19">
        <v>0.100004096774193</v>
      </c>
      <c r="CK19">
        <v>0</v>
      </c>
      <c r="CL19">
        <v>710.04029032258097</v>
      </c>
      <c r="CM19">
        <v>4.9993800000000004</v>
      </c>
      <c r="CN19">
        <v>10045.7870967742</v>
      </c>
      <c r="CO19">
        <v>11164.183870967699</v>
      </c>
      <c r="CP19">
        <v>48.061999999999998</v>
      </c>
      <c r="CQ19">
        <v>49.686999999999998</v>
      </c>
      <c r="CR19">
        <v>48.783999999999999</v>
      </c>
      <c r="CS19">
        <v>49.683</v>
      </c>
      <c r="CT19">
        <v>49.596548387096803</v>
      </c>
      <c r="CU19">
        <v>1255.48225806452</v>
      </c>
      <c r="CV19">
        <v>139.50290322580599</v>
      </c>
      <c r="CW19">
        <v>0</v>
      </c>
      <c r="CX19">
        <v>74.099999904632597</v>
      </c>
      <c r="CY19">
        <v>0</v>
      </c>
      <c r="CZ19">
        <v>709.91657692307695</v>
      </c>
      <c r="DA19">
        <v>-14.036410255643601</v>
      </c>
      <c r="DB19">
        <v>-193.049572700971</v>
      </c>
      <c r="DC19">
        <v>10043.873076923101</v>
      </c>
      <c r="DD19">
        <v>15</v>
      </c>
      <c r="DE19">
        <v>0</v>
      </c>
      <c r="DF19" t="s">
        <v>291</v>
      </c>
      <c r="DG19">
        <v>1607992578</v>
      </c>
      <c r="DH19">
        <v>1607992562.5999999</v>
      </c>
      <c r="DI19">
        <v>0</v>
      </c>
      <c r="DJ19">
        <v>1.9490000000000001</v>
      </c>
      <c r="DK19">
        <v>8.9999999999999993E-3</v>
      </c>
      <c r="DL19">
        <v>4.7690000000000001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-2.03414642166533</v>
      </c>
      <c r="DS19">
        <v>-0.13602257330388101</v>
      </c>
      <c r="DT19">
        <v>1.35391047058446E-2</v>
      </c>
      <c r="DU19">
        <v>1</v>
      </c>
      <c r="DV19">
        <v>2.4009464516129002</v>
      </c>
      <c r="DW19">
        <v>0.13150403225805901</v>
      </c>
      <c r="DX19">
        <v>1.3567124055999601E-2</v>
      </c>
      <c r="DY19">
        <v>1</v>
      </c>
      <c r="DZ19">
        <v>0.51886616129032204</v>
      </c>
      <c r="EA19">
        <v>5.9369032258049697E-3</v>
      </c>
      <c r="EB19">
        <v>6.25468706665406E-4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4.7690000000000001</v>
      </c>
      <c r="EJ19">
        <v>0.154</v>
      </c>
      <c r="EK19">
        <v>4.7690000000000001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1331.7</v>
      </c>
      <c r="EX19">
        <v>1332</v>
      </c>
      <c r="EY19">
        <v>2</v>
      </c>
      <c r="EZ19">
        <v>487.70699999999999</v>
      </c>
      <c r="FA19">
        <v>511.38900000000001</v>
      </c>
      <c r="FB19">
        <v>24.584</v>
      </c>
      <c r="FC19">
        <v>31.543500000000002</v>
      </c>
      <c r="FD19">
        <v>29.9999</v>
      </c>
      <c r="FE19">
        <v>31.346599999999999</v>
      </c>
      <c r="FF19">
        <v>31.382400000000001</v>
      </c>
      <c r="FG19">
        <v>6.5549400000000002</v>
      </c>
      <c r="FH19">
        <v>0</v>
      </c>
      <c r="FI19">
        <v>100</v>
      </c>
      <c r="FJ19">
        <v>24.5931</v>
      </c>
      <c r="FK19">
        <v>77.325599999999994</v>
      </c>
      <c r="FL19">
        <v>16.664000000000001</v>
      </c>
      <c r="FM19">
        <v>101.113</v>
      </c>
      <c r="FN19">
        <v>100.589</v>
      </c>
    </row>
    <row r="20" spans="1:170" x14ac:dyDescent="0.25">
      <c r="A20">
        <v>4</v>
      </c>
      <c r="B20">
        <v>1608072550.5999999</v>
      </c>
      <c r="C20">
        <v>266</v>
      </c>
      <c r="D20" t="s">
        <v>303</v>
      </c>
      <c r="E20" t="s">
        <v>304</v>
      </c>
      <c r="F20" t="s">
        <v>285</v>
      </c>
      <c r="G20" t="s">
        <v>286</v>
      </c>
      <c r="H20">
        <v>1608072542.8499999</v>
      </c>
      <c r="I20">
        <f t="shared" si="0"/>
        <v>4.550209927379835E-4</v>
      </c>
      <c r="J20">
        <f t="shared" si="1"/>
        <v>-1.8117252618526671</v>
      </c>
      <c r="K20">
        <f t="shared" si="2"/>
        <v>99.639026666666695</v>
      </c>
      <c r="L20">
        <f t="shared" si="3"/>
        <v>238.9828397524708</v>
      </c>
      <c r="M20">
        <f t="shared" si="4"/>
        <v>24.511965782924072</v>
      </c>
      <c r="N20">
        <f t="shared" si="5"/>
        <v>10.219764794940437</v>
      </c>
      <c r="O20">
        <f t="shared" si="6"/>
        <v>1.9981949780463193E-2</v>
      </c>
      <c r="P20">
        <f t="shared" si="7"/>
        <v>2.9753064892805678</v>
      </c>
      <c r="Q20">
        <f t="shared" si="8"/>
        <v>1.9907694839129662E-2</v>
      </c>
      <c r="R20">
        <f t="shared" si="9"/>
        <v>1.244895768622381E-2</v>
      </c>
      <c r="S20">
        <f t="shared" si="10"/>
        <v>231.29494141370529</v>
      </c>
      <c r="T20">
        <f t="shared" si="11"/>
        <v>29.214757994296917</v>
      </c>
      <c r="U20">
        <f t="shared" si="12"/>
        <v>28.860109999999999</v>
      </c>
      <c r="V20">
        <f t="shared" si="13"/>
        <v>3.9893319791314639</v>
      </c>
      <c r="W20">
        <f t="shared" si="14"/>
        <v>45.096441746629765</v>
      </c>
      <c r="X20">
        <f t="shared" si="15"/>
        <v>1.710119911650722</v>
      </c>
      <c r="Y20">
        <f t="shared" si="16"/>
        <v>3.7921393471770446</v>
      </c>
      <c r="Z20">
        <f t="shared" si="17"/>
        <v>2.2792120674807421</v>
      </c>
      <c r="AA20">
        <f t="shared" si="18"/>
        <v>-20.066425779745071</v>
      </c>
      <c r="AB20">
        <f t="shared" si="19"/>
        <v>-139.92424835998574</v>
      </c>
      <c r="AC20">
        <f t="shared" si="20"/>
        <v>-10.294533246805209</v>
      </c>
      <c r="AD20">
        <f t="shared" si="21"/>
        <v>61.009734027169287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54087.220762219986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699.70727999999997</v>
      </c>
      <c r="AR20">
        <v>767.98</v>
      </c>
      <c r="AS20">
        <f t="shared" si="27"/>
        <v>8.8899085913695775E-2</v>
      </c>
      <c r="AT20">
        <v>0.5</v>
      </c>
      <c r="AU20">
        <f t="shared" si="28"/>
        <v>1180.207248864137</v>
      </c>
      <c r="AV20">
        <f t="shared" si="29"/>
        <v>-1.8117252618526671</v>
      </c>
      <c r="AW20">
        <f t="shared" si="30"/>
        <v>52.459672806369724</v>
      </c>
      <c r="AX20">
        <f t="shared" si="31"/>
        <v>0.29384879814578513</v>
      </c>
      <c r="AY20">
        <f t="shared" si="32"/>
        <v>-1.0455602464940436E-3</v>
      </c>
      <c r="AZ20">
        <f t="shared" si="33"/>
        <v>3.2476106148597617</v>
      </c>
      <c r="BA20" t="s">
        <v>306</v>
      </c>
      <c r="BB20">
        <v>542.30999999999995</v>
      </c>
      <c r="BC20">
        <f t="shared" si="34"/>
        <v>225.67000000000007</v>
      </c>
      <c r="BD20">
        <f t="shared" si="35"/>
        <v>0.30253343377498126</v>
      </c>
      <c r="BE20">
        <f t="shared" si="36"/>
        <v>0.9170260720575637</v>
      </c>
      <c r="BF20">
        <f t="shared" si="37"/>
        <v>1.3003565505318344</v>
      </c>
      <c r="BG20">
        <f t="shared" si="38"/>
        <v>0.97938309373814403</v>
      </c>
      <c r="BH20">
        <f t="shared" si="39"/>
        <v>1400.0266666666701</v>
      </c>
      <c r="BI20">
        <f t="shared" si="40"/>
        <v>1180.207248864137</v>
      </c>
      <c r="BJ20">
        <f t="shared" si="41"/>
        <v>0.84298912082446109</v>
      </c>
      <c r="BK20">
        <f t="shared" si="42"/>
        <v>0.19597824164892202</v>
      </c>
      <c r="BL20">
        <v>6</v>
      </c>
      <c r="BM20">
        <v>0.5</v>
      </c>
      <c r="BN20" t="s">
        <v>290</v>
      </c>
      <c r="BO20">
        <v>2</v>
      </c>
      <c r="BP20">
        <v>1608072542.8499999</v>
      </c>
      <c r="BQ20">
        <v>99.639026666666695</v>
      </c>
      <c r="BR20">
        <v>97.519379999999998</v>
      </c>
      <c r="BS20">
        <v>16.6730533333333</v>
      </c>
      <c r="BT20">
        <v>16.136136666666701</v>
      </c>
      <c r="BU20">
        <v>94.87003</v>
      </c>
      <c r="BV20">
        <v>16.5190533333333</v>
      </c>
      <c r="BW20">
        <v>500.0043</v>
      </c>
      <c r="BX20">
        <v>102.467966666667</v>
      </c>
      <c r="BY20">
        <v>9.9924016666666698E-2</v>
      </c>
      <c r="BZ20">
        <v>27.98779</v>
      </c>
      <c r="CA20">
        <v>28.860109999999999</v>
      </c>
      <c r="CB20">
        <v>999.9</v>
      </c>
      <c r="CC20">
        <v>0</v>
      </c>
      <c r="CD20">
        <v>0</v>
      </c>
      <c r="CE20">
        <v>10016.0036666667</v>
      </c>
      <c r="CF20">
        <v>0</v>
      </c>
      <c r="CG20">
        <v>265.91853333333302</v>
      </c>
      <c r="CH20">
        <v>1400.0266666666701</v>
      </c>
      <c r="CI20">
        <v>0.900003</v>
      </c>
      <c r="CJ20">
        <v>9.9996733333333296E-2</v>
      </c>
      <c r="CK20">
        <v>0</v>
      </c>
      <c r="CL20">
        <v>699.75206666666702</v>
      </c>
      <c r="CM20">
        <v>4.9993800000000004</v>
      </c>
      <c r="CN20">
        <v>9903.4326666666693</v>
      </c>
      <c r="CO20">
        <v>11164.55</v>
      </c>
      <c r="CP20">
        <v>48.125</v>
      </c>
      <c r="CQ20">
        <v>49.741599999999998</v>
      </c>
      <c r="CR20">
        <v>48.866599999999998</v>
      </c>
      <c r="CS20">
        <v>49.691200000000002</v>
      </c>
      <c r="CT20">
        <v>49.674599999999998</v>
      </c>
      <c r="CU20">
        <v>1255.5326666666699</v>
      </c>
      <c r="CV20">
        <v>139.495</v>
      </c>
      <c r="CW20">
        <v>0</v>
      </c>
      <c r="CX20">
        <v>70.200000047683702</v>
      </c>
      <c r="CY20">
        <v>0</v>
      </c>
      <c r="CZ20">
        <v>699.70727999999997</v>
      </c>
      <c r="DA20">
        <v>-10.040000029978801</v>
      </c>
      <c r="DB20">
        <v>-135.340769410691</v>
      </c>
      <c r="DC20">
        <v>9902.5004000000008</v>
      </c>
      <c r="DD20">
        <v>15</v>
      </c>
      <c r="DE20">
        <v>0</v>
      </c>
      <c r="DF20" t="s">
        <v>291</v>
      </c>
      <c r="DG20">
        <v>1607992578</v>
      </c>
      <c r="DH20">
        <v>1607992562.5999999</v>
      </c>
      <c r="DI20">
        <v>0</v>
      </c>
      <c r="DJ20">
        <v>1.9490000000000001</v>
      </c>
      <c r="DK20">
        <v>8.9999999999999993E-3</v>
      </c>
      <c r="DL20">
        <v>4.7690000000000001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-1.8064091490133001</v>
      </c>
      <c r="DS20">
        <v>-0.189629100248428</v>
      </c>
      <c r="DT20">
        <v>3.1716024999785299E-2</v>
      </c>
      <c r="DU20">
        <v>1</v>
      </c>
      <c r="DV20">
        <v>2.1130964516129001</v>
      </c>
      <c r="DW20">
        <v>0.19553129032257399</v>
      </c>
      <c r="DX20">
        <v>3.7328587898629702E-2</v>
      </c>
      <c r="DY20">
        <v>1</v>
      </c>
      <c r="DZ20">
        <v>0.53645741935483904</v>
      </c>
      <c r="EA20">
        <v>4.2671467741935101E-2</v>
      </c>
      <c r="EB20">
        <v>3.2162066393069499E-3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4.7690000000000001</v>
      </c>
      <c r="EJ20">
        <v>0.154</v>
      </c>
      <c r="EK20">
        <v>4.7690000000000001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1332.9</v>
      </c>
      <c r="EX20">
        <v>1333.1</v>
      </c>
      <c r="EY20">
        <v>2</v>
      </c>
      <c r="EZ20">
        <v>487.76900000000001</v>
      </c>
      <c r="FA20">
        <v>511.33699999999999</v>
      </c>
      <c r="FB20">
        <v>24.600999999999999</v>
      </c>
      <c r="FC20">
        <v>31.5352</v>
      </c>
      <c r="FD20">
        <v>30.0001</v>
      </c>
      <c r="FE20">
        <v>31.3383</v>
      </c>
      <c r="FF20">
        <v>31.374199999999998</v>
      </c>
      <c r="FG20">
        <v>7.4816099999999999</v>
      </c>
      <c r="FH20">
        <v>0</v>
      </c>
      <c r="FI20">
        <v>100</v>
      </c>
      <c r="FJ20">
        <v>24.6036</v>
      </c>
      <c r="FK20">
        <v>97.661299999999997</v>
      </c>
      <c r="FL20">
        <v>16.6435</v>
      </c>
      <c r="FM20">
        <v>101.111</v>
      </c>
      <c r="FN20">
        <v>100.58799999999999</v>
      </c>
    </row>
    <row r="21" spans="1:170" x14ac:dyDescent="0.25">
      <c r="A21">
        <v>5</v>
      </c>
      <c r="B21">
        <v>1608072625.5999999</v>
      </c>
      <c r="C21">
        <v>341</v>
      </c>
      <c r="D21" t="s">
        <v>307</v>
      </c>
      <c r="E21" t="s">
        <v>308</v>
      </c>
      <c r="F21" t="s">
        <v>285</v>
      </c>
      <c r="G21" t="s">
        <v>286</v>
      </c>
      <c r="H21">
        <v>1608072617.8499999</v>
      </c>
      <c r="I21">
        <f t="shared" si="0"/>
        <v>5.1626523391099161E-4</v>
      </c>
      <c r="J21">
        <f t="shared" si="1"/>
        <v>-1.0917665113478676</v>
      </c>
      <c r="K21">
        <f t="shared" si="2"/>
        <v>149.23366666666701</v>
      </c>
      <c r="L21">
        <f t="shared" si="3"/>
        <v>219.43636813813754</v>
      </c>
      <c r="M21">
        <f t="shared" si="4"/>
        <v>22.507860050407871</v>
      </c>
      <c r="N21">
        <f t="shared" si="5"/>
        <v>15.30708201490136</v>
      </c>
      <c r="O21">
        <f t="shared" si="6"/>
        <v>2.2796532269999965E-2</v>
      </c>
      <c r="P21">
        <f t="shared" si="7"/>
        <v>2.9717781834010117</v>
      </c>
      <c r="Q21">
        <f t="shared" si="8"/>
        <v>2.2699825955350614E-2</v>
      </c>
      <c r="R21">
        <f t="shared" si="9"/>
        <v>1.4196045587727638E-2</v>
      </c>
      <c r="S21">
        <f t="shared" si="10"/>
        <v>231.29195511401451</v>
      </c>
      <c r="T21">
        <f t="shared" si="11"/>
        <v>29.199722421339018</v>
      </c>
      <c r="U21">
        <f t="shared" si="12"/>
        <v>28.84422</v>
      </c>
      <c r="V21">
        <f t="shared" si="13"/>
        <v>3.985661526521548</v>
      </c>
      <c r="W21">
        <f t="shared" si="14"/>
        <v>45.298795299793738</v>
      </c>
      <c r="X21">
        <f t="shared" si="15"/>
        <v>1.7177263406350314</v>
      </c>
      <c r="Y21">
        <f t="shared" si="16"/>
        <v>3.7919912202231409</v>
      </c>
      <c r="Z21">
        <f t="shared" si="17"/>
        <v>2.2679351858865164</v>
      </c>
      <c r="AA21">
        <f t="shared" si="18"/>
        <v>-22.767296815474729</v>
      </c>
      <c r="AB21">
        <f t="shared" si="19"/>
        <v>-137.31985259849486</v>
      </c>
      <c r="AC21">
        <f t="shared" si="20"/>
        <v>-10.114082788325129</v>
      </c>
      <c r="AD21">
        <f t="shared" si="21"/>
        <v>61.09072291171978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53983.977032036797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691.18961538461497</v>
      </c>
      <c r="AR21">
        <v>762.13</v>
      </c>
      <c r="AS21">
        <f t="shared" si="27"/>
        <v>9.308173751903881E-2</v>
      </c>
      <c r="AT21">
        <v>0.5</v>
      </c>
      <c r="AU21">
        <f t="shared" si="28"/>
        <v>1180.1925718532232</v>
      </c>
      <c r="AV21">
        <f t="shared" si="29"/>
        <v>-1.0917665113478676</v>
      </c>
      <c r="AW21">
        <f t="shared" si="30"/>
        <v>54.927187597580534</v>
      </c>
      <c r="AX21">
        <f t="shared" si="31"/>
        <v>0.29627491372862891</v>
      </c>
      <c r="AY21">
        <f t="shared" si="32"/>
        <v>-4.3553827044047141E-4</v>
      </c>
      <c r="AZ21">
        <f t="shared" si="33"/>
        <v>3.2802146615406818</v>
      </c>
      <c r="BA21" t="s">
        <v>310</v>
      </c>
      <c r="BB21">
        <v>536.33000000000004</v>
      </c>
      <c r="BC21">
        <f t="shared" si="34"/>
        <v>225.79999999999995</v>
      </c>
      <c r="BD21">
        <f t="shared" si="35"/>
        <v>0.31417353682632881</v>
      </c>
      <c r="BE21">
        <f t="shared" si="36"/>
        <v>0.91716041456479858</v>
      </c>
      <c r="BF21">
        <f t="shared" si="37"/>
        <v>1.520593909215326</v>
      </c>
      <c r="BG21">
        <f t="shared" si="38"/>
        <v>0.98168027151704951</v>
      </c>
      <c r="BH21">
        <f t="shared" si="39"/>
        <v>1400.00933333333</v>
      </c>
      <c r="BI21">
        <f t="shared" si="40"/>
        <v>1180.1925718532232</v>
      </c>
      <c r="BJ21">
        <f t="shared" si="41"/>
        <v>0.84298907425371405</v>
      </c>
      <c r="BK21">
        <f t="shared" si="42"/>
        <v>0.19597814850742812</v>
      </c>
      <c r="BL21">
        <v>6</v>
      </c>
      <c r="BM21">
        <v>0.5</v>
      </c>
      <c r="BN21" t="s">
        <v>290</v>
      </c>
      <c r="BO21">
        <v>2</v>
      </c>
      <c r="BP21">
        <v>1608072617.8499999</v>
      </c>
      <c r="BQ21">
        <v>149.23366666666701</v>
      </c>
      <c r="BR21">
        <v>148.01599999999999</v>
      </c>
      <c r="BS21">
        <v>16.746666666666702</v>
      </c>
      <c r="BT21">
        <v>16.137523333333299</v>
      </c>
      <c r="BU21">
        <v>144.464666666667</v>
      </c>
      <c r="BV21">
        <v>16.592673333333298</v>
      </c>
      <c r="BW21">
        <v>500.00006666666701</v>
      </c>
      <c r="BX21">
        <v>102.47126666666701</v>
      </c>
      <c r="BY21">
        <v>9.9971826666666694E-2</v>
      </c>
      <c r="BZ21">
        <v>27.987120000000001</v>
      </c>
      <c r="CA21">
        <v>28.84422</v>
      </c>
      <c r="CB21">
        <v>999.9</v>
      </c>
      <c r="CC21">
        <v>0</v>
      </c>
      <c r="CD21">
        <v>0</v>
      </c>
      <c r="CE21">
        <v>9995.7090000000007</v>
      </c>
      <c r="CF21">
        <v>0</v>
      </c>
      <c r="CG21">
        <v>271.70126666666698</v>
      </c>
      <c r="CH21">
        <v>1400.00933333333</v>
      </c>
      <c r="CI21">
        <v>0.90000789999999997</v>
      </c>
      <c r="CJ21">
        <v>9.9991739999999996E-2</v>
      </c>
      <c r="CK21">
        <v>0</v>
      </c>
      <c r="CL21">
        <v>691.18156666666698</v>
      </c>
      <c r="CM21">
        <v>4.9993800000000004</v>
      </c>
      <c r="CN21">
        <v>9788.5836666666692</v>
      </c>
      <c r="CO21">
        <v>11164.426666666701</v>
      </c>
      <c r="CP21">
        <v>48.197499999999998</v>
      </c>
      <c r="CQ21">
        <v>49.75</v>
      </c>
      <c r="CR21">
        <v>48.936999999999998</v>
      </c>
      <c r="CS21">
        <v>49.733199999999997</v>
      </c>
      <c r="CT21">
        <v>49.703800000000001</v>
      </c>
      <c r="CU21">
        <v>1255.51833333333</v>
      </c>
      <c r="CV21">
        <v>139.49100000000001</v>
      </c>
      <c r="CW21">
        <v>0</v>
      </c>
      <c r="CX21">
        <v>74</v>
      </c>
      <c r="CY21">
        <v>0</v>
      </c>
      <c r="CZ21">
        <v>691.18961538461497</v>
      </c>
      <c r="DA21">
        <v>-6.9773675291557602</v>
      </c>
      <c r="DB21">
        <v>-101.982564137541</v>
      </c>
      <c r="DC21">
        <v>9788.5665384615404</v>
      </c>
      <c r="DD21">
        <v>15</v>
      </c>
      <c r="DE21">
        <v>0</v>
      </c>
      <c r="DF21" t="s">
        <v>291</v>
      </c>
      <c r="DG21">
        <v>1607992578</v>
      </c>
      <c r="DH21">
        <v>1607992562.5999999</v>
      </c>
      <c r="DI21">
        <v>0</v>
      </c>
      <c r="DJ21">
        <v>1.9490000000000001</v>
      </c>
      <c r="DK21">
        <v>8.9999999999999993E-3</v>
      </c>
      <c r="DL21">
        <v>4.7690000000000001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-1.0892284760828601</v>
      </c>
      <c r="DS21">
        <v>-0.12658262073475801</v>
      </c>
      <c r="DT21">
        <v>1.78370242029138E-2</v>
      </c>
      <c r="DU21">
        <v>1</v>
      </c>
      <c r="DV21">
        <v>1.2150912903225799</v>
      </c>
      <c r="DW21">
        <v>0.12878564516129101</v>
      </c>
      <c r="DX21">
        <v>2.0517238030485101E-2</v>
      </c>
      <c r="DY21">
        <v>1</v>
      </c>
      <c r="DZ21">
        <v>0.60813316129032302</v>
      </c>
      <c r="EA21">
        <v>7.5206661290320595E-2</v>
      </c>
      <c r="EB21">
        <v>5.6244433077747699E-3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4.7690000000000001</v>
      </c>
      <c r="EJ21">
        <v>0.154</v>
      </c>
      <c r="EK21">
        <v>4.7690000000000001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1334.1</v>
      </c>
      <c r="EX21">
        <v>1334.4</v>
      </c>
      <c r="EY21">
        <v>2</v>
      </c>
      <c r="EZ21">
        <v>488.03100000000001</v>
      </c>
      <c r="FA21">
        <v>511.286</v>
      </c>
      <c r="FB21">
        <v>24.5472</v>
      </c>
      <c r="FC21">
        <v>31.518599999999999</v>
      </c>
      <c r="FD21">
        <v>29.9999</v>
      </c>
      <c r="FE21">
        <v>31.3232</v>
      </c>
      <c r="FF21">
        <v>31.3598</v>
      </c>
      <c r="FG21">
        <v>9.7943899999999999</v>
      </c>
      <c r="FH21">
        <v>0</v>
      </c>
      <c r="FI21">
        <v>100</v>
      </c>
      <c r="FJ21">
        <v>24.554099999999998</v>
      </c>
      <c r="FK21">
        <v>148.36699999999999</v>
      </c>
      <c r="FL21">
        <v>16.674399999999999</v>
      </c>
      <c r="FM21">
        <v>101.114</v>
      </c>
      <c r="FN21">
        <v>100.58799999999999</v>
      </c>
    </row>
    <row r="22" spans="1:170" x14ac:dyDescent="0.25">
      <c r="A22">
        <v>6</v>
      </c>
      <c r="B22">
        <v>1608072698.5999999</v>
      </c>
      <c r="C22">
        <v>414</v>
      </c>
      <c r="D22" t="s">
        <v>311</v>
      </c>
      <c r="E22" t="s">
        <v>312</v>
      </c>
      <c r="F22" t="s">
        <v>285</v>
      </c>
      <c r="G22" t="s">
        <v>286</v>
      </c>
      <c r="H22">
        <v>1608072690.8499999</v>
      </c>
      <c r="I22">
        <f t="shared" si="0"/>
        <v>6.3596490117329943E-4</v>
      </c>
      <c r="J22">
        <f t="shared" si="1"/>
        <v>-0.17929500845505303</v>
      </c>
      <c r="K22">
        <f t="shared" si="2"/>
        <v>199.11113333333299</v>
      </c>
      <c r="L22">
        <f t="shared" si="3"/>
        <v>202.04136134266125</v>
      </c>
      <c r="M22">
        <f t="shared" si="4"/>
        <v>20.723909838318988</v>
      </c>
      <c r="N22">
        <f t="shared" si="5"/>
        <v>20.42334870238383</v>
      </c>
      <c r="O22">
        <f t="shared" si="6"/>
        <v>2.8377698985868723E-2</v>
      </c>
      <c r="P22">
        <f t="shared" si="7"/>
        <v>2.9688738318931152</v>
      </c>
      <c r="Q22">
        <f t="shared" si="8"/>
        <v>2.8227866072361104E-2</v>
      </c>
      <c r="R22">
        <f t="shared" si="9"/>
        <v>1.7655812098694997E-2</v>
      </c>
      <c r="S22">
        <f t="shared" si="10"/>
        <v>231.29177839332749</v>
      </c>
      <c r="T22">
        <f t="shared" si="11"/>
        <v>29.168273252702487</v>
      </c>
      <c r="U22">
        <f t="shared" si="12"/>
        <v>28.8186933333333</v>
      </c>
      <c r="V22">
        <f t="shared" si="13"/>
        <v>3.9797712526595856</v>
      </c>
      <c r="W22">
        <f t="shared" si="14"/>
        <v>45.711693154608021</v>
      </c>
      <c r="X22">
        <f t="shared" si="15"/>
        <v>1.7331984598867827</v>
      </c>
      <c r="Y22">
        <f t="shared" si="16"/>
        <v>3.791586660386185</v>
      </c>
      <c r="Z22">
        <f t="shared" si="17"/>
        <v>2.246572792772803</v>
      </c>
      <c r="AA22">
        <f t="shared" si="18"/>
        <v>-28.046052141742503</v>
      </c>
      <c r="AB22">
        <f t="shared" si="19"/>
        <v>-133.39280907566794</v>
      </c>
      <c r="AC22">
        <f t="shared" si="20"/>
        <v>-9.8331138574855963</v>
      </c>
      <c r="AD22">
        <f t="shared" si="21"/>
        <v>60.019803318431457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53899.252211134954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683.54579999999999</v>
      </c>
      <c r="AR22">
        <v>761.03</v>
      </c>
      <c r="AS22">
        <f t="shared" si="27"/>
        <v>0.10181490874209953</v>
      </c>
      <c r="AT22">
        <v>0.5</v>
      </c>
      <c r="AU22">
        <f t="shared" si="28"/>
        <v>1180.1849259088544</v>
      </c>
      <c r="AV22">
        <f t="shared" si="29"/>
        <v>-0.17929500845505303</v>
      </c>
      <c r="AW22">
        <f t="shared" si="30"/>
        <v>60.080210265105755</v>
      </c>
      <c r="AX22">
        <f t="shared" si="31"/>
        <v>0.31128864827930564</v>
      </c>
      <c r="AY22">
        <f t="shared" si="32"/>
        <v>3.3761867535659609E-4</v>
      </c>
      <c r="AZ22">
        <f t="shared" si="33"/>
        <v>3.2864013245207158</v>
      </c>
      <c r="BA22" t="s">
        <v>314</v>
      </c>
      <c r="BB22">
        <v>524.13</v>
      </c>
      <c r="BC22">
        <f t="shared" si="34"/>
        <v>236.89999999999998</v>
      </c>
      <c r="BD22">
        <f t="shared" si="35"/>
        <v>0.32707555930772475</v>
      </c>
      <c r="BE22">
        <f t="shared" si="36"/>
        <v>0.91347541043481451</v>
      </c>
      <c r="BF22">
        <f t="shared" si="37"/>
        <v>1.7009652307536396</v>
      </c>
      <c r="BG22">
        <f t="shared" si="38"/>
        <v>0.98211221947547633</v>
      </c>
      <c r="BH22">
        <f t="shared" si="39"/>
        <v>1399.99933333333</v>
      </c>
      <c r="BI22">
        <f t="shared" si="40"/>
        <v>1180.1849259088544</v>
      </c>
      <c r="BJ22">
        <f t="shared" si="41"/>
        <v>0.8429896342156763</v>
      </c>
      <c r="BK22">
        <f t="shared" si="42"/>
        <v>0.19597926843135272</v>
      </c>
      <c r="BL22">
        <v>6</v>
      </c>
      <c r="BM22">
        <v>0.5</v>
      </c>
      <c r="BN22" t="s">
        <v>290</v>
      </c>
      <c r="BO22">
        <v>2</v>
      </c>
      <c r="BP22">
        <v>1608072690.8499999</v>
      </c>
      <c r="BQ22">
        <v>199.11113333333299</v>
      </c>
      <c r="BR22">
        <v>199.04793333333299</v>
      </c>
      <c r="BS22">
        <v>16.897283333333299</v>
      </c>
      <c r="BT22">
        <v>16.147030000000001</v>
      </c>
      <c r="BU22">
        <v>194.34213333333301</v>
      </c>
      <c r="BV22">
        <v>16.743283333333299</v>
      </c>
      <c r="BW22">
        <v>500.00616666666701</v>
      </c>
      <c r="BX22">
        <v>102.472533333333</v>
      </c>
      <c r="BY22">
        <v>0.10007705</v>
      </c>
      <c r="BZ22">
        <v>27.985289999999999</v>
      </c>
      <c r="CA22">
        <v>28.8186933333333</v>
      </c>
      <c r="CB22">
        <v>999.9</v>
      </c>
      <c r="CC22">
        <v>0</v>
      </c>
      <c r="CD22">
        <v>0</v>
      </c>
      <c r="CE22">
        <v>9979.1666666666606</v>
      </c>
      <c r="CF22">
        <v>0</v>
      </c>
      <c r="CG22">
        <v>280.241733333333</v>
      </c>
      <c r="CH22">
        <v>1399.99933333333</v>
      </c>
      <c r="CI22">
        <v>0.8999897</v>
      </c>
      <c r="CJ22">
        <v>0.100010286666667</v>
      </c>
      <c r="CK22">
        <v>0</v>
      </c>
      <c r="CL22">
        <v>683.594066666667</v>
      </c>
      <c r="CM22">
        <v>4.9993800000000004</v>
      </c>
      <c r="CN22">
        <v>9687.0996666666706</v>
      </c>
      <c r="CO22">
        <v>11164.2933333333</v>
      </c>
      <c r="CP22">
        <v>48.2624</v>
      </c>
      <c r="CQ22">
        <v>49.811999999999998</v>
      </c>
      <c r="CR22">
        <v>49</v>
      </c>
      <c r="CS22">
        <v>49.7541333333333</v>
      </c>
      <c r="CT22">
        <v>49.7541333333333</v>
      </c>
      <c r="CU22">
        <v>1255.4880000000001</v>
      </c>
      <c r="CV22">
        <v>139.51666666666699</v>
      </c>
      <c r="CW22">
        <v>0</v>
      </c>
      <c r="CX22">
        <v>72.200000047683702</v>
      </c>
      <c r="CY22">
        <v>0</v>
      </c>
      <c r="CZ22">
        <v>683.54579999999999</v>
      </c>
      <c r="DA22">
        <v>-6.2800769355363499</v>
      </c>
      <c r="DB22">
        <v>-99.040769381913606</v>
      </c>
      <c r="DC22">
        <v>9686.3011999999999</v>
      </c>
      <c r="DD22">
        <v>15</v>
      </c>
      <c r="DE22">
        <v>0</v>
      </c>
      <c r="DF22" t="s">
        <v>291</v>
      </c>
      <c r="DG22">
        <v>1607992578</v>
      </c>
      <c r="DH22">
        <v>1607992562.5999999</v>
      </c>
      <c r="DI22">
        <v>0</v>
      </c>
      <c r="DJ22">
        <v>1.9490000000000001</v>
      </c>
      <c r="DK22">
        <v>8.9999999999999993E-3</v>
      </c>
      <c r="DL22">
        <v>4.7690000000000001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-0.17562639828686899</v>
      </c>
      <c r="DS22">
        <v>-0.14018570714057299</v>
      </c>
      <c r="DT22">
        <v>1.90285392249104E-2</v>
      </c>
      <c r="DU22">
        <v>1</v>
      </c>
      <c r="DV22">
        <v>5.9179975483871002E-2</v>
      </c>
      <c r="DW22">
        <v>0.124464558387097</v>
      </c>
      <c r="DX22">
        <v>2.1391958370600699E-2</v>
      </c>
      <c r="DY22">
        <v>1</v>
      </c>
      <c r="DZ22">
        <v>0.748460161290322</v>
      </c>
      <c r="EA22">
        <v>0.133046999999998</v>
      </c>
      <c r="EB22">
        <v>9.9399713477122398E-3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4.7690000000000001</v>
      </c>
      <c r="EJ22">
        <v>0.154</v>
      </c>
      <c r="EK22">
        <v>4.7690000000000001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1335.3</v>
      </c>
      <c r="EX22">
        <v>1335.6</v>
      </c>
      <c r="EY22">
        <v>2</v>
      </c>
      <c r="EZ22">
        <v>488.18099999999998</v>
      </c>
      <c r="FA22">
        <v>511.81700000000001</v>
      </c>
      <c r="FB22">
        <v>24.5852</v>
      </c>
      <c r="FC22">
        <v>31.496600000000001</v>
      </c>
      <c r="FD22">
        <v>30</v>
      </c>
      <c r="FE22">
        <v>31.306000000000001</v>
      </c>
      <c r="FF22">
        <v>31.343900000000001</v>
      </c>
      <c r="FG22">
        <v>12.1081</v>
      </c>
      <c r="FH22">
        <v>0</v>
      </c>
      <c r="FI22">
        <v>100</v>
      </c>
      <c r="FJ22">
        <v>24.5945</v>
      </c>
      <c r="FK22">
        <v>199.64500000000001</v>
      </c>
      <c r="FL22">
        <v>16.728899999999999</v>
      </c>
      <c r="FM22">
        <v>101.11499999999999</v>
      </c>
      <c r="FN22">
        <v>100.593</v>
      </c>
    </row>
    <row r="23" spans="1:170" x14ac:dyDescent="0.25">
      <c r="A23">
        <v>7</v>
      </c>
      <c r="B23">
        <v>1608072769.5999999</v>
      </c>
      <c r="C23">
        <v>485</v>
      </c>
      <c r="D23" t="s">
        <v>315</v>
      </c>
      <c r="E23" t="s">
        <v>316</v>
      </c>
      <c r="F23" t="s">
        <v>285</v>
      </c>
      <c r="G23" t="s">
        <v>286</v>
      </c>
      <c r="H23">
        <v>1608072761.8499999</v>
      </c>
      <c r="I23">
        <f t="shared" si="0"/>
        <v>7.9854824454031915E-4</v>
      </c>
      <c r="J23">
        <f t="shared" si="1"/>
        <v>1.145228480183053</v>
      </c>
      <c r="K23">
        <f t="shared" si="2"/>
        <v>248.928</v>
      </c>
      <c r="L23">
        <f t="shared" si="3"/>
        <v>190.13449075799835</v>
      </c>
      <c r="M23">
        <f t="shared" si="4"/>
        <v>19.502653999553736</v>
      </c>
      <c r="N23">
        <f t="shared" si="5"/>
        <v>25.533277184201197</v>
      </c>
      <c r="O23">
        <f t="shared" si="6"/>
        <v>3.6144780916112604E-2</v>
      </c>
      <c r="P23">
        <f t="shared" si="7"/>
        <v>2.9707755084291012</v>
      </c>
      <c r="Q23">
        <f t="shared" si="8"/>
        <v>3.59022365905581E-2</v>
      </c>
      <c r="R23">
        <f t="shared" si="9"/>
        <v>2.2460553687426825E-2</v>
      </c>
      <c r="S23">
        <f t="shared" si="10"/>
        <v>231.29350331169528</v>
      </c>
      <c r="T23">
        <f t="shared" si="11"/>
        <v>29.116840775330125</v>
      </c>
      <c r="U23">
        <f t="shared" si="12"/>
        <v>28.786286666666701</v>
      </c>
      <c r="V23">
        <f t="shared" si="13"/>
        <v>3.9723043570935537</v>
      </c>
      <c r="W23">
        <f t="shared" si="14"/>
        <v>46.298826843659377</v>
      </c>
      <c r="X23">
        <f t="shared" si="15"/>
        <v>1.7545354658541203</v>
      </c>
      <c r="Y23">
        <f t="shared" si="16"/>
        <v>3.7895894679551776</v>
      </c>
      <c r="Z23">
        <f t="shared" si="17"/>
        <v>2.2177688912394333</v>
      </c>
      <c r="AA23">
        <f t="shared" si="18"/>
        <v>-35.215977584228071</v>
      </c>
      <c r="AB23">
        <f t="shared" si="19"/>
        <v>-129.73530254209919</v>
      </c>
      <c r="AC23">
        <f t="shared" si="20"/>
        <v>-9.5554050666206987</v>
      </c>
      <c r="AD23">
        <f t="shared" si="21"/>
        <v>56.786818118747306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53956.581979877956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677.10242307692295</v>
      </c>
      <c r="AR23">
        <v>766.41</v>
      </c>
      <c r="AS23">
        <f t="shared" si="27"/>
        <v>0.11652715507766997</v>
      </c>
      <c r="AT23">
        <v>0.5</v>
      </c>
      <c r="AU23">
        <f t="shared" si="28"/>
        <v>1180.1959118534635</v>
      </c>
      <c r="AV23">
        <f t="shared" si="29"/>
        <v>1.145228480183053</v>
      </c>
      <c r="AW23">
        <f t="shared" si="30"/>
        <v>68.762436021290327</v>
      </c>
      <c r="AX23">
        <f t="shared" si="31"/>
        <v>0.32857086937800911</v>
      </c>
      <c r="AY23">
        <f t="shared" si="32"/>
        <v>1.4599067347160965E-3</v>
      </c>
      <c r="AZ23">
        <f t="shared" si="33"/>
        <v>3.2563118957216113</v>
      </c>
      <c r="BA23" t="s">
        <v>318</v>
      </c>
      <c r="BB23">
        <v>514.59</v>
      </c>
      <c r="BC23">
        <f t="shared" si="34"/>
        <v>251.81999999999994</v>
      </c>
      <c r="BD23">
        <f t="shared" si="35"/>
        <v>0.35464846685361384</v>
      </c>
      <c r="BE23">
        <f t="shared" si="36"/>
        <v>0.90834543528820866</v>
      </c>
      <c r="BF23">
        <f t="shared" si="37"/>
        <v>1.7534298400616182</v>
      </c>
      <c r="BG23">
        <f t="shared" si="38"/>
        <v>0.97999960127880759</v>
      </c>
      <c r="BH23">
        <f t="shared" si="39"/>
        <v>1400.0126666666699</v>
      </c>
      <c r="BI23">
        <f t="shared" si="40"/>
        <v>1180.1959118534635</v>
      </c>
      <c r="BJ23">
        <f t="shared" si="41"/>
        <v>0.8429894528478985</v>
      </c>
      <c r="BK23">
        <f t="shared" si="42"/>
        <v>0.19597890569579718</v>
      </c>
      <c r="BL23">
        <v>6</v>
      </c>
      <c r="BM23">
        <v>0.5</v>
      </c>
      <c r="BN23" t="s">
        <v>290</v>
      </c>
      <c r="BO23">
        <v>2</v>
      </c>
      <c r="BP23">
        <v>1608072761.8499999</v>
      </c>
      <c r="BQ23">
        <v>248.928</v>
      </c>
      <c r="BR23">
        <v>250.54079999999999</v>
      </c>
      <c r="BS23">
        <v>17.105246666666702</v>
      </c>
      <c r="BT23">
        <v>16.1633866666667</v>
      </c>
      <c r="BU23">
        <v>244.15899999999999</v>
      </c>
      <c r="BV23">
        <v>16.951250000000002</v>
      </c>
      <c r="BW23">
        <v>500.003533333333</v>
      </c>
      <c r="BX23">
        <v>102.472933333333</v>
      </c>
      <c r="BY23">
        <v>0.100008176666667</v>
      </c>
      <c r="BZ23">
        <v>27.9762533333333</v>
      </c>
      <c r="CA23">
        <v>28.786286666666701</v>
      </c>
      <c r="CB23">
        <v>999.9</v>
      </c>
      <c r="CC23">
        <v>0</v>
      </c>
      <c r="CD23">
        <v>0</v>
      </c>
      <c r="CE23">
        <v>9989.8760000000002</v>
      </c>
      <c r="CF23">
        <v>0</v>
      </c>
      <c r="CG23">
        <v>288.602466666667</v>
      </c>
      <c r="CH23">
        <v>1400.0126666666699</v>
      </c>
      <c r="CI23">
        <v>0.89999320000000005</v>
      </c>
      <c r="CJ23">
        <v>0.100006813333333</v>
      </c>
      <c r="CK23">
        <v>0</v>
      </c>
      <c r="CL23">
        <v>677.10590000000002</v>
      </c>
      <c r="CM23">
        <v>4.9993800000000004</v>
      </c>
      <c r="CN23">
        <v>9601.4940000000006</v>
      </c>
      <c r="CO23">
        <v>11164.403333333301</v>
      </c>
      <c r="CP23">
        <v>48.311999999999998</v>
      </c>
      <c r="CQ23">
        <v>49.870800000000003</v>
      </c>
      <c r="CR23">
        <v>49.049599999999998</v>
      </c>
      <c r="CS23">
        <v>49.811999999999998</v>
      </c>
      <c r="CT23">
        <v>49.811999999999998</v>
      </c>
      <c r="CU23">
        <v>1255.5036666666699</v>
      </c>
      <c r="CV23">
        <v>139.50899999999999</v>
      </c>
      <c r="CW23">
        <v>0</v>
      </c>
      <c r="CX23">
        <v>70.400000095367403</v>
      </c>
      <c r="CY23">
        <v>0</v>
      </c>
      <c r="CZ23">
        <v>677.10242307692295</v>
      </c>
      <c r="DA23">
        <v>-6.2553504280727603</v>
      </c>
      <c r="DB23">
        <v>-85.657777690724302</v>
      </c>
      <c r="DC23">
        <v>9601.0696153846093</v>
      </c>
      <c r="DD23">
        <v>15</v>
      </c>
      <c r="DE23">
        <v>0</v>
      </c>
      <c r="DF23" t="s">
        <v>291</v>
      </c>
      <c r="DG23">
        <v>1607992578</v>
      </c>
      <c r="DH23">
        <v>1607992562.5999999</v>
      </c>
      <c r="DI23">
        <v>0</v>
      </c>
      <c r="DJ23">
        <v>1.9490000000000001</v>
      </c>
      <c r="DK23">
        <v>8.9999999999999993E-3</v>
      </c>
      <c r="DL23">
        <v>4.7690000000000001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1.1491310550254199</v>
      </c>
      <c r="DS23">
        <v>-0.10571120910971001</v>
      </c>
      <c r="DT23">
        <v>5.6931667338413303E-2</v>
      </c>
      <c r="DU23">
        <v>1</v>
      </c>
      <c r="DV23">
        <v>-1.6186822580645199</v>
      </c>
      <c r="DW23">
        <v>2.8268709677424699E-2</v>
      </c>
      <c r="DX23">
        <v>6.7590822850523299E-2</v>
      </c>
      <c r="DY23">
        <v>1</v>
      </c>
      <c r="DZ23">
        <v>0.93966106451612896</v>
      </c>
      <c r="EA23">
        <v>0.176047064516128</v>
      </c>
      <c r="EB23">
        <v>1.3135262721774199E-2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4.7690000000000001</v>
      </c>
      <c r="EJ23">
        <v>0.154</v>
      </c>
      <c r="EK23">
        <v>4.7690000000000001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1336.5</v>
      </c>
      <c r="EX23">
        <v>1336.8</v>
      </c>
      <c r="EY23">
        <v>2</v>
      </c>
      <c r="EZ23">
        <v>488.39499999999998</v>
      </c>
      <c r="FA23">
        <v>511.71300000000002</v>
      </c>
      <c r="FB23">
        <v>24.5946</v>
      </c>
      <c r="FC23">
        <v>31.479900000000001</v>
      </c>
      <c r="FD23">
        <v>29.9999</v>
      </c>
      <c r="FE23">
        <v>31.290900000000001</v>
      </c>
      <c r="FF23">
        <v>31.327400000000001</v>
      </c>
      <c r="FG23">
        <v>14.399699999999999</v>
      </c>
      <c r="FH23">
        <v>0</v>
      </c>
      <c r="FI23">
        <v>100</v>
      </c>
      <c r="FJ23">
        <v>24.604800000000001</v>
      </c>
      <c r="FK23">
        <v>251.126</v>
      </c>
      <c r="FL23">
        <v>16.865400000000001</v>
      </c>
      <c r="FM23">
        <v>101.11799999999999</v>
      </c>
      <c r="FN23">
        <v>100.595</v>
      </c>
    </row>
    <row r="24" spans="1:170" x14ac:dyDescent="0.25">
      <c r="A24">
        <v>8</v>
      </c>
      <c r="B24">
        <v>1608072841.5999999</v>
      </c>
      <c r="C24">
        <v>557</v>
      </c>
      <c r="D24" t="s">
        <v>319</v>
      </c>
      <c r="E24" t="s">
        <v>320</v>
      </c>
      <c r="F24" t="s">
        <v>285</v>
      </c>
      <c r="G24" t="s">
        <v>286</v>
      </c>
      <c r="H24">
        <v>1608072833.8499999</v>
      </c>
      <c r="I24">
        <f t="shared" si="0"/>
        <v>9.9057267848469367E-4</v>
      </c>
      <c r="J24">
        <f t="shared" si="1"/>
        <v>5.5869921458081322</v>
      </c>
      <c r="K24">
        <f t="shared" si="2"/>
        <v>396.92453333333299</v>
      </c>
      <c r="L24">
        <f t="shared" si="3"/>
        <v>188.57435647648481</v>
      </c>
      <c r="M24">
        <f t="shared" si="4"/>
        <v>19.342789739398107</v>
      </c>
      <c r="N24">
        <f t="shared" si="5"/>
        <v>40.714060671514339</v>
      </c>
      <c r="O24">
        <f t="shared" si="6"/>
        <v>4.5459891879309058E-2</v>
      </c>
      <c r="P24">
        <f t="shared" si="7"/>
        <v>2.9708922330057748</v>
      </c>
      <c r="Q24">
        <f t="shared" si="8"/>
        <v>4.5076952452065985E-2</v>
      </c>
      <c r="R24">
        <f t="shared" si="9"/>
        <v>2.8207231864316638E-2</v>
      </c>
      <c r="S24">
        <f t="shared" si="10"/>
        <v>231.2896266761436</v>
      </c>
      <c r="T24">
        <f t="shared" si="11"/>
        <v>29.086747142607596</v>
      </c>
      <c r="U24">
        <f t="shared" si="12"/>
        <v>28.776436666666701</v>
      </c>
      <c r="V24">
        <f t="shared" si="13"/>
        <v>3.9700372180830295</v>
      </c>
      <c r="W24">
        <f t="shared" si="14"/>
        <v>46.895241555221276</v>
      </c>
      <c r="X24">
        <f t="shared" si="15"/>
        <v>1.7791320916784235</v>
      </c>
      <c r="Y24">
        <f t="shared" si="16"/>
        <v>3.7938435386528813</v>
      </c>
      <c r="Z24">
        <f t="shared" si="17"/>
        <v>2.1909051264046058</v>
      </c>
      <c r="AA24">
        <f t="shared" si="18"/>
        <v>-43.684255121174992</v>
      </c>
      <c r="AB24">
        <f t="shared" si="19"/>
        <v>-125.08061554887176</v>
      </c>
      <c r="AC24">
        <f t="shared" si="20"/>
        <v>-9.2126405769573854</v>
      </c>
      <c r="AD24">
        <f t="shared" si="21"/>
        <v>53.312115429139439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53956.569166314766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674.89340000000004</v>
      </c>
      <c r="AR24">
        <v>789.32</v>
      </c>
      <c r="AS24">
        <f t="shared" si="27"/>
        <v>0.14496858055034711</v>
      </c>
      <c r="AT24">
        <v>0.5</v>
      </c>
      <c r="AU24">
        <f t="shared" si="28"/>
        <v>1180.1749718535232</v>
      </c>
      <c r="AV24">
        <f t="shared" si="29"/>
        <v>5.5869921458081322</v>
      </c>
      <c r="AW24">
        <f t="shared" si="30"/>
        <v>85.544145235325558</v>
      </c>
      <c r="AX24">
        <f t="shared" si="31"/>
        <v>0.35614199564181837</v>
      </c>
      <c r="AY24">
        <f t="shared" si="32"/>
        <v>5.223581055902521E-3</v>
      </c>
      <c r="AZ24">
        <f t="shared" si="33"/>
        <v>3.1327725130492063</v>
      </c>
      <c r="BA24" t="s">
        <v>322</v>
      </c>
      <c r="BB24">
        <v>508.21</v>
      </c>
      <c r="BC24">
        <f t="shared" si="34"/>
        <v>281.11000000000007</v>
      </c>
      <c r="BD24">
        <f t="shared" si="35"/>
        <v>0.40705275514922978</v>
      </c>
      <c r="BE24">
        <f t="shared" si="36"/>
        <v>0.89792183363775335</v>
      </c>
      <c r="BF24">
        <f t="shared" si="37"/>
        <v>1.5495914413100511</v>
      </c>
      <c r="BG24">
        <f t="shared" si="38"/>
        <v>0.97100330334466656</v>
      </c>
      <c r="BH24">
        <f t="shared" si="39"/>
        <v>1399.9876666666701</v>
      </c>
      <c r="BI24">
        <f t="shared" si="40"/>
        <v>1180.1749718535232</v>
      </c>
      <c r="BJ24">
        <f t="shared" si="41"/>
        <v>0.84298954908901846</v>
      </c>
      <c r="BK24">
        <f t="shared" si="42"/>
        <v>0.19597909817803694</v>
      </c>
      <c r="BL24">
        <v>6</v>
      </c>
      <c r="BM24">
        <v>0.5</v>
      </c>
      <c r="BN24" t="s">
        <v>290</v>
      </c>
      <c r="BO24">
        <v>2</v>
      </c>
      <c r="BP24">
        <v>1608072833.8499999</v>
      </c>
      <c r="BQ24">
        <v>396.92453333333299</v>
      </c>
      <c r="BR24">
        <v>404.10050000000001</v>
      </c>
      <c r="BS24">
        <v>17.344896666666699</v>
      </c>
      <c r="BT24">
        <v>16.176866666666701</v>
      </c>
      <c r="BU24">
        <v>392.15550000000002</v>
      </c>
      <c r="BV24">
        <v>17.190896666666699</v>
      </c>
      <c r="BW24">
        <v>500.01693333333299</v>
      </c>
      <c r="BX24">
        <v>102.473733333333</v>
      </c>
      <c r="BY24">
        <v>0.10007416</v>
      </c>
      <c r="BZ24">
        <v>27.9954966666667</v>
      </c>
      <c r="CA24">
        <v>28.776436666666701</v>
      </c>
      <c r="CB24">
        <v>999.9</v>
      </c>
      <c r="CC24">
        <v>0</v>
      </c>
      <c r="CD24">
        <v>0</v>
      </c>
      <c r="CE24">
        <v>9990.4580000000005</v>
      </c>
      <c r="CF24">
        <v>0</v>
      </c>
      <c r="CG24">
        <v>299.47823333333298</v>
      </c>
      <c r="CH24">
        <v>1399.9876666666701</v>
      </c>
      <c r="CI24">
        <v>0.89999249999999997</v>
      </c>
      <c r="CJ24">
        <v>0.10000755</v>
      </c>
      <c r="CK24">
        <v>0</v>
      </c>
      <c r="CL24">
        <v>674.93693333333397</v>
      </c>
      <c r="CM24">
        <v>4.9993800000000004</v>
      </c>
      <c r="CN24">
        <v>9578.0543333333299</v>
      </c>
      <c r="CO24">
        <v>11164.2166666667</v>
      </c>
      <c r="CP24">
        <v>48.375</v>
      </c>
      <c r="CQ24">
        <v>49.928733333333298</v>
      </c>
      <c r="CR24">
        <v>49.078800000000001</v>
      </c>
      <c r="CS24">
        <v>49.872900000000001</v>
      </c>
      <c r="CT24">
        <v>49.870800000000003</v>
      </c>
      <c r="CU24">
        <v>1255.4766666666701</v>
      </c>
      <c r="CV24">
        <v>139.511</v>
      </c>
      <c r="CW24">
        <v>0</v>
      </c>
      <c r="CX24">
        <v>71.400000095367403</v>
      </c>
      <c r="CY24">
        <v>0</v>
      </c>
      <c r="CZ24">
        <v>674.89340000000004</v>
      </c>
      <c r="DA24">
        <v>-2.7646923001805299</v>
      </c>
      <c r="DB24">
        <v>-34.013076966731902</v>
      </c>
      <c r="DC24">
        <v>9577.7232000000004</v>
      </c>
      <c r="DD24">
        <v>15</v>
      </c>
      <c r="DE24">
        <v>0</v>
      </c>
      <c r="DF24" t="s">
        <v>291</v>
      </c>
      <c r="DG24">
        <v>1607992578</v>
      </c>
      <c r="DH24">
        <v>1607992562.5999999</v>
      </c>
      <c r="DI24">
        <v>0</v>
      </c>
      <c r="DJ24">
        <v>1.9490000000000001</v>
      </c>
      <c r="DK24">
        <v>8.9999999999999993E-3</v>
      </c>
      <c r="DL24">
        <v>4.7690000000000001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5.5939252948046496</v>
      </c>
      <c r="DS24">
        <v>-0.24718680048769801</v>
      </c>
      <c r="DT24">
        <v>4.87356768832167E-2</v>
      </c>
      <c r="DU24">
        <v>1</v>
      </c>
      <c r="DV24">
        <v>-7.1849190322580601</v>
      </c>
      <c r="DW24">
        <v>0.150532741935482</v>
      </c>
      <c r="DX24">
        <v>5.6401778475439202E-2</v>
      </c>
      <c r="DY24">
        <v>1</v>
      </c>
      <c r="DZ24">
        <v>1.16569387096774</v>
      </c>
      <c r="EA24">
        <v>0.18274161290322299</v>
      </c>
      <c r="EB24">
        <v>1.36511019707424E-2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4.7690000000000001</v>
      </c>
      <c r="EJ24">
        <v>0.154</v>
      </c>
      <c r="EK24">
        <v>4.7690000000000001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1337.7</v>
      </c>
      <c r="EX24">
        <v>1338</v>
      </c>
      <c r="EY24">
        <v>2</v>
      </c>
      <c r="EZ24">
        <v>488.65199999999999</v>
      </c>
      <c r="FA24">
        <v>512.16</v>
      </c>
      <c r="FB24">
        <v>24.604900000000001</v>
      </c>
      <c r="FC24">
        <v>31.4634</v>
      </c>
      <c r="FD24">
        <v>30.0001</v>
      </c>
      <c r="FE24">
        <v>31.275300000000001</v>
      </c>
      <c r="FF24">
        <v>31.313700000000001</v>
      </c>
      <c r="FG24">
        <v>20.964600000000001</v>
      </c>
      <c r="FH24">
        <v>0</v>
      </c>
      <c r="FI24">
        <v>100</v>
      </c>
      <c r="FJ24">
        <v>24.6037</v>
      </c>
      <c r="FK24">
        <v>405.59100000000001</v>
      </c>
      <c r="FL24">
        <v>17.050699999999999</v>
      </c>
      <c r="FM24">
        <v>101.12</v>
      </c>
      <c r="FN24">
        <v>100.595</v>
      </c>
    </row>
    <row r="25" spans="1:170" x14ac:dyDescent="0.25">
      <c r="A25">
        <v>9</v>
      </c>
      <c r="B25">
        <v>1608072911.5999999</v>
      </c>
      <c r="C25">
        <v>627</v>
      </c>
      <c r="D25" t="s">
        <v>323</v>
      </c>
      <c r="E25" t="s">
        <v>324</v>
      </c>
      <c r="F25" t="s">
        <v>285</v>
      </c>
      <c r="G25" t="s">
        <v>286</v>
      </c>
      <c r="H25">
        <v>1608072903.8499999</v>
      </c>
      <c r="I25">
        <f t="shared" si="0"/>
        <v>1.1475692900762388E-3</v>
      </c>
      <c r="J25">
        <f t="shared" si="1"/>
        <v>8.9329127022096735</v>
      </c>
      <c r="K25">
        <f t="shared" si="2"/>
        <v>497.51563333333303</v>
      </c>
      <c r="L25">
        <f t="shared" si="3"/>
        <v>214.82356749467385</v>
      </c>
      <c r="M25">
        <f t="shared" si="4"/>
        <v>22.035870912871768</v>
      </c>
      <c r="N25">
        <f t="shared" si="5"/>
        <v>51.033461556962465</v>
      </c>
      <c r="O25">
        <f t="shared" si="6"/>
        <v>5.3323294525384105E-2</v>
      </c>
      <c r="P25">
        <f t="shared" si="7"/>
        <v>2.9728336483830411</v>
      </c>
      <c r="Q25">
        <f t="shared" si="8"/>
        <v>5.2797586847747414E-2</v>
      </c>
      <c r="R25">
        <f t="shared" si="9"/>
        <v>3.3045292481024439E-2</v>
      </c>
      <c r="S25">
        <f t="shared" si="10"/>
        <v>231.29300706609658</v>
      </c>
      <c r="T25">
        <f t="shared" si="11"/>
        <v>29.046304563587206</v>
      </c>
      <c r="U25">
        <f t="shared" si="12"/>
        <v>28.756340000000002</v>
      </c>
      <c r="V25">
        <f t="shared" si="13"/>
        <v>3.9654151402503781</v>
      </c>
      <c r="W25">
        <f t="shared" si="14"/>
        <v>47.405204083216255</v>
      </c>
      <c r="X25">
        <f t="shared" si="15"/>
        <v>1.7985264545404873</v>
      </c>
      <c r="Y25">
        <f t="shared" si="16"/>
        <v>3.793943068746862</v>
      </c>
      <c r="Z25">
        <f t="shared" si="17"/>
        <v>2.1668886857098908</v>
      </c>
      <c r="AA25">
        <f t="shared" si="18"/>
        <v>-50.607805692362135</v>
      </c>
      <c r="AB25">
        <f t="shared" si="19"/>
        <v>-121.86930990224062</v>
      </c>
      <c r="AC25">
        <f t="shared" si="20"/>
        <v>-8.9693765296107522</v>
      </c>
      <c r="AD25">
        <f t="shared" si="21"/>
        <v>49.846514941883072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54013.441058027223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683.27392307692298</v>
      </c>
      <c r="AR25">
        <v>824.75</v>
      </c>
      <c r="AS25">
        <f t="shared" si="27"/>
        <v>0.17153813509921434</v>
      </c>
      <c r="AT25">
        <v>0.5</v>
      </c>
      <c r="AU25">
        <f t="shared" si="28"/>
        <v>1180.1921238813732</v>
      </c>
      <c r="AV25">
        <f t="shared" si="29"/>
        <v>8.9329127022096735</v>
      </c>
      <c r="AW25">
        <f t="shared" si="30"/>
        <v>101.22397799469584</v>
      </c>
      <c r="AX25">
        <f t="shared" si="31"/>
        <v>0.38106092755380416</v>
      </c>
      <c r="AY25">
        <f t="shared" si="32"/>
        <v>8.0585694393109329E-3</v>
      </c>
      <c r="AZ25">
        <f t="shared" si="33"/>
        <v>2.9552349196726282</v>
      </c>
      <c r="BA25" t="s">
        <v>326</v>
      </c>
      <c r="BB25">
        <v>510.47</v>
      </c>
      <c r="BC25">
        <f t="shared" si="34"/>
        <v>314.27999999999997</v>
      </c>
      <c r="BD25">
        <f t="shared" si="35"/>
        <v>0.45015933856140078</v>
      </c>
      <c r="BE25">
        <f t="shared" si="36"/>
        <v>0.8857832323621444</v>
      </c>
      <c r="BF25">
        <f t="shared" si="37"/>
        <v>1.2947020520221035</v>
      </c>
      <c r="BG25">
        <f t="shared" si="38"/>
        <v>0.95709065228370582</v>
      </c>
      <c r="BH25">
        <f t="shared" si="39"/>
        <v>1400.008</v>
      </c>
      <c r="BI25">
        <f t="shared" si="40"/>
        <v>1180.1921238813732</v>
      </c>
      <c r="BJ25">
        <f t="shared" si="41"/>
        <v>0.84298955711779722</v>
      </c>
      <c r="BK25">
        <f t="shared" si="42"/>
        <v>0.19597911423559455</v>
      </c>
      <c r="BL25">
        <v>6</v>
      </c>
      <c r="BM25">
        <v>0.5</v>
      </c>
      <c r="BN25" t="s">
        <v>290</v>
      </c>
      <c r="BO25">
        <v>2</v>
      </c>
      <c r="BP25">
        <v>1608072903.8499999</v>
      </c>
      <c r="BQ25">
        <v>497.51563333333303</v>
      </c>
      <c r="BR25">
        <v>508.91989999999998</v>
      </c>
      <c r="BS25">
        <v>17.5334966666667</v>
      </c>
      <c r="BT25">
        <v>16.180599999999998</v>
      </c>
      <c r="BU25">
        <v>492.74663333333302</v>
      </c>
      <c r="BV25">
        <v>17.3794966666667</v>
      </c>
      <c r="BW25">
        <v>500.01530000000002</v>
      </c>
      <c r="BX25">
        <v>102.4766</v>
      </c>
      <c r="BY25">
        <v>9.9998879999999998E-2</v>
      </c>
      <c r="BZ25">
        <v>27.995946666666701</v>
      </c>
      <c r="CA25">
        <v>28.756340000000002</v>
      </c>
      <c r="CB25">
        <v>999.9</v>
      </c>
      <c r="CC25">
        <v>0</v>
      </c>
      <c r="CD25">
        <v>0</v>
      </c>
      <c r="CE25">
        <v>10001.16</v>
      </c>
      <c r="CF25">
        <v>0</v>
      </c>
      <c r="CG25">
        <v>304.89623333333299</v>
      </c>
      <c r="CH25">
        <v>1400.008</v>
      </c>
      <c r="CI25">
        <v>0.89999320000000005</v>
      </c>
      <c r="CJ25">
        <v>0.10000686</v>
      </c>
      <c r="CK25">
        <v>0</v>
      </c>
      <c r="CL25">
        <v>683.20926666666696</v>
      </c>
      <c r="CM25">
        <v>4.9993800000000004</v>
      </c>
      <c r="CN25">
        <v>9693.9686666666694</v>
      </c>
      <c r="CO25">
        <v>11164.3766666667</v>
      </c>
      <c r="CP25">
        <v>48.424599999999998</v>
      </c>
      <c r="CQ25">
        <v>49.936999999999998</v>
      </c>
      <c r="CR25">
        <v>49.125</v>
      </c>
      <c r="CS25">
        <v>49.875</v>
      </c>
      <c r="CT25">
        <v>49.912199999999999</v>
      </c>
      <c r="CU25">
        <v>1255.4970000000001</v>
      </c>
      <c r="CV25">
        <v>139.51366666666701</v>
      </c>
      <c r="CW25">
        <v>0</v>
      </c>
      <c r="CX25">
        <v>69.600000143051105</v>
      </c>
      <c r="CY25">
        <v>0</v>
      </c>
      <c r="CZ25">
        <v>683.27392307692298</v>
      </c>
      <c r="DA25">
        <v>4.7091282080534498</v>
      </c>
      <c r="DB25">
        <v>52.523418872702898</v>
      </c>
      <c r="DC25">
        <v>9694.4834615384607</v>
      </c>
      <c r="DD25">
        <v>15</v>
      </c>
      <c r="DE25">
        <v>0</v>
      </c>
      <c r="DF25" t="s">
        <v>291</v>
      </c>
      <c r="DG25">
        <v>1607992578</v>
      </c>
      <c r="DH25">
        <v>1607992562.5999999</v>
      </c>
      <c r="DI25">
        <v>0</v>
      </c>
      <c r="DJ25">
        <v>1.9490000000000001</v>
      </c>
      <c r="DK25">
        <v>8.9999999999999993E-3</v>
      </c>
      <c r="DL25">
        <v>4.7690000000000001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8.9418981860173101</v>
      </c>
      <c r="DS25">
        <v>-6.6126280899733006E-2</v>
      </c>
      <c r="DT25">
        <v>5.51866070070655E-2</v>
      </c>
      <c r="DU25">
        <v>1</v>
      </c>
      <c r="DV25">
        <v>-11.414051612903201</v>
      </c>
      <c r="DW25">
        <v>-6.4741935483314103E-3</v>
      </c>
      <c r="DX25">
        <v>6.48656222433074E-2</v>
      </c>
      <c r="DY25">
        <v>1</v>
      </c>
      <c r="DZ25">
        <v>1.35127838709677</v>
      </c>
      <c r="EA25">
        <v>0.12773225806451399</v>
      </c>
      <c r="EB25">
        <v>9.53864705925969E-3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4.7690000000000001</v>
      </c>
      <c r="EJ25">
        <v>0.154</v>
      </c>
      <c r="EK25">
        <v>4.7690000000000001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1338.9</v>
      </c>
      <c r="EX25">
        <v>1339.2</v>
      </c>
      <c r="EY25">
        <v>2</v>
      </c>
      <c r="EZ25">
        <v>488.82499999999999</v>
      </c>
      <c r="FA25">
        <v>512.38099999999997</v>
      </c>
      <c r="FB25">
        <v>24.5</v>
      </c>
      <c r="FC25">
        <v>31.457899999999999</v>
      </c>
      <c r="FD25">
        <v>30.0001</v>
      </c>
      <c r="FE25">
        <v>31.266999999999999</v>
      </c>
      <c r="FF25">
        <v>31.305399999999999</v>
      </c>
      <c r="FG25">
        <v>25.191400000000002</v>
      </c>
      <c r="FH25">
        <v>0</v>
      </c>
      <c r="FI25">
        <v>100</v>
      </c>
      <c r="FJ25">
        <v>24.500699999999998</v>
      </c>
      <c r="FK25">
        <v>510.16399999999999</v>
      </c>
      <c r="FL25">
        <v>17.289400000000001</v>
      </c>
      <c r="FM25">
        <v>101.11799999999999</v>
      </c>
      <c r="FN25">
        <v>100.596</v>
      </c>
    </row>
    <row r="26" spans="1:170" x14ac:dyDescent="0.25">
      <c r="A26">
        <v>10</v>
      </c>
      <c r="B26">
        <v>1608073010.5999999</v>
      </c>
      <c r="C26">
        <v>726</v>
      </c>
      <c r="D26" t="s">
        <v>327</v>
      </c>
      <c r="E26" t="s">
        <v>328</v>
      </c>
      <c r="F26" t="s">
        <v>285</v>
      </c>
      <c r="G26" t="s">
        <v>286</v>
      </c>
      <c r="H26">
        <v>1608073002.8499999</v>
      </c>
      <c r="I26">
        <f t="shared" si="0"/>
        <v>1.2510741348119101E-3</v>
      </c>
      <c r="J26">
        <f t="shared" si="1"/>
        <v>11.769545269689482</v>
      </c>
      <c r="K26">
        <f t="shared" si="2"/>
        <v>599.3433</v>
      </c>
      <c r="L26">
        <f t="shared" si="3"/>
        <v>260.66795861026941</v>
      </c>
      <c r="M26">
        <f t="shared" si="4"/>
        <v>26.738783052384168</v>
      </c>
      <c r="N26">
        <f t="shared" si="5"/>
        <v>61.479402984700563</v>
      </c>
      <c r="O26">
        <f t="shared" si="6"/>
        <v>5.8690250306240373E-2</v>
      </c>
      <c r="P26">
        <f t="shared" si="7"/>
        <v>2.9708541846373095</v>
      </c>
      <c r="Q26">
        <f t="shared" si="8"/>
        <v>5.8053654865265432E-2</v>
      </c>
      <c r="R26">
        <f t="shared" si="9"/>
        <v>3.634015437862595E-2</v>
      </c>
      <c r="S26">
        <f t="shared" si="10"/>
        <v>231.29894306608816</v>
      </c>
      <c r="T26">
        <f t="shared" si="11"/>
        <v>29.010267047983529</v>
      </c>
      <c r="U26">
        <f t="shared" si="12"/>
        <v>28.7390166666667</v>
      </c>
      <c r="V26">
        <f t="shared" si="13"/>
        <v>3.9614346744940221</v>
      </c>
      <c r="W26">
        <f t="shared" si="14"/>
        <v>47.816900077557008</v>
      </c>
      <c r="X26">
        <f t="shared" si="15"/>
        <v>1.8130695911042018</v>
      </c>
      <c r="Y26">
        <f t="shared" si="16"/>
        <v>3.7916920339116067</v>
      </c>
      <c r="Z26">
        <f t="shared" si="17"/>
        <v>2.1483650833898205</v>
      </c>
      <c r="AA26">
        <f t="shared" si="18"/>
        <v>-55.17236934520524</v>
      </c>
      <c r="AB26">
        <f t="shared" si="19"/>
        <v>-120.64405334673225</v>
      </c>
      <c r="AC26">
        <f t="shared" si="20"/>
        <v>-8.88389938676635</v>
      </c>
      <c r="AD26">
        <f t="shared" si="21"/>
        <v>46.598620987384294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53957.287833484341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712.30496153846104</v>
      </c>
      <c r="AR26">
        <v>894.51</v>
      </c>
      <c r="AS26">
        <f t="shared" si="27"/>
        <v>0.20369256739615982</v>
      </c>
      <c r="AT26">
        <v>0.5</v>
      </c>
      <c r="AU26">
        <f t="shared" si="28"/>
        <v>1180.2229688639889</v>
      </c>
      <c r="AV26">
        <f t="shared" si="29"/>
        <v>11.769545269689482</v>
      </c>
      <c r="AW26">
        <f t="shared" si="30"/>
        <v>120.20132331391194</v>
      </c>
      <c r="AX26">
        <f t="shared" si="31"/>
        <v>0.41949223597276725</v>
      </c>
      <c r="AY26">
        <f t="shared" si="32"/>
        <v>1.0461830582225036E-2</v>
      </c>
      <c r="AZ26">
        <f t="shared" si="33"/>
        <v>2.6467786833014721</v>
      </c>
      <c r="BA26" t="s">
        <v>330</v>
      </c>
      <c r="BB26">
        <v>519.27</v>
      </c>
      <c r="BC26">
        <f t="shared" si="34"/>
        <v>375.24</v>
      </c>
      <c r="BD26">
        <f t="shared" si="35"/>
        <v>0.48556933818766373</v>
      </c>
      <c r="BE26">
        <f t="shared" si="36"/>
        <v>0.86319139860216343</v>
      </c>
      <c r="BF26">
        <f t="shared" si="37"/>
        <v>1.0177171816123385</v>
      </c>
      <c r="BG26">
        <f t="shared" si="38"/>
        <v>0.92969729812021074</v>
      </c>
      <c r="BH26">
        <f t="shared" si="39"/>
        <v>1400.0446666666701</v>
      </c>
      <c r="BI26">
        <f t="shared" si="40"/>
        <v>1180.2229688639889</v>
      </c>
      <c r="BJ26">
        <f t="shared" si="41"/>
        <v>0.84298951095178343</v>
      </c>
      <c r="BK26">
        <f t="shared" si="42"/>
        <v>0.19597902190356667</v>
      </c>
      <c r="BL26">
        <v>6</v>
      </c>
      <c r="BM26">
        <v>0.5</v>
      </c>
      <c r="BN26" t="s">
        <v>290</v>
      </c>
      <c r="BO26">
        <v>2</v>
      </c>
      <c r="BP26">
        <v>1608073002.8499999</v>
      </c>
      <c r="BQ26">
        <v>599.3433</v>
      </c>
      <c r="BR26">
        <v>614.36623333333296</v>
      </c>
      <c r="BS26">
        <v>17.675043333333299</v>
      </c>
      <c r="BT26">
        <v>16.200320000000001</v>
      </c>
      <c r="BU26">
        <v>594.57429999999999</v>
      </c>
      <c r="BV26">
        <v>17.521043333333299</v>
      </c>
      <c r="BW26">
        <v>500.01026666666701</v>
      </c>
      <c r="BX26">
        <v>102.47790000000001</v>
      </c>
      <c r="BY26">
        <v>0.1000432</v>
      </c>
      <c r="BZ26">
        <v>27.985766666666699</v>
      </c>
      <c r="CA26">
        <v>28.7390166666667</v>
      </c>
      <c r="CB26">
        <v>999.9</v>
      </c>
      <c r="CC26">
        <v>0</v>
      </c>
      <c r="CD26">
        <v>0</v>
      </c>
      <c r="CE26">
        <v>9989.8366666666698</v>
      </c>
      <c r="CF26">
        <v>0</v>
      </c>
      <c r="CG26">
        <v>302.66669999999999</v>
      </c>
      <c r="CH26">
        <v>1400.0446666666701</v>
      </c>
      <c r="CI26">
        <v>0.89999459999999998</v>
      </c>
      <c r="CJ26">
        <v>0.10000547999999999</v>
      </c>
      <c r="CK26">
        <v>0</v>
      </c>
      <c r="CL26">
        <v>712.32399999999996</v>
      </c>
      <c r="CM26">
        <v>4.9993800000000004</v>
      </c>
      <c r="CN26">
        <v>10080</v>
      </c>
      <c r="CO26">
        <v>11164.6733333333</v>
      </c>
      <c r="CP26">
        <v>48.436999999999998</v>
      </c>
      <c r="CQ26">
        <v>50</v>
      </c>
      <c r="CR26">
        <v>49.186999999999998</v>
      </c>
      <c r="CS26">
        <v>49.936999999999998</v>
      </c>
      <c r="CT26">
        <v>49.936999999999998</v>
      </c>
      <c r="CU26">
        <v>1255.53066666667</v>
      </c>
      <c r="CV26">
        <v>139.51499999999999</v>
      </c>
      <c r="CW26">
        <v>0</v>
      </c>
      <c r="CX26">
        <v>98.100000143051105</v>
      </c>
      <c r="CY26">
        <v>0</v>
      </c>
      <c r="CZ26">
        <v>712.30496153846104</v>
      </c>
      <c r="DA26">
        <v>16.2651282286857</v>
      </c>
      <c r="DB26">
        <v>206.60512836682801</v>
      </c>
      <c r="DC26">
        <v>10079.7923076923</v>
      </c>
      <c r="DD26">
        <v>15</v>
      </c>
      <c r="DE26">
        <v>0</v>
      </c>
      <c r="DF26" t="s">
        <v>291</v>
      </c>
      <c r="DG26">
        <v>1607992578</v>
      </c>
      <c r="DH26">
        <v>1607992562.5999999</v>
      </c>
      <c r="DI26">
        <v>0</v>
      </c>
      <c r="DJ26">
        <v>1.9490000000000001</v>
      </c>
      <c r="DK26">
        <v>8.9999999999999993E-3</v>
      </c>
      <c r="DL26">
        <v>4.7690000000000001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11.769313700909001</v>
      </c>
      <c r="DS26">
        <v>-4.4229579378418597E-3</v>
      </c>
      <c r="DT26">
        <v>5.4824089495368399E-2</v>
      </c>
      <c r="DU26">
        <v>1</v>
      </c>
      <c r="DV26">
        <v>-15.0257096774194</v>
      </c>
      <c r="DW26">
        <v>-8.3022580645168695E-2</v>
      </c>
      <c r="DX26">
        <v>6.7006934426119505E-2</v>
      </c>
      <c r="DY26">
        <v>1</v>
      </c>
      <c r="DZ26">
        <v>1.4743648387096799</v>
      </c>
      <c r="EA26">
        <v>2.9940967741935599E-2</v>
      </c>
      <c r="EB26">
        <v>2.2690340007514198E-3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4.7690000000000001</v>
      </c>
      <c r="EJ26">
        <v>0.154</v>
      </c>
      <c r="EK26">
        <v>4.7690000000000001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1340.5</v>
      </c>
      <c r="EX26">
        <v>1340.8</v>
      </c>
      <c r="EY26">
        <v>2</v>
      </c>
      <c r="EZ26">
        <v>489.09</v>
      </c>
      <c r="FA26">
        <v>512.428</v>
      </c>
      <c r="FB26">
        <v>24.573899999999998</v>
      </c>
      <c r="FC26">
        <v>31.4697</v>
      </c>
      <c r="FD26">
        <v>30.0001</v>
      </c>
      <c r="FE26">
        <v>31.272500000000001</v>
      </c>
      <c r="FF26">
        <v>31.311</v>
      </c>
      <c r="FG26">
        <v>29.276900000000001</v>
      </c>
      <c r="FH26">
        <v>0</v>
      </c>
      <c r="FI26">
        <v>100</v>
      </c>
      <c r="FJ26">
        <v>24.576499999999999</v>
      </c>
      <c r="FK26">
        <v>614.65599999999995</v>
      </c>
      <c r="FL26">
        <v>17.474499999999999</v>
      </c>
      <c r="FM26">
        <v>101.114</v>
      </c>
      <c r="FN26">
        <v>100.592</v>
      </c>
    </row>
    <row r="27" spans="1:170" x14ac:dyDescent="0.25">
      <c r="A27">
        <v>11</v>
      </c>
      <c r="B27">
        <v>1608073111.5999999</v>
      </c>
      <c r="C27">
        <v>827</v>
      </c>
      <c r="D27" t="s">
        <v>331</v>
      </c>
      <c r="E27" t="s">
        <v>332</v>
      </c>
      <c r="F27" t="s">
        <v>285</v>
      </c>
      <c r="G27" t="s">
        <v>286</v>
      </c>
      <c r="H27">
        <v>1608073103.8499999</v>
      </c>
      <c r="I27">
        <f t="shared" si="0"/>
        <v>1.232384523361828E-3</v>
      </c>
      <c r="J27">
        <f t="shared" si="1"/>
        <v>14.068248091801504</v>
      </c>
      <c r="K27">
        <f t="shared" si="2"/>
        <v>699.51466666666704</v>
      </c>
      <c r="L27">
        <f t="shared" si="3"/>
        <v>289.84067312848896</v>
      </c>
      <c r="M27">
        <f t="shared" si="4"/>
        <v>29.72903468534837</v>
      </c>
      <c r="N27">
        <f t="shared" si="5"/>
        <v>71.749404815328461</v>
      </c>
      <c r="O27">
        <f t="shared" si="6"/>
        <v>5.7855682765522422E-2</v>
      </c>
      <c r="P27">
        <f t="shared" si="7"/>
        <v>2.9713984111653353</v>
      </c>
      <c r="Q27">
        <f t="shared" si="8"/>
        <v>5.7237072274793653E-2</v>
      </c>
      <c r="R27">
        <f t="shared" si="9"/>
        <v>3.5828198586562512E-2</v>
      </c>
      <c r="S27">
        <f t="shared" si="10"/>
        <v>231.29160138511676</v>
      </c>
      <c r="T27">
        <f t="shared" si="11"/>
        <v>29.016365287522131</v>
      </c>
      <c r="U27">
        <f t="shared" si="12"/>
        <v>28.737173333333299</v>
      </c>
      <c r="V27">
        <f t="shared" si="13"/>
        <v>3.9610113281023751</v>
      </c>
      <c r="W27">
        <f t="shared" si="14"/>
        <v>47.856356126135914</v>
      </c>
      <c r="X27">
        <f t="shared" si="15"/>
        <v>1.8147268089417825</v>
      </c>
      <c r="Y27">
        <f t="shared" si="16"/>
        <v>3.7920288041961916</v>
      </c>
      <c r="Z27">
        <f t="shared" si="17"/>
        <v>2.1462845191605924</v>
      </c>
      <c r="AA27">
        <f t="shared" si="18"/>
        <v>-54.348157480256617</v>
      </c>
      <c r="AB27">
        <f t="shared" si="19"/>
        <v>-120.12683405342011</v>
      </c>
      <c r="AC27">
        <f t="shared" si="20"/>
        <v>-8.8441784022922754</v>
      </c>
      <c r="AD27">
        <f t="shared" si="21"/>
        <v>47.972431449147763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53972.795393912616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751.38573076923103</v>
      </c>
      <c r="AR27">
        <v>972.96</v>
      </c>
      <c r="AS27">
        <f t="shared" si="27"/>
        <v>0.22773214647135442</v>
      </c>
      <c r="AT27">
        <v>0.5</v>
      </c>
      <c r="AU27">
        <f t="shared" si="28"/>
        <v>1180.1848318535287</v>
      </c>
      <c r="AV27">
        <f t="shared" si="29"/>
        <v>14.068248091801504</v>
      </c>
      <c r="AW27">
        <f t="shared" si="30"/>
        <v>134.3830124954693</v>
      </c>
      <c r="AX27">
        <f t="shared" si="31"/>
        <v>0.45603108041440554</v>
      </c>
      <c r="AY27">
        <f t="shared" si="32"/>
        <v>1.2409916799740248E-2</v>
      </c>
      <c r="AZ27">
        <f t="shared" si="33"/>
        <v>2.3527380365071533</v>
      </c>
      <c r="BA27" t="s">
        <v>334</v>
      </c>
      <c r="BB27">
        <v>529.26</v>
      </c>
      <c r="BC27">
        <f t="shared" si="34"/>
        <v>443.70000000000005</v>
      </c>
      <c r="BD27">
        <f t="shared" si="35"/>
        <v>0.49937856486537974</v>
      </c>
      <c r="BE27">
        <f t="shared" si="36"/>
        <v>0.83764023975234381</v>
      </c>
      <c r="BF27">
        <f t="shared" si="37"/>
        <v>0.86053915417891402</v>
      </c>
      <c r="BG27">
        <f t="shared" si="38"/>
        <v>0.89889155508514507</v>
      </c>
      <c r="BH27">
        <f t="shared" si="39"/>
        <v>1399.99933333333</v>
      </c>
      <c r="BI27">
        <f t="shared" si="40"/>
        <v>1180.1848318535287</v>
      </c>
      <c r="BJ27">
        <f t="shared" si="41"/>
        <v>0.84298956703326877</v>
      </c>
      <c r="BK27">
        <f t="shared" si="42"/>
        <v>0.19597913406653752</v>
      </c>
      <c r="BL27">
        <v>6</v>
      </c>
      <c r="BM27">
        <v>0.5</v>
      </c>
      <c r="BN27" t="s">
        <v>290</v>
      </c>
      <c r="BO27">
        <v>2</v>
      </c>
      <c r="BP27">
        <v>1608073103.8499999</v>
      </c>
      <c r="BQ27">
        <v>699.51466666666704</v>
      </c>
      <c r="BR27">
        <v>717.43043333333299</v>
      </c>
      <c r="BS27">
        <v>17.692523333333298</v>
      </c>
      <c r="BT27">
        <v>16.239876666666699</v>
      </c>
      <c r="BU27">
        <v>694.74566666666703</v>
      </c>
      <c r="BV27">
        <v>17.538523333333298</v>
      </c>
      <c r="BW27">
        <v>500.0172</v>
      </c>
      <c r="BX27">
        <v>102.47020000000001</v>
      </c>
      <c r="BY27">
        <v>0.10006511999999999</v>
      </c>
      <c r="BZ27">
        <v>27.987290000000002</v>
      </c>
      <c r="CA27">
        <v>28.737173333333299</v>
      </c>
      <c r="CB27">
        <v>999.9</v>
      </c>
      <c r="CC27">
        <v>0</v>
      </c>
      <c r="CD27">
        <v>0</v>
      </c>
      <c r="CE27">
        <v>9993.6650000000009</v>
      </c>
      <c r="CF27">
        <v>0</v>
      </c>
      <c r="CG27">
        <v>304.17663333333297</v>
      </c>
      <c r="CH27">
        <v>1399.99933333333</v>
      </c>
      <c r="CI27">
        <v>0.89999180000000001</v>
      </c>
      <c r="CJ27">
        <v>0.10000824</v>
      </c>
      <c r="CK27">
        <v>0</v>
      </c>
      <c r="CL27">
        <v>751.32820000000004</v>
      </c>
      <c r="CM27">
        <v>4.9993800000000004</v>
      </c>
      <c r="CN27">
        <v>10607.9633333333</v>
      </c>
      <c r="CO27">
        <v>11164.3</v>
      </c>
      <c r="CP27">
        <v>48.5</v>
      </c>
      <c r="CQ27">
        <v>50.066200000000002</v>
      </c>
      <c r="CR27">
        <v>49.25</v>
      </c>
      <c r="CS27">
        <v>50</v>
      </c>
      <c r="CT27">
        <v>50</v>
      </c>
      <c r="CU27">
        <v>1255.4863333333301</v>
      </c>
      <c r="CV27">
        <v>139.51300000000001</v>
      </c>
      <c r="CW27">
        <v>0</v>
      </c>
      <c r="CX27">
        <v>100.40000009536701</v>
      </c>
      <c r="CY27">
        <v>0</v>
      </c>
      <c r="CZ27">
        <v>751.38573076923103</v>
      </c>
      <c r="DA27">
        <v>16.694735034812599</v>
      </c>
      <c r="DB27">
        <v>215.48034159212199</v>
      </c>
      <c r="DC27">
        <v>10609.1076923077</v>
      </c>
      <c r="DD27">
        <v>15</v>
      </c>
      <c r="DE27">
        <v>0</v>
      </c>
      <c r="DF27" t="s">
        <v>291</v>
      </c>
      <c r="DG27">
        <v>1607992578</v>
      </c>
      <c r="DH27">
        <v>1607992562.5999999</v>
      </c>
      <c r="DI27">
        <v>0</v>
      </c>
      <c r="DJ27">
        <v>1.9490000000000001</v>
      </c>
      <c r="DK27">
        <v>8.9999999999999993E-3</v>
      </c>
      <c r="DL27">
        <v>4.7690000000000001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14.072249188559899</v>
      </c>
      <c r="DS27">
        <v>-0.17192538873942501</v>
      </c>
      <c r="DT27">
        <v>3.9501041124759599E-2</v>
      </c>
      <c r="DU27">
        <v>1</v>
      </c>
      <c r="DV27">
        <v>-17.922770967741901</v>
      </c>
      <c r="DW27">
        <v>0.155806451612961</v>
      </c>
      <c r="DX27">
        <v>4.8434879417881799E-2</v>
      </c>
      <c r="DY27">
        <v>1</v>
      </c>
      <c r="DZ27">
        <v>1.4530858064516099</v>
      </c>
      <c r="EA27">
        <v>-2.9755161290325301E-2</v>
      </c>
      <c r="EB27">
        <v>2.2787174861956701E-3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4.7690000000000001</v>
      </c>
      <c r="EJ27">
        <v>0.154</v>
      </c>
      <c r="EK27">
        <v>4.7690000000000001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1342.2</v>
      </c>
      <c r="EX27">
        <v>1342.5</v>
      </c>
      <c r="EY27">
        <v>2</v>
      </c>
      <c r="EZ27">
        <v>489.04899999999998</v>
      </c>
      <c r="FA27">
        <v>512.73699999999997</v>
      </c>
      <c r="FB27">
        <v>24.5458</v>
      </c>
      <c r="FC27">
        <v>31.496600000000001</v>
      </c>
      <c r="FD27">
        <v>30.0002</v>
      </c>
      <c r="FE27">
        <v>31.2897</v>
      </c>
      <c r="FF27">
        <v>31.327400000000001</v>
      </c>
      <c r="FG27">
        <v>33.190399999999997</v>
      </c>
      <c r="FH27">
        <v>0</v>
      </c>
      <c r="FI27">
        <v>100</v>
      </c>
      <c r="FJ27">
        <v>24.5486</v>
      </c>
      <c r="FK27">
        <v>717.71100000000001</v>
      </c>
      <c r="FL27">
        <v>17.622699999999998</v>
      </c>
      <c r="FM27">
        <v>101.108</v>
      </c>
      <c r="FN27">
        <v>100.589</v>
      </c>
    </row>
    <row r="28" spans="1:170" x14ac:dyDescent="0.25">
      <c r="A28">
        <v>12</v>
      </c>
      <c r="B28">
        <v>1608073206.5999999</v>
      </c>
      <c r="C28">
        <v>922</v>
      </c>
      <c r="D28" t="s">
        <v>335</v>
      </c>
      <c r="E28" t="s">
        <v>336</v>
      </c>
      <c r="F28" t="s">
        <v>285</v>
      </c>
      <c r="G28" t="s">
        <v>286</v>
      </c>
      <c r="H28">
        <v>1608073198.8499999</v>
      </c>
      <c r="I28">
        <f t="shared" si="0"/>
        <v>1.1748444834473115E-3</v>
      </c>
      <c r="J28">
        <f t="shared" si="1"/>
        <v>16.047514285406155</v>
      </c>
      <c r="K28">
        <f t="shared" si="2"/>
        <v>799.38113333333297</v>
      </c>
      <c r="L28">
        <f t="shared" si="3"/>
        <v>309.52418227966882</v>
      </c>
      <c r="M28">
        <f t="shared" si="4"/>
        <v>31.747107301032116</v>
      </c>
      <c r="N28">
        <f t="shared" si="5"/>
        <v>81.990487552354793</v>
      </c>
      <c r="O28">
        <f t="shared" si="6"/>
        <v>5.5023196066865204E-2</v>
      </c>
      <c r="P28">
        <f t="shared" si="7"/>
        <v>2.9707648744908326</v>
      </c>
      <c r="Q28">
        <f t="shared" si="8"/>
        <v>5.446324023165075E-2</v>
      </c>
      <c r="R28">
        <f t="shared" si="9"/>
        <v>3.4089359956705916E-2</v>
      </c>
      <c r="S28">
        <f t="shared" si="10"/>
        <v>231.29356303517696</v>
      </c>
      <c r="T28">
        <f t="shared" si="11"/>
        <v>29.040628604482308</v>
      </c>
      <c r="U28">
        <f t="shared" si="12"/>
        <v>28.738056666666701</v>
      </c>
      <c r="V28">
        <f t="shared" si="13"/>
        <v>3.96121419260693</v>
      </c>
      <c r="W28">
        <f t="shared" si="14"/>
        <v>47.731009899919599</v>
      </c>
      <c r="X28">
        <f t="shared" si="15"/>
        <v>1.8109545568082133</v>
      </c>
      <c r="Y28">
        <f t="shared" si="16"/>
        <v>3.7940838892898929</v>
      </c>
      <c r="Z28">
        <f t="shared" si="17"/>
        <v>2.1502596357987169</v>
      </c>
      <c r="AA28">
        <f t="shared" si="18"/>
        <v>-51.810641720026432</v>
      </c>
      <c r="AB28">
        <f t="shared" si="19"/>
        <v>-118.75427705988334</v>
      </c>
      <c r="AC28">
        <f t="shared" si="20"/>
        <v>-8.7454329204942347</v>
      </c>
      <c r="AD28">
        <f t="shared" si="21"/>
        <v>51.983211334772946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53952.507712940933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788.42740000000003</v>
      </c>
      <c r="AR28">
        <v>1040.1400000000001</v>
      </c>
      <c r="AS28">
        <f t="shared" si="27"/>
        <v>0.24199876939642739</v>
      </c>
      <c r="AT28">
        <v>0.5</v>
      </c>
      <c r="AU28">
        <f t="shared" si="28"/>
        <v>1180.195691853485</v>
      </c>
      <c r="AV28">
        <f t="shared" si="29"/>
        <v>16.047514285406155</v>
      </c>
      <c r="AW28">
        <f t="shared" si="30"/>
        <v>142.80295253775429</v>
      </c>
      <c r="AX28">
        <f t="shared" si="31"/>
        <v>0.4815409464110601</v>
      </c>
      <c r="AY28">
        <f t="shared" si="32"/>
        <v>1.4086868711673214E-2</v>
      </c>
      <c r="AZ28">
        <f t="shared" si="33"/>
        <v>2.1361932047608971</v>
      </c>
      <c r="BA28" t="s">
        <v>338</v>
      </c>
      <c r="BB28">
        <v>539.27</v>
      </c>
      <c r="BC28">
        <f t="shared" si="34"/>
        <v>500.87000000000012</v>
      </c>
      <c r="BD28">
        <f t="shared" si="35"/>
        <v>0.50255076167468604</v>
      </c>
      <c r="BE28">
        <f t="shared" si="36"/>
        <v>0.81604665768085161</v>
      </c>
      <c r="BF28">
        <f t="shared" si="37"/>
        <v>0.77530405485449971</v>
      </c>
      <c r="BG28">
        <f t="shared" si="38"/>
        <v>0.8725113152241416</v>
      </c>
      <c r="BH28">
        <f t="shared" si="39"/>
        <v>1400.0123333333299</v>
      </c>
      <c r="BI28">
        <f t="shared" si="40"/>
        <v>1180.195691853485</v>
      </c>
      <c r="BJ28">
        <f t="shared" si="41"/>
        <v>0.84298949641645138</v>
      </c>
      <c r="BK28">
        <f t="shared" si="42"/>
        <v>0.19597899283290285</v>
      </c>
      <c r="BL28">
        <v>6</v>
      </c>
      <c r="BM28">
        <v>0.5</v>
      </c>
      <c r="BN28" t="s">
        <v>290</v>
      </c>
      <c r="BO28">
        <v>2</v>
      </c>
      <c r="BP28">
        <v>1608073198.8499999</v>
      </c>
      <c r="BQ28">
        <v>799.38113333333297</v>
      </c>
      <c r="BR28">
        <v>819.76466666666704</v>
      </c>
      <c r="BS28">
        <v>17.656230000000001</v>
      </c>
      <c r="BT28">
        <v>16.271339999999999</v>
      </c>
      <c r="BU28">
        <v>794.61213333333296</v>
      </c>
      <c r="BV28">
        <v>17.502230000000001</v>
      </c>
      <c r="BW28">
        <v>500.01133333333303</v>
      </c>
      <c r="BX28">
        <v>102.4674</v>
      </c>
      <c r="BY28">
        <v>0.10005391333333299</v>
      </c>
      <c r="BZ28">
        <v>27.996583333333302</v>
      </c>
      <c r="CA28">
        <v>28.738056666666701</v>
      </c>
      <c r="CB28">
        <v>999.9</v>
      </c>
      <c r="CC28">
        <v>0</v>
      </c>
      <c r="CD28">
        <v>0</v>
      </c>
      <c r="CE28">
        <v>9990.3553333333293</v>
      </c>
      <c r="CF28">
        <v>0</v>
      </c>
      <c r="CG28">
        <v>301.35163333333298</v>
      </c>
      <c r="CH28">
        <v>1400.0123333333299</v>
      </c>
      <c r="CI28">
        <v>0.89999180000000001</v>
      </c>
      <c r="CJ28">
        <v>0.10000824</v>
      </c>
      <c r="CK28">
        <v>0</v>
      </c>
      <c r="CL28">
        <v>788.32066666666697</v>
      </c>
      <c r="CM28">
        <v>4.9993800000000004</v>
      </c>
      <c r="CN28">
        <v>11107.0766666667</v>
      </c>
      <c r="CO28">
        <v>11164.39</v>
      </c>
      <c r="CP28">
        <v>48.5062</v>
      </c>
      <c r="CQ28">
        <v>50.155999999999999</v>
      </c>
      <c r="CR28">
        <v>49.305799999999998</v>
      </c>
      <c r="CS28">
        <v>50.061999999999998</v>
      </c>
      <c r="CT28">
        <v>50.0103333333333</v>
      </c>
      <c r="CU28">
        <v>1255.50133333333</v>
      </c>
      <c r="CV28">
        <v>139.511</v>
      </c>
      <c r="CW28">
        <v>0</v>
      </c>
      <c r="CX28">
        <v>94.200000047683702</v>
      </c>
      <c r="CY28">
        <v>0</v>
      </c>
      <c r="CZ28">
        <v>788.42740000000003</v>
      </c>
      <c r="DA28">
        <v>15.262615392524101</v>
      </c>
      <c r="DB28">
        <v>191.38461568964601</v>
      </c>
      <c r="DC28">
        <v>11108.675999999999</v>
      </c>
      <c r="DD28">
        <v>15</v>
      </c>
      <c r="DE28">
        <v>0</v>
      </c>
      <c r="DF28" t="s">
        <v>291</v>
      </c>
      <c r="DG28">
        <v>1607992578</v>
      </c>
      <c r="DH28">
        <v>1607992562.5999999</v>
      </c>
      <c r="DI28">
        <v>0</v>
      </c>
      <c r="DJ28">
        <v>1.9490000000000001</v>
      </c>
      <c r="DK28">
        <v>8.9999999999999993E-3</v>
      </c>
      <c r="DL28">
        <v>4.7690000000000001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16.050929113669199</v>
      </c>
      <c r="DS28">
        <v>-0.121470281854623</v>
      </c>
      <c r="DT28">
        <v>2.5477039862454001E-2</v>
      </c>
      <c r="DU28">
        <v>1</v>
      </c>
      <c r="DV28">
        <v>-20.3884258064516</v>
      </c>
      <c r="DW28">
        <v>0.13987258064520999</v>
      </c>
      <c r="DX28">
        <v>3.11235204881362E-2</v>
      </c>
      <c r="DY28">
        <v>1</v>
      </c>
      <c r="DZ28">
        <v>1.38529419354839</v>
      </c>
      <c r="EA28">
        <v>-2.5248387096778398E-2</v>
      </c>
      <c r="EB28">
        <v>2.0298065602949601E-3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4.7690000000000001</v>
      </c>
      <c r="EJ28">
        <v>0.154</v>
      </c>
      <c r="EK28">
        <v>4.7690000000000001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1343.8</v>
      </c>
      <c r="EX28">
        <v>1344.1</v>
      </c>
      <c r="EY28">
        <v>2</v>
      </c>
      <c r="EZ28">
        <v>489.22</v>
      </c>
      <c r="FA28">
        <v>512.71500000000003</v>
      </c>
      <c r="FB28">
        <v>24.5715</v>
      </c>
      <c r="FC28">
        <v>31.5076</v>
      </c>
      <c r="FD28">
        <v>30.0001</v>
      </c>
      <c r="FE28">
        <v>31.2972</v>
      </c>
      <c r="FF28">
        <v>31.332899999999999</v>
      </c>
      <c r="FG28">
        <v>36.974600000000002</v>
      </c>
      <c r="FH28">
        <v>0</v>
      </c>
      <c r="FI28">
        <v>100</v>
      </c>
      <c r="FJ28">
        <v>24.569700000000001</v>
      </c>
      <c r="FK28">
        <v>819.85500000000002</v>
      </c>
      <c r="FL28">
        <v>17.647200000000002</v>
      </c>
      <c r="FM28">
        <v>101.108</v>
      </c>
      <c r="FN28">
        <v>100.587</v>
      </c>
    </row>
    <row r="29" spans="1:170" x14ac:dyDescent="0.25">
      <c r="A29">
        <v>13</v>
      </c>
      <c r="B29">
        <v>1608073327.0999999</v>
      </c>
      <c r="C29">
        <v>1042.5</v>
      </c>
      <c r="D29" t="s">
        <v>339</v>
      </c>
      <c r="E29" t="s">
        <v>340</v>
      </c>
      <c r="F29" t="s">
        <v>285</v>
      </c>
      <c r="G29" t="s">
        <v>286</v>
      </c>
      <c r="H29">
        <v>1608073319.0999999</v>
      </c>
      <c r="I29">
        <f t="shared" si="0"/>
        <v>1.0610469980333864E-3</v>
      </c>
      <c r="J29">
        <f t="shared" si="1"/>
        <v>16.516226893510936</v>
      </c>
      <c r="K29">
        <f t="shared" si="2"/>
        <v>900.05048387096804</v>
      </c>
      <c r="L29">
        <f t="shared" si="3"/>
        <v>337.94795426416147</v>
      </c>
      <c r="M29">
        <f t="shared" si="4"/>
        <v>34.663665141733283</v>
      </c>
      <c r="N29">
        <f t="shared" si="5"/>
        <v>92.319092895502791</v>
      </c>
      <c r="O29">
        <f t="shared" si="6"/>
        <v>4.9267649646465288E-2</v>
      </c>
      <c r="P29">
        <f t="shared" si="7"/>
        <v>2.9705001722446207</v>
      </c>
      <c r="Q29">
        <f t="shared" si="8"/>
        <v>4.8818156347224556E-2</v>
      </c>
      <c r="R29">
        <f t="shared" si="9"/>
        <v>3.0551390986801274E-2</v>
      </c>
      <c r="S29">
        <f t="shared" si="10"/>
        <v>231.29089465002951</v>
      </c>
      <c r="T29">
        <f t="shared" si="11"/>
        <v>29.068041477302199</v>
      </c>
      <c r="U29">
        <f t="shared" si="12"/>
        <v>28.756445161290301</v>
      </c>
      <c r="V29">
        <f t="shared" si="13"/>
        <v>3.9654393143139277</v>
      </c>
      <c r="W29">
        <f t="shared" si="14"/>
        <v>47.413996051985272</v>
      </c>
      <c r="X29">
        <f t="shared" si="15"/>
        <v>1.7987323268282858</v>
      </c>
      <c r="Y29">
        <f t="shared" si="16"/>
        <v>3.7936737600773709</v>
      </c>
      <c r="Z29">
        <f t="shared" si="17"/>
        <v>2.1667069874856422</v>
      </c>
      <c r="AA29">
        <f t="shared" si="18"/>
        <v>-46.792172613272335</v>
      </c>
      <c r="AB29">
        <f t="shared" si="19"/>
        <v>-121.98549054001042</v>
      </c>
      <c r="AC29">
        <f t="shared" si="20"/>
        <v>-8.9849301397430743</v>
      </c>
      <c r="AD29">
        <f t="shared" si="21"/>
        <v>53.528301357003684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53945.162630796403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821.93107692307694</v>
      </c>
      <c r="AR29">
        <v>1097.3800000000001</v>
      </c>
      <c r="AS29">
        <f t="shared" si="27"/>
        <v>0.25100596245322782</v>
      </c>
      <c r="AT29">
        <v>0.5</v>
      </c>
      <c r="AU29">
        <f t="shared" si="28"/>
        <v>1180.1808183487728</v>
      </c>
      <c r="AV29">
        <f t="shared" si="29"/>
        <v>16.516226893510936</v>
      </c>
      <c r="AW29">
        <f t="shared" si="30"/>
        <v>148.11621108923589</v>
      </c>
      <c r="AX29">
        <f t="shared" si="31"/>
        <v>0.49635495452805772</v>
      </c>
      <c r="AY29">
        <f t="shared" si="32"/>
        <v>1.4484199461268879E-2</v>
      </c>
      <c r="AZ29">
        <f t="shared" si="33"/>
        <v>1.9726074832783536</v>
      </c>
      <c r="BA29" t="s">
        <v>342</v>
      </c>
      <c r="BB29">
        <v>552.69000000000005</v>
      </c>
      <c r="BC29">
        <f t="shared" si="34"/>
        <v>544.69000000000005</v>
      </c>
      <c r="BD29">
        <f t="shared" si="35"/>
        <v>0.50569851305682711</v>
      </c>
      <c r="BE29">
        <f t="shared" si="36"/>
        <v>0.7989621280066731</v>
      </c>
      <c r="BF29">
        <f t="shared" si="37"/>
        <v>0.72125347953769969</v>
      </c>
      <c r="BG29">
        <f t="shared" si="38"/>
        <v>0.85003431418746656</v>
      </c>
      <c r="BH29">
        <f t="shared" si="39"/>
        <v>1399.99451612903</v>
      </c>
      <c r="BI29">
        <f t="shared" si="40"/>
        <v>1180.1808183487728</v>
      </c>
      <c r="BJ29">
        <f t="shared" si="41"/>
        <v>0.84298960085355212</v>
      </c>
      <c r="BK29">
        <f t="shared" si="42"/>
        <v>0.19597920170710426</v>
      </c>
      <c r="BL29">
        <v>6</v>
      </c>
      <c r="BM29">
        <v>0.5</v>
      </c>
      <c r="BN29" t="s">
        <v>290</v>
      </c>
      <c r="BO29">
        <v>2</v>
      </c>
      <c r="BP29">
        <v>1608073319.0999999</v>
      </c>
      <c r="BQ29">
        <v>900.05048387096804</v>
      </c>
      <c r="BR29">
        <v>921.015806451613</v>
      </c>
      <c r="BS29">
        <v>17.536458064516101</v>
      </c>
      <c r="BT29">
        <v>16.2855387096774</v>
      </c>
      <c r="BU29">
        <v>895.28148387096803</v>
      </c>
      <c r="BV29">
        <v>17.382458064516101</v>
      </c>
      <c r="BW29">
        <v>500.00345161290301</v>
      </c>
      <c r="BX29">
        <v>102.471</v>
      </c>
      <c r="BY29">
        <v>0.100016348387097</v>
      </c>
      <c r="BZ29">
        <v>27.9947290322581</v>
      </c>
      <c r="CA29">
        <v>28.756445161290301</v>
      </c>
      <c r="CB29">
        <v>999.9</v>
      </c>
      <c r="CC29">
        <v>0</v>
      </c>
      <c r="CD29">
        <v>0</v>
      </c>
      <c r="CE29">
        <v>9988.5077419354893</v>
      </c>
      <c r="CF29">
        <v>0</v>
      </c>
      <c r="CG29">
        <v>290.006741935484</v>
      </c>
      <c r="CH29">
        <v>1399.99451612903</v>
      </c>
      <c r="CI29">
        <v>0.89998900000000004</v>
      </c>
      <c r="CJ29">
        <v>0.100011</v>
      </c>
      <c r="CK29">
        <v>0</v>
      </c>
      <c r="CL29">
        <v>821.89554838709705</v>
      </c>
      <c r="CM29">
        <v>4.9993800000000004</v>
      </c>
      <c r="CN29">
        <v>11557.0709677419</v>
      </c>
      <c r="CO29">
        <v>11164.251612903199</v>
      </c>
      <c r="CP29">
        <v>48.52</v>
      </c>
      <c r="CQ29">
        <v>50.186999999999998</v>
      </c>
      <c r="CR29">
        <v>49.311999999999998</v>
      </c>
      <c r="CS29">
        <v>50.125</v>
      </c>
      <c r="CT29">
        <v>50.05</v>
      </c>
      <c r="CU29">
        <v>1255.4841935483901</v>
      </c>
      <c r="CV29">
        <v>139.51451612903199</v>
      </c>
      <c r="CW29">
        <v>0</v>
      </c>
      <c r="CX29">
        <v>120</v>
      </c>
      <c r="CY29">
        <v>0</v>
      </c>
      <c r="CZ29">
        <v>821.93107692307694</v>
      </c>
      <c r="DA29">
        <v>4.5087179450013597</v>
      </c>
      <c r="DB29">
        <v>53.2547008713411</v>
      </c>
      <c r="DC29">
        <v>11557.634615384601</v>
      </c>
      <c r="DD29">
        <v>15</v>
      </c>
      <c r="DE29">
        <v>0</v>
      </c>
      <c r="DF29" t="s">
        <v>291</v>
      </c>
      <c r="DG29">
        <v>1607992578</v>
      </c>
      <c r="DH29">
        <v>1607992562.5999999</v>
      </c>
      <c r="DI29">
        <v>0</v>
      </c>
      <c r="DJ29">
        <v>1.9490000000000001</v>
      </c>
      <c r="DK29">
        <v>8.9999999999999993E-3</v>
      </c>
      <c r="DL29">
        <v>4.7690000000000001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16.5221864518602</v>
      </c>
      <c r="DS29">
        <v>-1.2786093663399201</v>
      </c>
      <c r="DT29">
        <v>9.66723057272008E-2</v>
      </c>
      <c r="DU29">
        <v>0</v>
      </c>
      <c r="DV29">
        <v>-20.965345161290301</v>
      </c>
      <c r="DW29">
        <v>1.61692741935485</v>
      </c>
      <c r="DX29">
        <v>0.12532131049300299</v>
      </c>
      <c r="DY29">
        <v>0</v>
      </c>
      <c r="DZ29">
        <v>1.25091225806452</v>
      </c>
      <c r="EA29">
        <v>-7.4738709677423701E-2</v>
      </c>
      <c r="EB29">
        <v>5.6070294071025196E-3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4.7690000000000001</v>
      </c>
      <c r="EJ29">
        <v>0.154</v>
      </c>
      <c r="EK29">
        <v>4.7690000000000001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1345.8</v>
      </c>
      <c r="EX29">
        <v>1346.1</v>
      </c>
      <c r="EY29">
        <v>2</v>
      </c>
      <c r="EZ29">
        <v>489.09300000000002</v>
      </c>
      <c r="FA29">
        <v>513.05700000000002</v>
      </c>
      <c r="FB29">
        <v>24.5914</v>
      </c>
      <c r="FC29">
        <v>31.5044</v>
      </c>
      <c r="FD29">
        <v>30.0001</v>
      </c>
      <c r="FE29">
        <v>31.2972</v>
      </c>
      <c r="FF29">
        <v>31.332899999999999</v>
      </c>
      <c r="FG29">
        <v>40.6404</v>
      </c>
      <c r="FH29">
        <v>0</v>
      </c>
      <c r="FI29">
        <v>100</v>
      </c>
      <c r="FJ29">
        <v>24.592500000000001</v>
      </c>
      <c r="FK29">
        <v>920.58600000000001</v>
      </c>
      <c r="FL29">
        <v>17.617100000000001</v>
      </c>
      <c r="FM29">
        <v>101.10899999999999</v>
      </c>
      <c r="FN29">
        <v>100.59</v>
      </c>
    </row>
    <row r="30" spans="1:170" x14ac:dyDescent="0.25">
      <c r="A30">
        <v>14</v>
      </c>
      <c r="B30">
        <v>1608073447.5999999</v>
      </c>
      <c r="C30">
        <v>1163</v>
      </c>
      <c r="D30" t="s">
        <v>343</v>
      </c>
      <c r="E30" t="s">
        <v>344</v>
      </c>
      <c r="F30" t="s">
        <v>285</v>
      </c>
      <c r="G30" t="s">
        <v>286</v>
      </c>
      <c r="H30">
        <v>1608073439.5999999</v>
      </c>
      <c r="I30">
        <f t="shared" si="0"/>
        <v>8.9718539540102182E-4</v>
      </c>
      <c r="J30">
        <f t="shared" si="1"/>
        <v>18.871801169051743</v>
      </c>
      <c r="K30">
        <f t="shared" si="2"/>
        <v>1199.9264516129001</v>
      </c>
      <c r="L30">
        <f t="shared" si="3"/>
        <v>431.74358586514211</v>
      </c>
      <c r="M30">
        <f t="shared" si="4"/>
        <v>44.284020821512627</v>
      </c>
      <c r="N30">
        <f t="shared" si="5"/>
        <v>123.07668187132558</v>
      </c>
      <c r="O30">
        <f t="shared" si="6"/>
        <v>4.1099731188457223E-2</v>
      </c>
      <c r="P30">
        <f t="shared" si="7"/>
        <v>2.9738783229313079</v>
      </c>
      <c r="Q30">
        <f t="shared" si="8"/>
        <v>4.0786765064079765E-2</v>
      </c>
      <c r="R30">
        <f t="shared" si="9"/>
        <v>2.5519648129405475E-2</v>
      </c>
      <c r="S30">
        <f t="shared" si="10"/>
        <v>231.29087568441568</v>
      </c>
      <c r="T30">
        <f t="shared" si="11"/>
        <v>29.112886843396907</v>
      </c>
      <c r="U30">
        <f t="shared" si="12"/>
        <v>28.778806451612901</v>
      </c>
      <c r="V30">
        <f t="shared" si="13"/>
        <v>3.9705825598363891</v>
      </c>
      <c r="W30">
        <f t="shared" si="14"/>
        <v>46.845260384769446</v>
      </c>
      <c r="X30">
        <f t="shared" si="15"/>
        <v>1.7775698150638362</v>
      </c>
      <c r="Y30">
        <f t="shared" si="16"/>
        <v>3.7945563765972108</v>
      </c>
      <c r="Z30">
        <f t="shared" si="17"/>
        <v>2.1930127447725529</v>
      </c>
      <c r="AA30">
        <f t="shared" si="18"/>
        <v>-39.565875937185062</v>
      </c>
      <c r="AB30">
        <f t="shared" si="19"/>
        <v>-125.06959198171747</v>
      </c>
      <c r="AC30">
        <f t="shared" si="20"/>
        <v>-9.2028351071093102</v>
      </c>
      <c r="AD30">
        <f t="shared" si="21"/>
        <v>57.452572658403838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54043.429167398623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860.91857692307701</v>
      </c>
      <c r="AR30">
        <v>1162.28</v>
      </c>
      <c r="AS30">
        <f t="shared" si="27"/>
        <v>0.25928470168713469</v>
      </c>
      <c r="AT30">
        <v>0.5</v>
      </c>
      <c r="AU30">
        <f t="shared" si="28"/>
        <v>1180.1868986274269</v>
      </c>
      <c r="AV30">
        <f t="shared" si="29"/>
        <v>18.871801169051743</v>
      </c>
      <c r="AW30">
        <f t="shared" si="30"/>
        <v>153.00220397283852</v>
      </c>
      <c r="AX30">
        <f t="shared" si="31"/>
        <v>0.52074371063771208</v>
      </c>
      <c r="AY30">
        <f t="shared" si="32"/>
        <v>1.6480058092059869E-2</v>
      </c>
      <c r="AZ30">
        <f t="shared" si="33"/>
        <v>1.8066214681488111</v>
      </c>
      <c r="BA30" t="s">
        <v>346</v>
      </c>
      <c r="BB30">
        <v>557.03</v>
      </c>
      <c r="BC30">
        <f t="shared" si="34"/>
        <v>605.25</v>
      </c>
      <c r="BD30">
        <f t="shared" si="35"/>
        <v>0.49791230578591156</v>
      </c>
      <c r="BE30">
        <f t="shared" si="36"/>
        <v>0.77625182528973591</v>
      </c>
      <c r="BF30">
        <f t="shared" si="37"/>
        <v>0.67448376844729352</v>
      </c>
      <c r="BG30">
        <f t="shared" si="38"/>
        <v>0.82454938464029315</v>
      </c>
      <c r="BH30">
        <f t="shared" si="39"/>
        <v>1400.0025806451599</v>
      </c>
      <c r="BI30">
        <f t="shared" si="40"/>
        <v>1180.1868986274269</v>
      </c>
      <c r="BJ30">
        <f t="shared" si="41"/>
        <v>0.84298908797979799</v>
      </c>
      <c r="BK30">
        <f t="shared" si="42"/>
        <v>0.19597817595959593</v>
      </c>
      <c r="BL30">
        <v>6</v>
      </c>
      <c r="BM30">
        <v>0.5</v>
      </c>
      <c r="BN30" t="s">
        <v>290</v>
      </c>
      <c r="BO30">
        <v>2</v>
      </c>
      <c r="BP30">
        <v>1608073439.5999999</v>
      </c>
      <c r="BQ30">
        <v>1199.9264516129001</v>
      </c>
      <c r="BR30">
        <v>1223.8641935483899</v>
      </c>
      <c r="BS30">
        <v>17.3302774193548</v>
      </c>
      <c r="BT30">
        <v>16.272325806451601</v>
      </c>
      <c r="BU30">
        <v>1195.15709677419</v>
      </c>
      <c r="BV30">
        <v>17.1762774193548</v>
      </c>
      <c r="BW30">
        <v>500.00599999999997</v>
      </c>
      <c r="BX30">
        <v>102.47022580645201</v>
      </c>
      <c r="BY30">
        <v>9.9962312903225797E-2</v>
      </c>
      <c r="BZ30">
        <v>27.998719354838698</v>
      </c>
      <c r="CA30">
        <v>28.778806451612901</v>
      </c>
      <c r="CB30">
        <v>999.9</v>
      </c>
      <c r="CC30">
        <v>0</v>
      </c>
      <c r="CD30">
        <v>0</v>
      </c>
      <c r="CE30">
        <v>10007.695161290299</v>
      </c>
      <c r="CF30">
        <v>0</v>
      </c>
      <c r="CG30">
        <v>294.34654838709702</v>
      </c>
      <c r="CH30">
        <v>1400.0025806451599</v>
      </c>
      <c r="CI30">
        <v>0.90000864516129098</v>
      </c>
      <c r="CJ30">
        <v>9.9990980645161195E-2</v>
      </c>
      <c r="CK30">
        <v>0</v>
      </c>
      <c r="CL30">
        <v>861.02912903225797</v>
      </c>
      <c r="CM30">
        <v>4.9993800000000004</v>
      </c>
      <c r="CN30">
        <v>12093.603225806401</v>
      </c>
      <c r="CO30">
        <v>11164.3838709677</v>
      </c>
      <c r="CP30">
        <v>48.506</v>
      </c>
      <c r="CQ30">
        <v>50.186999999999998</v>
      </c>
      <c r="CR30">
        <v>49.311999999999998</v>
      </c>
      <c r="CS30">
        <v>50.125</v>
      </c>
      <c r="CT30">
        <v>50.018000000000001</v>
      </c>
      <c r="CU30">
        <v>1255.5116129032299</v>
      </c>
      <c r="CV30">
        <v>139.49096774193501</v>
      </c>
      <c r="CW30">
        <v>0</v>
      </c>
      <c r="CX30">
        <v>120.09999990463299</v>
      </c>
      <c r="CY30">
        <v>0</v>
      </c>
      <c r="CZ30">
        <v>860.91857692307701</v>
      </c>
      <c r="DA30">
        <v>-12.857606842545801</v>
      </c>
      <c r="DB30">
        <v>-180.66324785501499</v>
      </c>
      <c r="DC30">
        <v>12091.6076923077</v>
      </c>
      <c r="DD30">
        <v>15</v>
      </c>
      <c r="DE30">
        <v>0</v>
      </c>
      <c r="DF30" t="s">
        <v>291</v>
      </c>
      <c r="DG30">
        <v>1607992578</v>
      </c>
      <c r="DH30">
        <v>1607992562.5999999</v>
      </c>
      <c r="DI30">
        <v>0</v>
      </c>
      <c r="DJ30">
        <v>1.9490000000000001</v>
      </c>
      <c r="DK30">
        <v>8.9999999999999993E-3</v>
      </c>
      <c r="DL30">
        <v>4.7690000000000001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18.912172825076201</v>
      </c>
      <c r="DS30">
        <v>-2.2360286370842699</v>
      </c>
      <c r="DT30">
        <v>0.16849934859795199</v>
      </c>
      <c r="DU30">
        <v>0</v>
      </c>
      <c r="DV30">
        <v>-23.962693548387101</v>
      </c>
      <c r="DW30">
        <v>2.8419483870968301</v>
      </c>
      <c r="DX30">
        <v>0.21405785159471399</v>
      </c>
      <c r="DY30">
        <v>0</v>
      </c>
      <c r="DZ30">
        <v>1.05886193548387</v>
      </c>
      <c r="EA30">
        <v>-0.105788709677423</v>
      </c>
      <c r="EB30">
        <v>7.9022268888136408E-3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4.7699999999999996</v>
      </c>
      <c r="EJ30">
        <v>0.154</v>
      </c>
      <c r="EK30">
        <v>4.7690000000000001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1347.8</v>
      </c>
      <c r="EX30">
        <v>1348.1</v>
      </c>
      <c r="EY30">
        <v>2</v>
      </c>
      <c r="EZ30">
        <v>489.05</v>
      </c>
      <c r="FA30">
        <v>513.81399999999996</v>
      </c>
      <c r="FB30">
        <v>24.566800000000001</v>
      </c>
      <c r="FC30">
        <v>31.496600000000001</v>
      </c>
      <c r="FD30">
        <v>30.000699999999998</v>
      </c>
      <c r="FE30">
        <v>31.291699999999999</v>
      </c>
      <c r="FF30">
        <v>31.327400000000001</v>
      </c>
      <c r="FG30">
        <v>51.239699999999999</v>
      </c>
      <c r="FH30">
        <v>0</v>
      </c>
      <c r="FI30">
        <v>100</v>
      </c>
      <c r="FJ30">
        <v>24.5367</v>
      </c>
      <c r="FK30">
        <v>1223.6400000000001</v>
      </c>
      <c r="FL30">
        <v>17.508500000000002</v>
      </c>
      <c r="FM30">
        <v>101.108</v>
      </c>
      <c r="FN30">
        <v>100.59</v>
      </c>
    </row>
    <row r="31" spans="1:170" x14ac:dyDescent="0.25">
      <c r="A31">
        <v>15</v>
      </c>
      <c r="B31">
        <v>1608073568.0999999</v>
      </c>
      <c r="C31">
        <v>1283.5</v>
      </c>
      <c r="D31" t="s">
        <v>347</v>
      </c>
      <c r="E31" t="s">
        <v>348</v>
      </c>
      <c r="F31" t="s">
        <v>285</v>
      </c>
      <c r="G31" t="s">
        <v>286</v>
      </c>
      <c r="H31">
        <v>1608073560.0999999</v>
      </c>
      <c r="I31">
        <f t="shared" si="0"/>
        <v>6.9438246236655174E-4</v>
      </c>
      <c r="J31">
        <f t="shared" si="1"/>
        <v>16.524688417141647</v>
      </c>
      <c r="K31">
        <f t="shared" si="2"/>
        <v>1400.30096774194</v>
      </c>
      <c r="L31">
        <f t="shared" si="3"/>
        <v>516.0273403274922</v>
      </c>
      <c r="M31">
        <f t="shared" si="4"/>
        <v>52.930178585071886</v>
      </c>
      <c r="N31">
        <f t="shared" si="5"/>
        <v>143.63227391864825</v>
      </c>
      <c r="O31">
        <f t="shared" si="6"/>
        <v>3.1259009749310007E-2</v>
      </c>
      <c r="P31">
        <f t="shared" si="7"/>
        <v>2.9735302401792953</v>
      </c>
      <c r="Q31">
        <f t="shared" si="8"/>
        <v>3.107759369301271E-2</v>
      </c>
      <c r="R31">
        <f t="shared" si="9"/>
        <v>1.9439707652521562E-2</v>
      </c>
      <c r="S31">
        <f t="shared" si="10"/>
        <v>231.29186250284721</v>
      </c>
      <c r="T31">
        <f t="shared" si="11"/>
        <v>29.16628287285841</v>
      </c>
      <c r="U31">
        <f t="shared" si="12"/>
        <v>28.807548387096801</v>
      </c>
      <c r="V31">
        <f t="shared" si="13"/>
        <v>3.9772019399177094</v>
      </c>
      <c r="W31">
        <f t="shared" si="14"/>
        <v>46.098091203530124</v>
      </c>
      <c r="X31">
        <f t="shared" si="15"/>
        <v>1.7493496434117113</v>
      </c>
      <c r="Y31">
        <f t="shared" si="16"/>
        <v>3.7948418204304057</v>
      </c>
      <c r="Z31">
        <f t="shared" si="17"/>
        <v>2.2278522965059979</v>
      </c>
      <c r="AA31">
        <f t="shared" si="18"/>
        <v>-30.62226659036493</v>
      </c>
      <c r="AB31">
        <f t="shared" si="19"/>
        <v>-129.4556925723667</v>
      </c>
      <c r="AC31">
        <f t="shared" si="20"/>
        <v>-9.5281121395681918</v>
      </c>
      <c r="AD31">
        <f t="shared" si="21"/>
        <v>61.685791200547413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54033.041988616642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851.46080769230798</v>
      </c>
      <c r="AR31">
        <v>1140.58</v>
      </c>
      <c r="AS31">
        <f t="shared" si="27"/>
        <v>0.25348436085824055</v>
      </c>
      <c r="AT31">
        <v>0.5</v>
      </c>
      <c r="AU31">
        <f t="shared" si="28"/>
        <v>1180.1927824983482</v>
      </c>
      <c r="AV31">
        <f t="shared" si="29"/>
        <v>16.524688417141647</v>
      </c>
      <c r="AW31">
        <f t="shared" si="30"/>
        <v>149.58020658055113</v>
      </c>
      <c r="AX31">
        <f t="shared" si="31"/>
        <v>0.50247242630942146</v>
      </c>
      <c r="AY31">
        <f t="shared" si="32"/>
        <v>1.4491222239771499E-2</v>
      </c>
      <c r="AZ31">
        <f t="shared" si="33"/>
        <v>1.8600185870346666</v>
      </c>
      <c r="BA31" t="s">
        <v>350</v>
      </c>
      <c r="BB31">
        <v>567.47</v>
      </c>
      <c r="BC31">
        <f t="shared" si="34"/>
        <v>573.1099999999999</v>
      </c>
      <c r="BD31">
        <f t="shared" si="35"/>
        <v>0.50447417128944183</v>
      </c>
      <c r="BE31">
        <f t="shared" si="36"/>
        <v>0.78731244966804115</v>
      </c>
      <c r="BF31">
        <f t="shared" si="37"/>
        <v>0.68011550139875487</v>
      </c>
      <c r="BG31">
        <f t="shared" si="38"/>
        <v>0.83307053982016466</v>
      </c>
      <c r="BH31">
        <f t="shared" si="39"/>
        <v>1400.0096774193501</v>
      </c>
      <c r="BI31">
        <f t="shared" si="40"/>
        <v>1180.1927824983482</v>
      </c>
      <c r="BJ31">
        <f t="shared" si="41"/>
        <v>0.84298901752865574</v>
      </c>
      <c r="BK31">
        <f t="shared" si="42"/>
        <v>0.19597803505731143</v>
      </c>
      <c r="BL31">
        <v>6</v>
      </c>
      <c r="BM31">
        <v>0.5</v>
      </c>
      <c r="BN31" t="s">
        <v>290</v>
      </c>
      <c r="BO31">
        <v>2</v>
      </c>
      <c r="BP31">
        <v>1608073560.0999999</v>
      </c>
      <c r="BQ31">
        <v>1400.30096774194</v>
      </c>
      <c r="BR31">
        <v>1421.29741935484</v>
      </c>
      <c r="BS31">
        <v>17.054774193548401</v>
      </c>
      <c r="BT31">
        <v>16.235725806451601</v>
      </c>
      <c r="BU31">
        <v>1395.53193548387</v>
      </c>
      <c r="BV31">
        <v>16.900777419354799</v>
      </c>
      <c r="BW31">
        <v>499.99970967741899</v>
      </c>
      <c r="BX31">
        <v>102.47248387096801</v>
      </c>
      <c r="BY31">
        <v>9.9946790322580595E-2</v>
      </c>
      <c r="BZ31">
        <v>28.000009677419399</v>
      </c>
      <c r="CA31">
        <v>28.807548387096801</v>
      </c>
      <c r="CB31">
        <v>999.9</v>
      </c>
      <c r="CC31">
        <v>0</v>
      </c>
      <c r="CD31">
        <v>0</v>
      </c>
      <c r="CE31">
        <v>10005.504193548401</v>
      </c>
      <c r="CF31">
        <v>0</v>
      </c>
      <c r="CG31">
        <v>288.56506451612898</v>
      </c>
      <c r="CH31">
        <v>1400.0096774193501</v>
      </c>
      <c r="CI31">
        <v>0.90000999999999998</v>
      </c>
      <c r="CJ31">
        <v>9.9989599999999901E-2</v>
      </c>
      <c r="CK31">
        <v>0</v>
      </c>
      <c r="CL31">
        <v>851.71625806451596</v>
      </c>
      <c r="CM31">
        <v>4.9993800000000004</v>
      </c>
      <c r="CN31">
        <v>11960.4709677419</v>
      </c>
      <c r="CO31">
        <v>11164.438709677401</v>
      </c>
      <c r="CP31">
        <v>48.5</v>
      </c>
      <c r="CQ31">
        <v>50.125</v>
      </c>
      <c r="CR31">
        <v>49.25</v>
      </c>
      <c r="CS31">
        <v>50.0741935483871</v>
      </c>
      <c r="CT31">
        <v>50</v>
      </c>
      <c r="CU31">
        <v>1255.5212903225799</v>
      </c>
      <c r="CV31">
        <v>139.48838709677401</v>
      </c>
      <c r="CW31">
        <v>0</v>
      </c>
      <c r="CX31">
        <v>120</v>
      </c>
      <c r="CY31">
        <v>0</v>
      </c>
      <c r="CZ31">
        <v>851.46080769230798</v>
      </c>
      <c r="DA31">
        <v>-20.4867350366432</v>
      </c>
      <c r="DB31">
        <v>-297.44615381906198</v>
      </c>
      <c r="DC31">
        <v>11956.6961538462</v>
      </c>
      <c r="DD31">
        <v>15</v>
      </c>
      <c r="DE31">
        <v>0</v>
      </c>
      <c r="DF31" t="s">
        <v>291</v>
      </c>
      <c r="DG31">
        <v>1607992578</v>
      </c>
      <c r="DH31">
        <v>1607992562.5999999</v>
      </c>
      <c r="DI31">
        <v>0</v>
      </c>
      <c r="DJ31">
        <v>1.9490000000000001</v>
      </c>
      <c r="DK31">
        <v>8.9999999999999993E-3</v>
      </c>
      <c r="DL31">
        <v>4.7690000000000001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16.534298807839399</v>
      </c>
      <c r="DS31">
        <v>-2.32617399783478</v>
      </c>
      <c r="DT31">
        <v>0.171240360705601</v>
      </c>
      <c r="DU31">
        <v>0</v>
      </c>
      <c r="DV31">
        <v>-20.997748387096799</v>
      </c>
      <c r="DW31">
        <v>2.94189677419359</v>
      </c>
      <c r="DX31">
        <v>0.22292614988791701</v>
      </c>
      <c r="DY31">
        <v>0</v>
      </c>
      <c r="DZ31">
        <v>0.81904680645161299</v>
      </c>
      <c r="EA31">
        <v>-0.112260677419357</v>
      </c>
      <c r="EB31">
        <v>8.4008981601982804E-3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4.7699999999999996</v>
      </c>
      <c r="EJ31">
        <v>0.154</v>
      </c>
      <c r="EK31">
        <v>4.7690000000000001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1349.8</v>
      </c>
      <c r="EX31">
        <v>1350.1</v>
      </c>
      <c r="EY31">
        <v>2</v>
      </c>
      <c r="EZ31">
        <v>488.70100000000002</v>
      </c>
      <c r="FA31">
        <v>514.5</v>
      </c>
      <c r="FB31">
        <v>24.552900000000001</v>
      </c>
      <c r="FC31">
        <v>31.4679</v>
      </c>
      <c r="FD31">
        <v>30.001100000000001</v>
      </c>
      <c r="FE31">
        <v>31.267299999999999</v>
      </c>
      <c r="FF31">
        <v>31.303100000000001</v>
      </c>
      <c r="FG31">
        <v>57.885100000000001</v>
      </c>
      <c r="FH31">
        <v>0</v>
      </c>
      <c r="FI31">
        <v>100</v>
      </c>
      <c r="FJ31">
        <v>24.516999999999999</v>
      </c>
      <c r="FK31">
        <v>1420.67</v>
      </c>
      <c r="FL31">
        <v>17.2972</v>
      </c>
      <c r="FM31">
        <v>101.11799999999999</v>
      </c>
      <c r="FN31">
        <v>100.59699999999999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2020-12-15T15:08:48Z</dcterms:created>
  <dcterms:modified xsi:type="dcterms:W3CDTF">2021-05-04T23:26:12Z</dcterms:modified>
</cp:coreProperties>
</file>