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CC1C8F5-4E49-484F-AC82-3DD22A84A1CB}" xr6:coauthVersionLast="46" xr6:coauthVersionMax="46" xr10:uidLastSave="{00000000-0000-0000-0000-000000000000}"/>
  <bookViews>
    <workbookView xWindow="3660" yWindow="31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Y30" i="1"/>
  <c r="X30" i="1"/>
  <c r="W30" i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AH27" i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K26" i="1" s="1"/>
  <c r="Y26" i="1"/>
  <c r="W26" i="1" s="1"/>
  <c r="X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I24" i="1"/>
  <c r="AA24" i="1" s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K21" i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N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AH19" i="1" s="1"/>
  <c r="Y19" i="1"/>
  <c r="X19" i="1"/>
  <c r="P19" i="1"/>
  <c r="I19" i="1"/>
  <c r="AA19" i="1" s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K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W17" i="1"/>
  <c r="AS17" i="1"/>
  <c r="AM17" i="1"/>
  <c r="AN17" i="1" s="1"/>
  <c r="AI17" i="1"/>
  <c r="AG17" i="1"/>
  <c r="Y17" i="1"/>
  <c r="X17" i="1"/>
  <c r="W17" i="1"/>
  <c r="P17" i="1"/>
  <c r="N17" i="1"/>
  <c r="AU19" i="1" l="1"/>
  <c r="AW19" i="1" s="1"/>
  <c r="S19" i="1"/>
  <c r="W19" i="1"/>
  <c r="AU20" i="1"/>
  <c r="AU22" i="1"/>
  <c r="AW22" i="1" s="1"/>
  <c r="S22" i="1"/>
  <c r="N27" i="1"/>
  <c r="K27" i="1"/>
  <c r="J27" i="1"/>
  <c r="AV27" i="1" s="1"/>
  <c r="I27" i="1"/>
  <c r="AU30" i="1"/>
  <c r="AW30" i="1" s="1"/>
  <c r="S30" i="1"/>
  <c r="AW20" i="1"/>
  <c r="AU24" i="1"/>
  <c r="AW24" i="1" s="1"/>
  <c r="S24" i="1"/>
  <c r="I29" i="1"/>
  <c r="AH29" i="1"/>
  <c r="N29" i="1"/>
  <c r="K29" i="1"/>
  <c r="I17" i="1"/>
  <c r="K17" i="1"/>
  <c r="J17" i="1"/>
  <c r="AV17" i="1" s="1"/>
  <c r="AY17" i="1" s="1"/>
  <c r="AH17" i="1"/>
  <c r="J18" i="1"/>
  <c r="AV18" i="1" s="1"/>
  <c r="AY18" i="1" s="1"/>
  <c r="I18" i="1"/>
  <c r="N18" i="1"/>
  <c r="AH18" i="1"/>
  <c r="BI29" i="1"/>
  <c r="N30" i="1"/>
  <c r="K30" i="1"/>
  <c r="J30" i="1"/>
  <c r="AV30" i="1" s="1"/>
  <c r="AY30" i="1" s="1"/>
  <c r="I30" i="1"/>
  <c r="AH30" i="1"/>
  <c r="S31" i="1"/>
  <c r="AU31" i="1"/>
  <c r="AW31" i="1" s="1"/>
  <c r="K19" i="1"/>
  <c r="N19" i="1"/>
  <c r="J19" i="1"/>
  <c r="AV19" i="1" s="1"/>
  <c r="I21" i="1"/>
  <c r="AH21" i="1"/>
  <c r="N21" i="1"/>
  <c r="AU27" i="1"/>
  <c r="AW27" i="1" s="1"/>
  <c r="S27" i="1"/>
  <c r="J29" i="1"/>
  <c r="AV29" i="1" s="1"/>
  <c r="J26" i="1"/>
  <c r="AV26" i="1" s="1"/>
  <c r="AY26" i="1" s="1"/>
  <c r="I26" i="1"/>
  <c r="AH26" i="1"/>
  <c r="N26" i="1"/>
  <c r="K20" i="1"/>
  <c r="AH20" i="1"/>
  <c r="J20" i="1"/>
  <c r="AV20" i="1" s="1"/>
  <c r="AY20" i="1" s="1"/>
  <c r="I20" i="1"/>
  <c r="J21" i="1"/>
  <c r="AV21" i="1" s="1"/>
  <c r="BI21" i="1"/>
  <c r="N22" i="1"/>
  <c r="J22" i="1"/>
  <c r="AV22" i="1" s="1"/>
  <c r="AY22" i="1" s="1"/>
  <c r="K22" i="1"/>
  <c r="I22" i="1"/>
  <c r="AH22" i="1"/>
  <c r="S23" i="1"/>
  <c r="AU23" i="1"/>
  <c r="AW23" i="1" s="1"/>
  <c r="AH24" i="1"/>
  <c r="N24" i="1"/>
  <c r="K24" i="1"/>
  <c r="J24" i="1"/>
  <c r="AV24" i="1" s="1"/>
  <c r="AY24" i="1" s="1"/>
  <c r="AH28" i="1"/>
  <c r="K28" i="1"/>
  <c r="J28" i="1"/>
  <c r="AV28" i="1" s="1"/>
  <c r="AY28" i="1" s="1"/>
  <c r="I28" i="1"/>
  <c r="N28" i="1"/>
  <c r="N23" i="1"/>
  <c r="AH25" i="1"/>
  <c r="N31" i="1"/>
  <c r="I25" i="1"/>
  <c r="AH23" i="1"/>
  <c r="J25" i="1"/>
  <c r="AV25" i="1" s="1"/>
  <c r="AY25" i="1" s="1"/>
  <c r="AH31" i="1"/>
  <c r="S17" i="1"/>
  <c r="I23" i="1"/>
  <c r="S25" i="1"/>
  <c r="I31" i="1"/>
  <c r="J23" i="1"/>
  <c r="AV23" i="1" s="1"/>
  <c r="AY23" i="1" s="1"/>
  <c r="J31" i="1"/>
  <c r="AV31" i="1" s="1"/>
  <c r="T25" i="1" l="1"/>
  <c r="U25" i="1" s="1"/>
  <c r="AA22" i="1"/>
  <c r="T31" i="1"/>
  <c r="U31" i="1" s="1"/>
  <c r="Q17" i="1"/>
  <c r="O17" i="1" s="1"/>
  <c r="R17" i="1" s="1"/>
  <c r="L17" i="1" s="1"/>
  <c r="M17" i="1" s="1"/>
  <c r="AA17" i="1"/>
  <c r="T24" i="1"/>
  <c r="U24" i="1" s="1"/>
  <c r="AY27" i="1"/>
  <c r="AA23" i="1"/>
  <c r="Q23" i="1"/>
  <c r="O23" i="1" s="1"/>
  <c r="R23" i="1" s="1"/>
  <c r="L23" i="1" s="1"/>
  <c r="M23" i="1" s="1"/>
  <c r="Q18" i="1"/>
  <c r="O18" i="1" s="1"/>
  <c r="R18" i="1" s="1"/>
  <c r="L18" i="1" s="1"/>
  <c r="M18" i="1" s="1"/>
  <c r="AA18" i="1"/>
  <c r="T19" i="1"/>
  <c r="U19" i="1" s="1"/>
  <c r="AA31" i="1"/>
  <c r="AA21" i="1"/>
  <c r="T30" i="1"/>
  <c r="U30" i="1" s="1"/>
  <c r="T22" i="1"/>
  <c r="U22" i="1" s="1"/>
  <c r="Q22" i="1" s="1"/>
  <c r="O22" i="1" s="1"/>
  <c r="R22" i="1" s="1"/>
  <c r="L22" i="1" s="1"/>
  <c r="M22" i="1" s="1"/>
  <c r="T18" i="1"/>
  <c r="U18" i="1" s="1"/>
  <c r="AA27" i="1"/>
  <c r="T17" i="1"/>
  <c r="U17" i="1" s="1"/>
  <c r="AA30" i="1"/>
  <c r="Q30" i="1"/>
  <c r="O30" i="1" s="1"/>
  <c r="R30" i="1" s="1"/>
  <c r="L30" i="1" s="1"/>
  <c r="M30" i="1" s="1"/>
  <c r="AA28" i="1"/>
  <c r="AU21" i="1"/>
  <c r="AW21" i="1" s="1"/>
  <c r="S21" i="1"/>
  <c r="AY19" i="1"/>
  <c r="AA29" i="1"/>
  <c r="AY31" i="1"/>
  <c r="AY21" i="1"/>
  <c r="AA26" i="1"/>
  <c r="T26" i="1"/>
  <c r="U26" i="1" s="1"/>
  <c r="Q25" i="1"/>
  <c r="O25" i="1" s="1"/>
  <c r="R25" i="1" s="1"/>
  <c r="L25" i="1" s="1"/>
  <c r="M25" i="1" s="1"/>
  <c r="AA25" i="1"/>
  <c r="T23" i="1"/>
  <c r="U23" i="1" s="1"/>
  <c r="AA20" i="1"/>
  <c r="T27" i="1"/>
  <c r="U27" i="1" s="1"/>
  <c r="Q27" i="1" s="1"/>
  <c r="O27" i="1" s="1"/>
  <c r="R27" i="1" s="1"/>
  <c r="L27" i="1" s="1"/>
  <c r="M27" i="1" s="1"/>
  <c r="AU29" i="1"/>
  <c r="AW29" i="1" s="1"/>
  <c r="S29" i="1"/>
  <c r="T20" i="1"/>
  <c r="U20" i="1" s="1"/>
  <c r="T28" i="1"/>
  <c r="U28" i="1" s="1"/>
  <c r="Q28" i="1" s="1"/>
  <c r="O28" i="1" s="1"/>
  <c r="R28" i="1" s="1"/>
  <c r="L28" i="1" s="1"/>
  <c r="M28" i="1" s="1"/>
  <c r="AC20" i="1" l="1"/>
  <c r="V20" i="1"/>
  <c r="Z20" i="1" s="1"/>
  <c r="AB20" i="1"/>
  <c r="V30" i="1"/>
  <c r="Z30" i="1" s="1"/>
  <c r="AC30" i="1"/>
  <c r="AD30" i="1" s="1"/>
  <c r="AB30" i="1"/>
  <c r="V31" i="1"/>
  <c r="Z31" i="1" s="1"/>
  <c r="AC31" i="1"/>
  <c r="AD31" i="1" s="1"/>
  <c r="AB31" i="1"/>
  <c r="AY29" i="1"/>
  <c r="T21" i="1"/>
  <c r="U21" i="1" s="1"/>
  <c r="V27" i="1"/>
  <c r="Z27" i="1" s="1"/>
  <c r="AC27" i="1"/>
  <c r="AB27" i="1"/>
  <c r="V26" i="1"/>
  <c r="Z26" i="1" s="1"/>
  <c r="AC26" i="1"/>
  <c r="AD26" i="1" s="1"/>
  <c r="AB26" i="1"/>
  <c r="Q20" i="1"/>
  <c r="O20" i="1" s="1"/>
  <c r="R20" i="1" s="1"/>
  <c r="L20" i="1" s="1"/>
  <c r="M20" i="1" s="1"/>
  <c r="Q31" i="1"/>
  <c r="O31" i="1" s="1"/>
  <c r="R31" i="1" s="1"/>
  <c r="L31" i="1" s="1"/>
  <c r="M31" i="1" s="1"/>
  <c r="AC17" i="1"/>
  <c r="AD17" i="1" s="1"/>
  <c r="AB17" i="1"/>
  <c r="V17" i="1"/>
  <c r="Z17" i="1" s="1"/>
  <c r="Q26" i="1"/>
  <c r="O26" i="1" s="1"/>
  <c r="R26" i="1" s="1"/>
  <c r="L26" i="1" s="1"/>
  <c r="M26" i="1" s="1"/>
  <c r="V18" i="1"/>
  <c r="Z18" i="1" s="1"/>
  <c r="AC18" i="1"/>
  <c r="AB18" i="1"/>
  <c r="T29" i="1"/>
  <c r="U29" i="1" s="1"/>
  <c r="V28" i="1"/>
  <c r="Z28" i="1" s="1"/>
  <c r="AC28" i="1"/>
  <c r="AB28" i="1"/>
  <c r="V23" i="1"/>
  <c r="Z23" i="1" s="1"/>
  <c r="AC23" i="1"/>
  <c r="AB23" i="1"/>
  <c r="V22" i="1"/>
  <c r="Z22" i="1" s="1"/>
  <c r="AC22" i="1"/>
  <c r="AD22" i="1" s="1"/>
  <c r="AB22" i="1"/>
  <c r="V19" i="1"/>
  <c r="Z19" i="1" s="1"/>
  <c r="AC19" i="1"/>
  <c r="AD19" i="1" s="1"/>
  <c r="Q19" i="1"/>
  <c r="O19" i="1" s="1"/>
  <c r="R19" i="1" s="1"/>
  <c r="L19" i="1" s="1"/>
  <c r="M19" i="1" s="1"/>
  <c r="AB19" i="1"/>
  <c r="AB24" i="1"/>
  <c r="V24" i="1"/>
  <c r="Z24" i="1" s="1"/>
  <c r="AC24" i="1"/>
  <c r="AD24" i="1" s="1"/>
  <c r="Q24" i="1"/>
  <c r="O24" i="1" s="1"/>
  <c r="R24" i="1" s="1"/>
  <c r="L24" i="1" s="1"/>
  <c r="M24" i="1" s="1"/>
  <c r="AC25" i="1"/>
  <c r="AB25" i="1"/>
  <c r="V25" i="1"/>
  <c r="Z25" i="1" s="1"/>
  <c r="AD25" i="1" l="1"/>
  <c r="AD28" i="1"/>
  <c r="AD27" i="1"/>
  <c r="V29" i="1"/>
  <c r="Z29" i="1" s="1"/>
  <c r="AC29" i="1"/>
  <c r="AD29" i="1" s="1"/>
  <c r="AB29" i="1"/>
  <c r="Q29" i="1"/>
  <c r="O29" i="1" s="1"/>
  <c r="R29" i="1" s="1"/>
  <c r="L29" i="1" s="1"/>
  <c r="M29" i="1" s="1"/>
  <c r="AC21" i="1"/>
  <c r="AD21" i="1" s="1"/>
  <c r="V21" i="1"/>
  <c r="Z21" i="1" s="1"/>
  <c r="AB21" i="1"/>
  <c r="Q21" i="1"/>
  <c r="O21" i="1" s="1"/>
  <c r="R21" i="1" s="1"/>
  <c r="L21" i="1" s="1"/>
  <c r="M21" i="1" s="1"/>
  <c r="AD23" i="1"/>
  <c r="AD18" i="1"/>
  <c r="AD20" i="1"/>
</calcChain>
</file>

<file path=xl/sharedStrings.xml><?xml version="1.0" encoding="utf-8"?>
<sst xmlns="http://schemas.openxmlformats.org/spreadsheetml/2006/main" count="693" uniqueCount="351">
  <si>
    <t>File opened</t>
  </si>
  <si>
    <t>2020-12-15 15:17:41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</si>
  <si>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</si>
  <si>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</si>
  <si>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</si>
  <si>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</si>
  <si>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</si>
  <si>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</si>
  <si>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</si>
  <si>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</si>
  <si>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</si>
  <si>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</si>
  <si>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</si>
  <si>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</si>
  <si>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</si>
  <si>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</si>
  <si>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</si>
  <si>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</si>
  <si>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</si>
  <si>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</si>
  <si>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</si>
  <si>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</si>
  <si>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</si>
  <si>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15:17:41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</si>
  <si>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</si>
  <si>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</si>
  <si>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</si>
  <si>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</si>
  <si>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</si>
  <si>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</si>
  <si>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</si>
  <si>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</si>
  <si>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</si>
  <si>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</si>
  <si>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</si>
  <si>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</si>
  <si>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</si>
  <si>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</si>
  <si>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</si>
  <si>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</si>
  <si>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</si>
  <si>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</si>
  <si>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</si>
  <si>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</si>
  <si>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</si>
  <si>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</si>
  <si>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</si>
  <si>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</si>
  <si>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</si>
  <si>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</si>
  <si>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</si>
  <si>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</si>
  <si>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</si>
  <si>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</si>
  <si>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</si>
  <si>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</si>
  <si>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</si>
  <si>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</si>
  <si>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</si>
  <si>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</si>
  <si>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</si>
  <si>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</si>
  <si>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</si>
  <si>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</si>
  <si>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</si>
  <si>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</si>
  <si>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</si>
  <si>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</si>
  <si>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</si>
  <si>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</si>
  <si>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</si>
  <si>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</si>
  <si>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</si>
  <si>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</si>
  <si>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</si>
  <si>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</si>
  <si>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</si>
  <si>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</si>
  <si>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</si>
  <si>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</si>
  <si>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</si>
  <si>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</si>
  <si>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</si>
  <si>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</si>
  <si>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</si>
  <si>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</si>
  <si>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</si>
  <si>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</si>
  <si>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</si>
  <si>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</si>
  <si>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</si>
  <si>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</si>
  <si>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</si>
  <si>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</si>
  <si>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</si>
  <si>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</si>
  <si>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</si>
  <si>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</si>
  <si>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</si>
  <si>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</si>
  <si>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</si>
  <si>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</si>
  <si>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</si>
  <si>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</si>
  <si>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</si>
  <si>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</si>
  <si>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</si>
  <si>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</si>
  <si>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</si>
  <si>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</si>
  <si>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</si>
  <si>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</si>
  <si>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</si>
  <si>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</si>
  <si>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</si>
  <si>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</si>
  <si>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</si>
  <si>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</si>
  <si>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</si>
  <si>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</si>
  <si>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</si>
  <si>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</si>
  <si>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</si>
  <si>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</si>
  <si>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</si>
  <si>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</si>
  <si>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</si>
  <si>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</si>
  <si>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</si>
  <si>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</si>
  <si>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</si>
  <si>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</si>
  <si>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</si>
  <si>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</si>
  <si>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</si>
  <si>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</si>
  <si>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</si>
  <si>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</si>
  <si>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</si>
  <si>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</si>
  <si>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</si>
  <si>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</si>
  <si>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</si>
  <si>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</si>
  <si>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</si>
  <si>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</si>
  <si>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</si>
  <si>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</si>
  <si>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</si>
  <si>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</si>
  <si>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</si>
  <si>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</si>
  <si>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</si>
  <si>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</si>
  <si>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</si>
  <si>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</si>
  <si>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</si>
  <si>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</si>
  <si>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</si>
  <si>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</si>
  <si>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</si>
  <si>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</si>
  <si>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</si>
  <si>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</si>
  <si>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</si>
  <si>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</si>
  <si>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</si>
  <si>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</si>
  <si>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</si>
  <si>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</si>
  <si>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</si>
  <si>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</si>
  <si>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</si>
  <si>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</si>
  <si>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</si>
  <si>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</si>
  <si>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</si>
  <si>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</si>
  <si>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</si>
  <si>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</si>
  <si>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</si>
  <si>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</si>
  <si>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</si>
  <si>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</si>
  <si>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</si>
  <si>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</si>
  <si>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</si>
  <si>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</si>
  <si>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</si>
  <si>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</si>
  <si>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</si>
  <si>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</si>
  <si>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</si>
  <si>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</si>
  <si>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</si>
  <si>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</si>
  <si>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</si>
  <si>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</si>
  <si>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</si>
  <si>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</si>
  <si>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</si>
  <si>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</si>
  <si>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</si>
  <si>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</si>
  <si>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</si>
  <si>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</si>
  <si>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</si>
  <si>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</si>
  <si>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</si>
  <si>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</si>
  <si>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</si>
  <si>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</si>
  <si>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</si>
  <si>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</si>
  <si>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</si>
  <si>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</si>
  <si>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</si>
  <si>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</si>
  <si>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</si>
  <si>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</si>
  <si>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</si>
  <si>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</si>
  <si>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</si>
  <si>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</si>
  <si>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</si>
  <si>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</si>
  <si>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</si>
  <si>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</si>
  <si>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</si>
  <si>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</si>
  <si>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</si>
  <si>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</si>
  <si>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</si>
  <si>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</si>
  <si>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</si>
  <si>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</si>
  <si>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</si>
  <si>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</si>
  <si>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</si>
  <si>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</si>
  <si>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</si>
  <si>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</si>
  <si>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</si>
  <si>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</si>
  <si>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</si>
  <si>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</si>
  <si>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</si>
  <si>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</si>
  <si>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</si>
  <si>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</si>
  <si>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</si>
  <si>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</si>
  <si>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</si>
  <si>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</si>
  <si>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</si>
  <si>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</si>
  <si>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</si>
  <si>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</si>
  <si>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</si>
  <si>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</si>
  <si>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</si>
  <si>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</si>
  <si>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</si>
  <si>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</si>
  <si>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</si>
  <si>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</si>
  <si>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</si>
  <si>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</si>
  <si>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</si>
  <si>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</si>
  <si>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</si>
  <si>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</si>
  <si>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</si>
  <si>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</si>
  <si>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</si>
  <si>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</si>
  <si>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</si>
  <si>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</si>
  <si>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</si>
  <si>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</si>
  <si>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</si>
  <si>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</si>
  <si>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</si>
  <si>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15:19:57</t>
  </si>
  <si>
    <t>15:19:57</t>
  </si>
  <si>
    <t>1149</t>
  </si>
  <si>
    <t>_1</t>
  </si>
  <si>
    <t>RECT-4143-20200907-06_33_50</t>
  </si>
  <si>
    <t>RECT-605-20201215-15_20_00</t>
  </si>
  <si>
    <t>DARK-606-20201215-15_20_02</t>
  </si>
  <si>
    <t>0: Broadleaf</t>
  </si>
  <si>
    <t>--:--:--</t>
  </si>
  <si>
    <t>1/3</t>
  </si>
  <si>
    <t>20201215 15:21:57</t>
  </si>
  <si>
    <t>15:21:57</t>
  </si>
  <si>
    <t>RECT-607-20201215-15_22_00</t>
  </si>
  <si>
    <t>DARK-608-20201215-15_22_02</t>
  </si>
  <si>
    <t>20201215 15:23:58</t>
  </si>
  <si>
    <t>15:23:58</t>
  </si>
  <si>
    <t>RECT-609-20201215-15_24_01</t>
  </si>
  <si>
    <t>DARK-610-20201215-15_24_03</t>
  </si>
  <si>
    <t>2/3</t>
  </si>
  <si>
    <t>20201215 15:25:08</t>
  </si>
  <si>
    <t>15:25:08</t>
  </si>
  <si>
    <t>RECT-611-20201215-15_25_11</t>
  </si>
  <si>
    <t>DARK-612-20201215-15_25_13</t>
  </si>
  <si>
    <t>3/3</t>
  </si>
  <si>
    <t>20201215 15:26:22</t>
  </si>
  <si>
    <t>15:26:22</t>
  </si>
  <si>
    <t>RECT-613-20201215-15_26_25</t>
  </si>
  <si>
    <t>DARK-614-20201215-15_26_27</t>
  </si>
  <si>
    <t>20201215 15:27:35</t>
  </si>
  <si>
    <t>15:27:35</t>
  </si>
  <si>
    <t>RECT-615-20201215-15_27_38</t>
  </si>
  <si>
    <t>DARK-616-20201215-15_27_40</t>
  </si>
  <si>
    <t>20201215 15:28:55</t>
  </si>
  <si>
    <t>15:28:55</t>
  </si>
  <si>
    <t>RECT-617-20201215-15_28_58</t>
  </si>
  <si>
    <t>DARK-618-20201215-15_29_00</t>
  </si>
  <si>
    <t>20201215 15:30:40</t>
  </si>
  <si>
    <t>15:30:40</t>
  </si>
  <si>
    <t>RECT-619-20201215-15_30_43</t>
  </si>
  <si>
    <t>DARK-620-20201215-15_30_45</t>
  </si>
  <si>
    <t>20201215 15:32:35</t>
  </si>
  <si>
    <t>15:32:35</t>
  </si>
  <si>
    <t>RECT-621-20201215-15_32_38</t>
  </si>
  <si>
    <t>DARK-622-20201215-15_32_40</t>
  </si>
  <si>
    <t>20201215 15:34:35</t>
  </si>
  <si>
    <t>15:34:35</t>
  </si>
  <si>
    <t>RECT-623-20201215-15_34_38</t>
  </si>
  <si>
    <t>DARK-624-20201215-15_34_40</t>
  </si>
  <si>
    <t>20201215 15:36:36</t>
  </si>
  <si>
    <t>15:36:36</t>
  </si>
  <si>
    <t>RECT-625-20201215-15_36_39</t>
  </si>
  <si>
    <t>DARK-626-20201215-15_36_41</t>
  </si>
  <si>
    <t>20201215 15:38:36</t>
  </si>
  <si>
    <t>15:38:36</t>
  </si>
  <si>
    <t>RECT-627-20201215-15_38_39</t>
  </si>
  <si>
    <t>DARK-628-20201215-15_38_41</t>
  </si>
  <si>
    <t>20201215 15:40:37</t>
  </si>
  <si>
    <t>15:40:37</t>
  </si>
  <si>
    <t>RECT-629-20201215-15_40_40</t>
  </si>
  <si>
    <t>DARK-630-20201215-15_40_42</t>
  </si>
  <si>
    <t>20201215 15:42:37</t>
  </si>
  <si>
    <t>15:42:37</t>
  </si>
  <si>
    <t>RECT-631-20201215-15_42_40</t>
  </si>
  <si>
    <t>DARK-632-20201215-15_42_42</t>
  </si>
  <si>
    <t>20201215 15:44:38</t>
  </si>
  <si>
    <t>15:44:38</t>
  </si>
  <si>
    <t>RECT-633-20201215-15_44_41</t>
  </si>
  <si>
    <t>DARK-634-20201215-15_44_43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</si>
</sst>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1608074397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1608074389</v>
      </c>
      <c r="I17">
        <f t="shared" ref="I17:I31" si="0">BW17*AG17*(BS17-BT17)/(100*BL17*(1000-AG17*BS17))</f>
        <v>9.9227068001838249E-4</v>
      </c>
      <c r="J17">
        <f t="shared" ref="J17:J31" si="1">BW17*AG17*(BR17-BQ17*(1000-AG17*BT17)/(1000-AG17*BS17))/(100*BL17)</f>
        <v>3.699869871670693</v>
      </c>
      <c r="K17">
        <f t="shared" ref="K17:K31" si="2">BQ17 - IF(AG17&gt;1, J17*BL17*100/(AI17*CE17), 0)</f>
        <v>401.63693548387101</v>
      </c>
      <c r="L17">
        <f t="shared" ref="L17:L31" si="3">((R17-I17/2)*K17-J17)/(R17+I17/2)</f>
        <v>260.78506278649422</v>
      </c>
      <c r="M17">
        <f t="shared" ref="M17:M31" si="4">L17*(BX17+BY17)/1000</f>
        <v>26.749647004357268</v>
      </c>
      <c r="N17">
        <f t="shared" ref="N17:N31" si="5">(BQ17 - IF(AG17&gt;1, J17*BL17*100/(AI17*CE17), 0))*(BX17+BY17)/1000</f>
        <v>41.197322167570732</v>
      </c>
      <c r="O17">
        <f t="shared" ref="O17:O31" si="6">2/((1/Q17-1/P17)+SIGN(Q17)*SQRT((1/Q17-1/P17)*(1/Q17-1/P17) + 4*BM17/((BM17+1)*(BM17+1))*(2*1/Q17*1/P17-1/P17*1/P17)))</f>
        <v>4.6099100570111018E-2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2.9732697545547642</v>
      </c>
      <c r="Q17">
        <f t="shared" ref="Q17:Q31" si="8">I17*(1000-(1000*0.61365*EXP(17.502*U17/(240.97+U17))/(BX17+BY17)+BS17)/2)/(1000*0.61365*EXP(17.502*U17/(240.97+U17))/(BX17+BY17)-BS17)</f>
        <v>4.5705678721224857E-2</v>
      </c>
      <c r="R17">
        <f t="shared" ref="R17:R31" si="9">1/((BM17+1)/(O17/1.6)+1/(P17/1.37)) + BM17/((BM17+1)/(O17/1.6) + BM17/(P17/1.37))</f>
        <v>2.8601116604729082E-2</v>
      </c>
      <c r="S17">
        <f t="shared" ref="S17:S31" si="10">(BI17*BK17)</f>
        <v>231.28860743462852</v>
      </c>
      <c r="T17">
        <f t="shared" ref="T17:T31" si="11">(BZ17+(S17+2*0.95*0.0000000567*(((BZ17+$B$7)+273)^4-(BZ17+273)^4)-44100*I17)/(1.84*29.3*P17+8*0.95*0.0000000567*(BZ17+273)^3))</f>
        <v>29.080609613266557</v>
      </c>
      <c r="U17">
        <f t="shared" ref="U17:U31" si="12">($C$7*CA17+$D$7*CB17+$E$7*T17)</f>
        <v>28.557109677419401</v>
      </c>
      <c r="V17">
        <f t="shared" ref="V17:V31" si="13">0.61365*EXP(17.502*U17/(240.97+U17))</f>
        <v>3.9198469704735466</v>
      </c>
      <c r="W17">
        <f t="shared" ref="W17:W31" si="14">(X17/Y17*100)</f>
        <v>46.261009649714715</v>
      </c>
      <c r="X17">
        <f t="shared" ref="X17:X31" si="15">BS17*(BX17+BY17)/1000</f>
        <v>1.7545703606916658</v>
      </c>
      <c r="Y17">
        <f t="shared" ref="Y17:Y31" si="16">0.61365*EXP(17.502*BZ17/(240.97+BZ17))</f>
        <v>3.7927627909056802</v>
      </c>
      <c r="Z17">
        <f t="shared" ref="Z17:Z31" si="17">(V17-BS17*(BX17+BY17)/1000)</f>
        <v>2.1652766097818805</v>
      </c>
      <c r="AA17">
        <f t="shared" ref="AA17:AA31" si="18">(-I17*44100)</f>
        <v>-43.759136988810667</v>
      </c>
      <c r="AB17">
        <f t="shared" ref="AB17:AB31" si="19">2*29.3*P17*0.92*(BZ17-U17)</f>
        <v>-90.807071617780935</v>
      </c>
      <c r="AC17">
        <f t="shared" ref="AC17:AC31" si="20">2*0.95*0.0000000567*(((BZ17+$B$7)+273)^4-(U17+273)^4)</f>
        <v>-6.6754616186350031</v>
      </c>
      <c r="AD17">
        <f t="shared" ref="AD17:AD31" si="21">S17+AC17+AA17+AB17</f>
        <v>90.046937209401904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54027.115659894189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947.88751999999999</v>
      </c>
      <c r="AR17">
        <v>1076.8499999999999</v>
      </c>
      <c r="AS17">
        <f t="shared" ref="AS17:AS31" si="27">1-AQ17/AR17</f>
        <v>0.11975900078933921</v>
      </c>
      <c r="AT17">
        <v>0.5</v>
      </c>
      <c r="AU17">
        <f t="shared" ref="AU17:AU31" si="28">BI17</f>
        <v>1180.1705892830116</v>
      </c>
      <c r="AV17">
        <f t="shared" ref="AV17:AV31" si="29">J17</f>
        <v>3.699869871670693</v>
      </c>
      <c r="AW17">
        <f t="shared" ref="AW17:AW31" si="30">AS17*AT17*AU17</f>
        <v>70.668025266749552</v>
      </c>
      <c r="AX17">
        <f t="shared" ref="AX17:AX31" si="31">BC17/AR17</f>
        <v>0.44608812740864551</v>
      </c>
      <c r="AY17">
        <f t="shared" ref="AY17:AY31" si="32">(AV17-AO17)/AU17</f>
        <v>3.6245754557277135E-3</v>
      </c>
      <c r="AZ17">
        <f t="shared" ref="AZ17:AZ31" si="33">(AL17-AR17)/AR17</f>
        <v>2.0292798439894137</v>
      </c>
      <c r="BA17" t="s">
        <v>289</v>
      </c>
      <c r="BB17">
        <v>596.48</v>
      </c>
      <c r="BC17">
        <f t="shared" ref="BC17:BC31" si="34">AR17-BB17</f>
        <v>480.36999999999989</v>
      </c>
      <c r="BD17">
        <f t="shared" ref="BD17:BD31" si="35">(AR17-AQ17)/(AR17-BB17)</f>
        <v>0.26846489164602272</v>
      </c>
      <c r="BE17">
        <f t="shared" ref="BE17:BE31" si="36">(AL17-AR17)/(AL17-BB17)</f>
        <v>0.81978916566626658</v>
      </c>
      <c r="BF17">
        <f t="shared" ref="BF17:BF31" si="37">(AR17-AQ17)/(AR17-AK17)</f>
        <v>0.3568679800334193</v>
      </c>
      <c r="BG17">
        <f t="shared" ref="BG17:BG31" si="38">(AL17-AR17)/(AL17-AK17)</f>
        <v>0.85809603381155708</v>
      </c>
      <c r="BH17">
        <f t="shared" ref="BH17:BH31" si="39">$B$11*CF17+$C$11*CG17+$F$11*CH17*(1-CK17)</f>
        <v>1399.9825806451599</v>
      </c>
      <c r="BI17">
        <f t="shared" ref="BI17:BI31" si="40">BH17*BJ17</f>
        <v>1180.1705892830116</v>
      </c>
      <c r="BJ17">
        <f t="shared" ref="BJ17:BJ31" si="41">($B$11*$D$9+$C$11*$D$9+$F$11*((CU17+CM17)/MAX(CU17+CM17+CV17, 0.1)*$I$9+CV17/MAX(CU17+CM17+CV17, 0.1)*$J$9))/($B$11+$C$11+$F$11)</f>
        <v>0.84298948115422156</v>
      </c>
      <c r="BK17">
        <f t="shared" ref="BK17:BK31" si="42">($B$11*$K$9+$C$11*$K$9+$F$11*((CU17+CM17)/MAX(CU17+CM17+CV17, 0.1)*$P$9+CV17/MAX(CU17+CM17+CV17, 0.1)*$Q$9))/($B$11+$C$11+$F$11)</f>
        <v>0.19597896230844319</v>
      </c>
      <c r="BL17">
        <v>6</v>
      </c>
      <c r="BM17">
        <v>0.5</v>
      </c>
      <c r="BN17" t="s">
        <v>290</v>
      </c>
      <c r="BO17">
        <v>2</v>
      </c>
      <c r="BP17">
        <v>1608074389</v>
      </c>
      <c r="BQ17">
        <v>401.63693548387101</v>
      </c>
      <c r="BR17">
        <v>406.55480645161299</v>
      </c>
      <c r="BS17">
        <v>17.105487096774201</v>
      </c>
      <c r="BT17">
        <v>15.935180645161299</v>
      </c>
      <c r="BU17">
        <v>396.86793548387101</v>
      </c>
      <c r="BV17">
        <v>16.9514903225806</v>
      </c>
      <c r="BW17">
        <v>500.02154838709703</v>
      </c>
      <c r="BX17">
        <v>102.47351612903201</v>
      </c>
      <c r="BY17">
        <v>0.100023622580645</v>
      </c>
      <c r="BZ17">
        <v>27.9906096774194</v>
      </c>
      <c r="CA17">
        <v>28.557109677419401</v>
      </c>
      <c r="CB17">
        <v>999.9</v>
      </c>
      <c r="CC17">
        <v>0</v>
      </c>
      <c r="CD17">
        <v>0</v>
      </c>
      <c r="CE17">
        <v>10003.9290322581</v>
      </c>
      <c r="CF17">
        <v>0</v>
      </c>
      <c r="CG17">
        <v>192.84606451612899</v>
      </c>
      <c r="CH17">
        <v>1399.9825806451599</v>
      </c>
      <c r="CI17">
        <v>0.89999522580645097</v>
      </c>
      <c r="CJ17">
        <v>0.100004941935484</v>
      </c>
      <c r="CK17">
        <v>0</v>
      </c>
      <c r="CL17">
        <v>948.68261290322596</v>
      </c>
      <c r="CM17">
        <v>4.9993800000000004</v>
      </c>
      <c r="CN17">
        <v>13368.2129032258</v>
      </c>
      <c r="CO17">
        <v>11164.174193548401</v>
      </c>
      <c r="CP17">
        <v>47.674999999999997</v>
      </c>
      <c r="CQ17">
        <v>49.311999999999998</v>
      </c>
      <c r="CR17">
        <v>48.436999999999998</v>
      </c>
      <c r="CS17">
        <v>49.311999999999998</v>
      </c>
      <c r="CT17">
        <v>49.311999999999998</v>
      </c>
      <c r="CU17">
        <v>1255.4761290322599</v>
      </c>
      <c r="CV17">
        <v>139.50741935483899</v>
      </c>
      <c r="CW17">
        <v>0</v>
      </c>
      <c r="CX17">
        <v>828.29999995231606</v>
      </c>
      <c r="CY17">
        <v>0</v>
      </c>
      <c r="CZ17">
        <v>947.88751999999999</v>
      </c>
      <c r="DA17">
        <v>-72.721538571679204</v>
      </c>
      <c r="DB17">
        <v>-1013.00000158521</v>
      </c>
      <c r="DC17">
        <v>13356.736000000001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3.66634644562465</v>
      </c>
      <c r="DS17">
        <v>2.7175224246032101</v>
      </c>
      <c r="DT17">
        <v>0.196754168751505</v>
      </c>
      <c r="DU17">
        <v>0</v>
      </c>
      <c r="DV17">
        <v>-4.9041379999999997</v>
      </c>
      <c r="DW17">
        <v>-3.2984553503893301</v>
      </c>
      <c r="DX17">
        <v>0.23877959163769999</v>
      </c>
      <c r="DY17">
        <v>0</v>
      </c>
      <c r="DZ17">
        <v>1.1698740000000001</v>
      </c>
      <c r="EA17">
        <v>8.8175305895441897E-2</v>
      </c>
      <c r="EB17">
        <v>6.40229313085034E-3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1363.7</v>
      </c>
      <c r="EX17">
        <v>1363.9</v>
      </c>
      <c r="EY17">
        <v>2</v>
      </c>
      <c r="EZ17">
        <v>483.012</v>
      </c>
      <c r="FA17">
        <v>513.93799999999999</v>
      </c>
      <c r="FB17">
        <v>24.6752</v>
      </c>
      <c r="FC17">
        <v>31.2986</v>
      </c>
      <c r="FD17">
        <v>30</v>
      </c>
      <c r="FE17">
        <v>31.103200000000001</v>
      </c>
      <c r="FF17">
        <v>31.141400000000001</v>
      </c>
      <c r="FG17">
        <v>20.975200000000001</v>
      </c>
      <c r="FH17">
        <v>0</v>
      </c>
      <c r="FI17">
        <v>100</v>
      </c>
      <c r="FJ17">
        <v>24.6829</v>
      </c>
      <c r="FK17">
        <v>406.28899999999999</v>
      </c>
      <c r="FL17">
        <v>17.026900000000001</v>
      </c>
      <c r="FM17">
        <v>101.142</v>
      </c>
      <c r="FN17">
        <v>100.619</v>
      </c>
    </row>
    <row r="18" spans="1:170" x14ac:dyDescent="0.25">
      <c r="A18">
        <v>2</v>
      </c>
      <c r="B18">
        <v>1608074517.5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1608074509.5</v>
      </c>
      <c r="I18">
        <f t="shared" si="0"/>
        <v>1.3581677626130352E-3</v>
      </c>
      <c r="J18">
        <f t="shared" si="1"/>
        <v>-2.3113264375903562</v>
      </c>
      <c r="K18">
        <f t="shared" si="2"/>
        <v>49.612290322580598</v>
      </c>
      <c r="L18">
        <f t="shared" si="3"/>
        <v>105.20302944328513</v>
      </c>
      <c r="M18">
        <f t="shared" si="4"/>
        <v>10.791101295703143</v>
      </c>
      <c r="N18">
        <f t="shared" si="5"/>
        <v>5.0889337808605424</v>
      </c>
      <c r="O18">
        <f t="shared" si="6"/>
        <v>6.4149650730129182E-2</v>
      </c>
      <c r="P18">
        <f t="shared" si="7"/>
        <v>2.9718540960396251</v>
      </c>
      <c r="Q18">
        <f t="shared" si="8"/>
        <v>6.3390193190061422E-2</v>
      </c>
      <c r="R18">
        <f t="shared" si="9"/>
        <v>3.9686355753747397E-2</v>
      </c>
      <c r="S18">
        <f t="shared" si="10"/>
        <v>231.28992045983341</v>
      </c>
      <c r="T18">
        <f t="shared" si="11"/>
        <v>28.994300525103249</v>
      </c>
      <c r="U18">
        <f t="shared" si="12"/>
        <v>28.614703225806402</v>
      </c>
      <c r="V18">
        <f t="shared" si="13"/>
        <v>3.9329726566339045</v>
      </c>
      <c r="W18">
        <f t="shared" si="14"/>
        <v>47.351066897441619</v>
      </c>
      <c r="X18">
        <f t="shared" si="15"/>
        <v>1.7966504138264328</v>
      </c>
      <c r="Y18">
        <f t="shared" si="16"/>
        <v>3.7943187588947564</v>
      </c>
      <c r="Z18">
        <f t="shared" si="17"/>
        <v>2.1363222428074717</v>
      </c>
      <c r="AA18">
        <f t="shared" si="18"/>
        <v>-59.895198331234852</v>
      </c>
      <c r="AB18">
        <f t="shared" si="19"/>
        <v>-98.864177997214426</v>
      </c>
      <c r="AC18">
        <f t="shared" si="20"/>
        <v>-7.2735634614728077</v>
      </c>
      <c r="AD18">
        <f t="shared" si="21"/>
        <v>65.256980669911343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53984.373917440251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886.85019230769205</v>
      </c>
      <c r="AR18">
        <v>968.18</v>
      </c>
      <c r="AS18">
        <f t="shared" si="27"/>
        <v>8.4002776025437265E-2</v>
      </c>
      <c r="AT18">
        <v>0.5</v>
      </c>
      <c r="AU18">
        <f t="shared" si="28"/>
        <v>1180.1785954018014</v>
      </c>
      <c r="AV18">
        <f t="shared" si="29"/>
        <v>-2.3113264375903562</v>
      </c>
      <c r="AW18">
        <f t="shared" si="30"/>
        <v>49.569139109776337</v>
      </c>
      <c r="AX18">
        <f t="shared" si="31"/>
        <v>0.37882418558532505</v>
      </c>
      <c r="AY18">
        <f t="shared" si="32"/>
        <v>-1.4689123870984307E-3</v>
      </c>
      <c r="AZ18">
        <f t="shared" si="33"/>
        <v>2.3692908343489849</v>
      </c>
      <c r="BA18" t="s">
        <v>296</v>
      </c>
      <c r="BB18">
        <v>601.41</v>
      </c>
      <c r="BC18">
        <f t="shared" si="34"/>
        <v>366.77</v>
      </c>
      <c r="BD18">
        <f t="shared" si="35"/>
        <v>0.22174607435806609</v>
      </c>
      <c r="BE18">
        <f t="shared" si="36"/>
        <v>0.86215126265188846</v>
      </c>
      <c r="BF18">
        <f t="shared" si="37"/>
        <v>0.3218394041045442</v>
      </c>
      <c r="BG18">
        <f t="shared" si="38"/>
        <v>0.90076856530449012</v>
      </c>
      <c r="BH18">
        <f t="shared" si="39"/>
        <v>1399.99225806452</v>
      </c>
      <c r="BI18">
        <f t="shared" si="40"/>
        <v>1180.1785954018014</v>
      </c>
      <c r="BJ18">
        <f t="shared" si="41"/>
        <v>0.84298937269366792</v>
      </c>
      <c r="BK18">
        <f t="shared" si="42"/>
        <v>0.19597874538733595</v>
      </c>
      <c r="BL18">
        <v>6</v>
      </c>
      <c r="BM18">
        <v>0.5</v>
      </c>
      <c r="BN18" t="s">
        <v>290</v>
      </c>
      <c r="BO18">
        <v>2</v>
      </c>
      <c r="BP18">
        <v>1608074509.5</v>
      </c>
      <c r="BQ18">
        <v>49.612290322580598</v>
      </c>
      <c r="BR18">
        <v>46.919561290322598</v>
      </c>
      <c r="BS18">
        <v>17.515641935483899</v>
      </c>
      <c r="BT18">
        <v>15.9143903225806</v>
      </c>
      <c r="BU18">
        <v>44.8432903225807</v>
      </c>
      <c r="BV18">
        <v>17.361645161290301</v>
      </c>
      <c r="BW18">
        <v>500.000838709677</v>
      </c>
      <c r="BX18">
        <v>102.474064516129</v>
      </c>
      <c r="BY18">
        <v>9.9990174193548401E-2</v>
      </c>
      <c r="BZ18">
        <v>27.997645161290301</v>
      </c>
      <c r="CA18">
        <v>28.614703225806402</v>
      </c>
      <c r="CB18">
        <v>999.9</v>
      </c>
      <c r="CC18">
        <v>0</v>
      </c>
      <c r="CD18">
        <v>0</v>
      </c>
      <c r="CE18">
        <v>9995.8654838709699</v>
      </c>
      <c r="CF18">
        <v>0</v>
      </c>
      <c r="CG18">
        <v>195.39574193548401</v>
      </c>
      <c r="CH18">
        <v>1399.99225806452</v>
      </c>
      <c r="CI18">
        <v>0.89999499999999999</v>
      </c>
      <c r="CJ18">
        <v>0.10000506451612901</v>
      </c>
      <c r="CK18">
        <v>0</v>
      </c>
      <c r="CL18">
        <v>886.90983870967796</v>
      </c>
      <c r="CM18">
        <v>4.9993800000000004</v>
      </c>
      <c r="CN18">
        <v>12481.603225806501</v>
      </c>
      <c r="CO18">
        <v>11164.251612903199</v>
      </c>
      <c r="CP18">
        <v>47.628999999999998</v>
      </c>
      <c r="CQ18">
        <v>49.217483870967698</v>
      </c>
      <c r="CR18">
        <v>48.375</v>
      </c>
      <c r="CS18">
        <v>49.245935483871001</v>
      </c>
      <c r="CT18">
        <v>49.264000000000003</v>
      </c>
      <c r="CU18">
        <v>1255.48903225806</v>
      </c>
      <c r="CV18">
        <v>139.50322580645201</v>
      </c>
      <c r="CW18">
        <v>0</v>
      </c>
      <c r="CX18">
        <v>119.59999990463299</v>
      </c>
      <c r="CY18">
        <v>0</v>
      </c>
      <c r="CZ18">
        <v>886.85019230769205</v>
      </c>
      <c r="DA18">
        <v>-7.9046495712409302</v>
      </c>
      <c r="DB18">
        <v>-113.087179613945</v>
      </c>
      <c r="DC18">
        <v>12480.9538461538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-2.30841313407254</v>
      </c>
      <c r="DS18">
        <v>-0.28790891287821002</v>
      </c>
      <c r="DT18">
        <v>2.5231795430654201E-2</v>
      </c>
      <c r="DU18">
        <v>1</v>
      </c>
      <c r="DV18">
        <v>2.6944650000000001</v>
      </c>
      <c r="DW18">
        <v>0.32392551724137603</v>
      </c>
      <c r="DX18">
        <v>2.8424257685997701E-2</v>
      </c>
      <c r="DY18">
        <v>0</v>
      </c>
      <c r="DZ18">
        <v>1.6025210000000001</v>
      </c>
      <c r="EA18">
        <v>0.30413873192436502</v>
      </c>
      <c r="EB18">
        <v>2.19403862545763E-2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1365.7</v>
      </c>
      <c r="EX18">
        <v>1365.9</v>
      </c>
      <c r="EY18">
        <v>2</v>
      </c>
      <c r="EZ18">
        <v>484.04700000000003</v>
      </c>
      <c r="FA18">
        <v>513.10900000000004</v>
      </c>
      <c r="FB18">
        <v>24.757999999999999</v>
      </c>
      <c r="FC18">
        <v>31.3034</v>
      </c>
      <c r="FD18">
        <v>30</v>
      </c>
      <c r="FE18">
        <v>31.103200000000001</v>
      </c>
      <c r="FF18">
        <v>31.138300000000001</v>
      </c>
      <c r="FG18">
        <v>5.1846399999999999</v>
      </c>
      <c r="FH18">
        <v>0</v>
      </c>
      <c r="FI18">
        <v>100</v>
      </c>
      <c r="FJ18">
        <v>24.757300000000001</v>
      </c>
      <c r="FK18">
        <v>47.029600000000002</v>
      </c>
      <c r="FL18">
        <v>17.052099999999999</v>
      </c>
      <c r="FM18">
        <v>101.137</v>
      </c>
      <c r="FN18">
        <v>100.619</v>
      </c>
    </row>
    <row r="19" spans="1:170" x14ac:dyDescent="0.25">
      <c r="A19">
        <v>3</v>
      </c>
      <c r="B19">
        <v>1608074638</v>
      </c>
      <c r="C19">
        <v>241</v>
      </c>
      <c r="D19" t="s">
        <v>297</v>
      </c>
      <c r="E19" t="s">
        <v>298</v>
      </c>
      <c r="F19" t="s">
        <v>285</v>
      </c>
      <c r="G19" t="s">
        <v>286</v>
      </c>
      <c r="H19">
        <v>1608074630</v>
      </c>
      <c r="I19">
        <f t="shared" si="0"/>
        <v>1.8466250116274876E-3</v>
      </c>
      <c r="J19">
        <f t="shared" si="1"/>
        <v>-1.4692897971627292</v>
      </c>
      <c r="K19">
        <f t="shared" si="2"/>
        <v>79.909164516128996</v>
      </c>
      <c r="L19">
        <f t="shared" si="3"/>
        <v>103.12874173626687</v>
      </c>
      <c r="M19">
        <f t="shared" si="4"/>
        <v>10.578836226396234</v>
      </c>
      <c r="N19">
        <f t="shared" si="5"/>
        <v>8.1969967845249343</v>
      </c>
      <c r="O19">
        <f t="shared" si="6"/>
        <v>9.0901218704284026E-2</v>
      </c>
      <c r="P19">
        <f t="shared" si="7"/>
        <v>2.9728684555201852</v>
      </c>
      <c r="Q19">
        <f t="shared" si="8"/>
        <v>8.9384857079737756E-2</v>
      </c>
      <c r="R19">
        <f t="shared" si="9"/>
        <v>5.5999667735302905E-2</v>
      </c>
      <c r="S19">
        <f t="shared" si="10"/>
        <v>231.29104981874741</v>
      </c>
      <c r="T19">
        <f t="shared" si="11"/>
        <v>28.859607683322661</v>
      </c>
      <c r="U19">
        <f t="shared" si="12"/>
        <v>28.5423193548387</v>
      </c>
      <c r="V19">
        <f t="shared" si="13"/>
        <v>3.9164823980046748</v>
      </c>
      <c r="W19">
        <f t="shared" si="14"/>
        <v>48.965505179300159</v>
      </c>
      <c r="X19">
        <f t="shared" si="15"/>
        <v>1.8569146078677312</v>
      </c>
      <c r="Y19">
        <f t="shared" si="16"/>
        <v>3.7922913305359498</v>
      </c>
      <c r="Z19">
        <f t="shared" si="17"/>
        <v>2.0595677901369438</v>
      </c>
      <c r="AA19">
        <f t="shared" si="18"/>
        <v>-81.436163012772198</v>
      </c>
      <c r="AB19">
        <f t="shared" si="19"/>
        <v>-88.766065913291399</v>
      </c>
      <c r="AC19">
        <f t="shared" si="20"/>
        <v>-6.525752769110059</v>
      </c>
      <c r="AD19">
        <f t="shared" si="21"/>
        <v>54.563068123573757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54015.852044635809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874.16176923076898</v>
      </c>
      <c r="AR19">
        <v>954.61</v>
      </c>
      <c r="AS19">
        <f t="shared" si="27"/>
        <v>8.4273400414023536E-2</v>
      </c>
      <c r="AT19">
        <v>0.5</v>
      </c>
      <c r="AU19">
        <f t="shared" si="28"/>
        <v>1180.1847986275861</v>
      </c>
      <c r="AV19">
        <f t="shared" si="29"/>
        <v>-1.4692897971627292</v>
      </c>
      <c r="AW19">
        <f t="shared" si="30"/>
        <v>49.729093048643151</v>
      </c>
      <c r="AX19">
        <f t="shared" si="31"/>
        <v>0.37317857554393941</v>
      </c>
      <c r="AY19">
        <f t="shared" si="32"/>
        <v>-7.5542603021430492E-4</v>
      </c>
      <c r="AZ19">
        <f t="shared" si="33"/>
        <v>2.417186075989147</v>
      </c>
      <c r="BA19" t="s">
        <v>300</v>
      </c>
      <c r="BB19">
        <v>598.37</v>
      </c>
      <c r="BC19">
        <f t="shared" si="34"/>
        <v>356.24</v>
      </c>
      <c r="BD19">
        <f t="shared" si="35"/>
        <v>0.22582593411529034</v>
      </c>
      <c r="BE19">
        <f t="shared" si="36"/>
        <v>0.86626171767947702</v>
      </c>
      <c r="BF19">
        <f t="shared" si="37"/>
        <v>0.33641615708022338</v>
      </c>
      <c r="BG19">
        <f t="shared" si="38"/>
        <v>0.90609723239162632</v>
      </c>
      <c r="BH19">
        <f t="shared" si="39"/>
        <v>1399.9996774193601</v>
      </c>
      <c r="BI19">
        <f t="shared" si="40"/>
        <v>1180.1847986275861</v>
      </c>
      <c r="BJ19">
        <f t="shared" si="41"/>
        <v>0.84298933611401838</v>
      </c>
      <c r="BK19">
        <f t="shared" si="42"/>
        <v>0.19597867222803689</v>
      </c>
      <c r="BL19">
        <v>6</v>
      </c>
      <c r="BM19">
        <v>0.5</v>
      </c>
      <c r="BN19" t="s">
        <v>290</v>
      </c>
      <c r="BO19">
        <v>2</v>
      </c>
      <c r="BP19">
        <v>1608074630</v>
      </c>
      <c r="BQ19">
        <v>79.909164516128996</v>
      </c>
      <c r="BR19">
        <v>78.323122580645204</v>
      </c>
      <c r="BS19">
        <v>18.1023</v>
      </c>
      <c r="BT19">
        <v>15.9265064516129</v>
      </c>
      <c r="BU19">
        <v>75.1401677419355</v>
      </c>
      <c r="BV19">
        <v>17.9483</v>
      </c>
      <c r="BW19">
        <v>500.00980645161297</v>
      </c>
      <c r="BX19">
        <v>102.478935483871</v>
      </c>
      <c r="BY19">
        <v>9.9996909677419393E-2</v>
      </c>
      <c r="BZ19">
        <v>27.988477419354801</v>
      </c>
      <c r="CA19">
        <v>28.5423193548387</v>
      </c>
      <c r="CB19">
        <v>999.9</v>
      </c>
      <c r="CC19">
        <v>0</v>
      </c>
      <c r="CD19">
        <v>0</v>
      </c>
      <c r="CE19">
        <v>10001.129032258101</v>
      </c>
      <c r="CF19">
        <v>0</v>
      </c>
      <c r="CG19">
        <v>193.90448387096799</v>
      </c>
      <c r="CH19">
        <v>1399.9996774193601</v>
      </c>
      <c r="CI19">
        <v>0.89999774193548399</v>
      </c>
      <c r="CJ19">
        <v>0.10000233870967699</v>
      </c>
      <c r="CK19">
        <v>0</v>
      </c>
      <c r="CL19">
        <v>874.18680645161305</v>
      </c>
      <c r="CM19">
        <v>4.9993800000000004</v>
      </c>
      <c r="CN19">
        <v>12297.9774193548</v>
      </c>
      <c r="CO19">
        <v>11164.322580645199</v>
      </c>
      <c r="CP19">
        <v>47.612806451612897</v>
      </c>
      <c r="CQ19">
        <v>49.186999999999998</v>
      </c>
      <c r="CR19">
        <v>48.346548387096803</v>
      </c>
      <c r="CS19">
        <v>49.177</v>
      </c>
      <c r="CT19">
        <v>49.245935483871001</v>
      </c>
      <c r="CU19">
        <v>1255.4974193548401</v>
      </c>
      <c r="CV19">
        <v>139.50225806451601</v>
      </c>
      <c r="CW19">
        <v>0</v>
      </c>
      <c r="CX19">
        <v>119.60000014305101</v>
      </c>
      <c r="CY19">
        <v>0</v>
      </c>
      <c r="CZ19">
        <v>874.16176923076898</v>
      </c>
      <c r="DA19">
        <v>-6.92622222733233</v>
      </c>
      <c r="DB19">
        <v>-88.246154019711497</v>
      </c>
      <c r="DC19">
        <v>12297.4769230769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-1.47082340357289</v>
      </c>
      <c r="DS19">
        <v>0.107281710970005</v>
      </c>
      <c r="DT19">
        <v>1.7257762665801601E-2</v>
      </c>
      <c r="DU19">
        <v>1</v>
      </c>
      <c r="DV19">
        <v>1.58566233333333</v>
      </c>
      <c r="DW19">
        <v>-9.6750433815350395E-2</v>
      </c>
      <c r="DX19">
        <v>1.9161841192560002E-2</v>
      </c>
      <c r="DY19">
        <v>1</v>
      </c>
      <c r="DZ19">
        <v>2.1746716666666699</v>
      </c>
      <c r="EA19">
        <v>0.27060387096774002</v>
      </c>
      <c r="EB19">
        <v>1.9564455369084199E-2</v>
      </c>
      <c r="EC19">
        <v>0</v>
      </c>
      <c r="ED19">
        <v>2</v>
      </c>
      <c r="EE19">
        <v>3</v>
      </c>
      <c r="EF19" t="s">
        <v>301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1367.7</v>
      </c>
      <c r="EX19">
        <v>1367.9</v>
      </c>
      <c r="EY19">
        <v>2</v>
      </c>
      <c r="EZ19">
        <v>484.92599999999999</v>
      </c>
      <c r="FA19">
        <v>513.42999999999995</v>
      </c>
      <c r="FB19">
        <v>24.84</v>
      </c>
      <c r="FC19">
        <v>31.303999999999998</v>
      </c>
      <c r="FD19">
        <v>30</v>
      </c>
      <c r="FE19">
        <v>31.103200000000001</v>
      </c>
      <c r="FF19">
        <v>31.138100000000001</v>
      </c>
      <c r="FG19">
        <v>6.5964799999999997</v>
      </c>
      <c r="FH19">
        <v>0</v>
      </c>
      <c r="FI19">
        <v>100</v>
      </c>
      <c r="FJ19">
        <v>24.843699999999998</v>
      </c>
      <c r="FK19">
        <v>78.301500000000004</v>
      </c>
      <c r="FL19">
        <v>17.416799999999999</v>
      </c>
      <c r="FM19">
        <v>101.136</v>
      </c>
      <c r="FN19">
        <v>100.61799999999999</v>
      </c>
    </row>
    <row r="20" spans="1:170" x14ac:dyDescent="0.25">
      <c r="A20">
        <v>4</v>
      </c>
      <c r="B20">
        <v>1608074708</v>
      </c>
      <c r="C20">
        <v>311</v>
      </c>
      <c r="D20" t="s">
        <v>302</v>
      </c>
      <c r="E20" t="s">
        <v>303</v>
      </c>
      <c r="F20" t="s">
        <v>285</v>
      </c>
      <c r="G20" t="s">
        <v>286</v>
      </c>
      <c r="H20">
        <v>1608074700.25</v>
      </c>
      <c r="I20">
        <f t="shared" si="0"/>
        <v>2.0845517814744117E-3</v>
      </c>
      <c r="J20">
        <f t="shared" si="1"/>
        <v>-0.57022485143251966</v>
      </c>
      <c r="K20">
        <f t="shared" si="2"/>
        <v>99.532716666666701</v>
      </c>
      <c r="L20">
        <f t="shared" si="3"/>
        <v>105.05817193429914</v>
      </c>
      <c r="M20">
        <f t="shared" si="4"/>
        <v>10.77704265062685</v>
      </c>
      <c r="N20">
        <f t="shared" si="5"/>
        <v>10.210232225630634</v>
      </c>
      <c r="O20">
        <f t="shared" si="6"/>
        <v>0.10510666311786029</v>
      </c>
      <c r="P20">
        <f t="shared" si="7"/>
        <v>2.9749848573103463</v>
      </c>
      <c r="Q20">
        <f t="shared" si="8"/>
        <v>0.10308642507880986</v>
      </c>
      <c r="R20">
        <f t="shared" si="9"/>
        <v>6.4607291795558131E-2</v>
      </c>
      <c r="S20">
        <f t="shared" si="10"/>
        <v>231.29026590782485</v>
      </c>
      <c r="T20">
        <f t="shared" si="11"/>
        <v>28.792680045977235</v>
      </c>
      <c r="U20">
        <f t="shared" si="12"/>
        <v>28.486443333333298</v>
      </c>
      <c r="V20">
        <f t="shared" si="13"/>
        <v>3.9037941787548394</v>
      </c>
      <c r="W20">
        <f t="shared" si="14"/>
        <v>49.801086762064358</v>
      </c>
      <c r="X20">
        <f t="shared" si="15"/>
        <v>1.8880084427496551</v>
      </c>
      <c r="Y20">
        <f t="shared" si="16"/>
        <v>3.7910988805726884</v>
      </c>
      <c r="Z20">
        <f t="shared" si="17"/>
        <v>2.0157857360051841</v>
      </c>
      <c r="AA20">
        <f t="shared" si="18"/>
        <v>-91.928733563021552</v>
      </c>
      <c r="AB20">
        <f t="shared" si="19"/>
        <v>-80.732593422645024</v>
      </c>
      <c r="AC20">
        <f t="shared" si="20"/>
        <v>-5.9291293213812679</v>
      </c>
      <c r="AD20">
        <f t="shared" si="21"/>
        <v>52.699809600777016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54078.933989579011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865.70742307692296</v>
      </c>
      <c r="AR20">
        <v>950.01</v>
      </c>
      <c r="AS20">
        <f t="shared" si="27"/>
        <v>8.8738620565127713E-2</v>
      </c>
      <c r="AT20">
        <v>0.5</v>
      </c>
      <c r="AU20">
        <f t="shared" si="28"/>
        <v>1180.1778288639584</v>
      </c>
      <c r="AV20">
        <f t="shared" si="29"/>
        <v>-0.57022485143251966</v>
      </c>
      <c r="AW20">
        <f t="shared" si="30"/>
        <v>52.363676277467519</v>
      </c>
      <c r="AX20">
        <f t="shared" si="31"/>
        <v>0.38439595372680285</v>
      </c>
      <c r="AY20">
        <f t="shared" si="32"/>
        <v>6.3741482001442269E-6</v>
      </c>
      <c r="AZ20">
        <f t="shared" si="33"/>
        <v>2.4337322765023521</v>
      </c>
      <c r="BA20" t="s">
        <v>305</v>
      </c>
      <c r="BB20">
        <v>584.83000000000004</v>
      </c>
      <c r="BC20">
        <f t="shared" si="34"/>
        <v>365.17999999999995</v>
      </c>
      <c r="BD20">
        <f t="shared" si="35"/>
        <v>0.23085211929206703</v>
      </c>
      <c r="BE20">
        <f t="shared" si="36"/>
        <v>0.86359884209543358</v>
      </c>
      <c r="BF20">
        <f t="shared" si="37"/>
        <v>0.35944856064258635</v>
      </c>
      <c r="BG20">
        <f t="shared" si="38"/>
        <v>0.90790356021777419</v>
      </c>
      <c r="BH20">
        <f t="shared" si="39"/>
        <v>1399.991</v>
      </c>
      <c r="BI20">
        <f t="shared" si="40"/>
        <v>1180.1778288639584</v>
      </c>
      <c r="BJ20">
        <f t="shared" si="41"/>
        <v>0.84298958269300195</v>
      </c>
      <c r="BK20">
        <f t="shared" si="42"/>
        <v>0.19597916538600402</v>
      </c>
      <c r="BL20">
        <v>6</v>
      </c>
      <c r="BM20">
        <v>0.5</v>
      </c>
      <c r="BN20" t="s">
        <v>290</v>
      </c>
      <c r="BO20">
        <v>2</v>
      </c>
      <c r="BP20">
        <v>1608074700.25</v>
      </c>
      <c r="BQ20">
        <v>99.532716666666701</v>
      </c>
      <c r="BR20">
        <v>99.097430000000003</v>
      </c>
      <c r="BS20">
        <v>18.40493</v>
      </c>
      <c r="BT20">
        <v>15.949540000000001</v>
      </c>
      <c r="BU20">
        <v>94.763716666666696</v>
      </c>
      <c r="BV20">
        <v>18.25093</v>
      </c>
      <c r="BW20">
        <v>500.00670000000002</v>
      </c>
      <c r="BX20">
        <v>102.481766666667</v>
      </c>
      <c r="BY20">
        <v>9.9902633333333296E-2</v>
      </c>
      <c r="BZ20">
        <v>27.983083333333301</v>
      </c>
      <c r="CA20">
        <v>28.486443333333298</v>
      </c>
      <c r="CB20">
        <v>999.9</v>
      </c>
      <c r="CC20">
        <v>0</v>
      </c>
      <c r="CD20">
        <v>0</v>
      </c>
      <c r="CE20">
        <v>10012.833333333299</v>
      </c>
      <c r="CF20">
        <v>0</v>
      </c>
      <c r="CG20">
        <v>193.008366666667</v>
      </c>
      <c r="CH20">
        <v>1399.991</v>
      </c>
      <c r="CI20">
        <v>0.89999229999999997</v>
      </c>
      <c r="CJ20">
        <v>0.1000077</v>
      </c>
      <c r="CK20">
        <v>0</v>
      </c>
      <c r="CL20">
        <v>865.72820000000002</v>
      </c>
      <c r="CM20">
        <v>4.9993800000000004</v>
      </c>
      <c r="CN20">
        <v>12181.8733333333</v>
      </c>
      <c r="CO20">
        <v>11164.243333333299</v>
      </c>
      <c r="CP20">
        <v>47.625</v>
      </c>
      <c r="CQ20">
        <v>49.186999999999998</v>
      </c>
      <c r="CR20">
        <v>48.366599999999998</v>
      </c>
      <c r="CS20">
        <v>49.1353333333333</v>
      </c>
      <c r="CT20">
        <v>49.25</v>
      </c>
      <c r="CU20">
        <v>1255.479</v>
      </c>
      <c r="CV20">
        <v>139.51300000000001</v>
      </c>
      <c r="CW20">
        <v>0</v>
      </c>
      <c r="CX20">
        <v>69.200000047683702</v>
      </c>
      <c r="CY20">
        <v>0</v>
      </c>
      <c r="CZ20">
        <v>865.70742307692296</v>
      </c>
      <c r="DA20">
        <v>-10.3546324821216</v>
      </c>
      <c r="DB20">
        <v>-147.91794872756299</v>
      </c>
      <c r="DC20">
        <v>12181.515384615401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-0.56559688580571099</v>
      </c>
      <c r="DS20">
        <v>-0.248478024753542</v>
      </c>
      <c r="DT20">
        <v>2.9072075109276702E-2</v>
      </c>
      <c r="DU20">
        <v>1</v>
      </c>
      <c r="DV20">
        <v>0.43315939999999997</v>
      </c>
      <c r="DW20">
        <v>0.17492000889877499</v>
      </c>
      <c r="DX20">
        <v>2.7563272518093099E-2</v>
      </c>
      <c r="DY20">
        <v>1</v>
      </c>
      <c r="DZ20">
        <v>2.45385766666667</v>
      </c>
      <c r="EA20">
        <v>0.179019443826474</v>
      </c>
      <c r="EB20">
        <v>1.2916829250589699E-2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1368.8</v>
      </c>
      <c r="EX20">
        <v>1369.1</v>
      </c>
      <c r="EY20">
        <v>2</v>
      </c>
      <c r="EZ20">
        <v>485.267</v>
      </c>
      <c r="FA20">
        <v>513.68700000000001</v>
      </c>
      <c r="FB20">
        <v>24.726400000000002</v>
      </c>
      <c r="FC20">
        <v>31.3123</v>
      </c>
      <c r="FD20">
        <v>30.0001</v>
      </c>
      <c r="FE20">
        <v>31.108699999999999</v>
      </c>
      <c r="FF20">
        <v>31.144100000000002</v>
      </c>
      <c r="FG20">
        <v>7.5516100000000002</v>
      </c>
      <c r="FH20">
        <v>0</v>
      </c>
      <c r="FI20">
        <v>100</v>
      </c>
      <c r="FJ20">
        <v>24.740300000000001</v>
      </c>
      <c r="FK20">
        <v>99.360600000000005</v>
      </c>
      <c r="FL20">
        <v>17.974699999999999</v>
      </c>
      <c r="FM20">
        <v>101.13500000000001</v>
      </c>
      <c r="FN20">
        <v>100.616</v>
      </c>
    </row>
    <row r="21" spans="1:170" x14ac:dyDescent="0.25">
      <c r="A21">
        <v>5</v>
      </c>
      <c r="B21">
        <v>1608074782</v>
      </c>
      <c r="C21">
        <v>385</v>
      </c>
      <c r="D21" t="s">
        <v>307</v>
      </c>
      <c r="E21" t="s">
        <v>308</v>
      </c>
      <c r="F21" t="s">
        <v>285</v>
      </c>
      <c r="G21" t="s">
        <v>286</v>
      </c>
      <c r="H21">
        <v>1608074774.25</v>
      </c>
      <c r="I21">
        <f t="shared" si="0"/>
        <v>2.2585229648701029E-3</v>
      </c>
      <c r="J21">
        <f t="shared" si="1"/>
        <v>1.3997362485994407</v>
      </c>
      <c r="K21">
        <f t="shared" si="2"/>
        <v>149.05609999999999</v>
      </c>
      <c r="L21">
        <f t="shared" si="3"/>
        <v>124.79057906804516</v>
      </c>
      <c r="M21">
        <f t="shared" si="4"/>
        <v>12.801370830101444</v>
      </c>
      <c r="N21">
        <f t="shared" si="5"/>
        <v>15.290596652718731</v>
      </c>
      <c r="O21">
        <f t="shared" si="6"/>
        <v>0.11475177084956165</v>
      </c>
      <c r="P21">
        <f t="shared" si="7"/>
        <v>2.9724271118728605</v>
      </c>
      <c r="Q21">
        <f t="shared" si="8"/>
        <v>0.11234629379978965</v>
      </c>
      <c r="R21">
        <f t="shared" si="9"/>
        <v>7.0428356356166733E-2</v>
      </c>
      <c r="S21">
        <f t="shared" si="10"/>
        <v>231.29061450988925</v>
      </c>
      <c r="T21">
        <f t="shared" si="11"/>
        <v>28.748332365905796</v>
      </c>
      <c r="U21">
        <f t="shared" si="12"/>
        <v>28.536463333333302</v>
      </c>
      <c r="V21">
        <f t="shared" si="13"/>
        <v>3.9151509388128747</v>
      </c>
      <c r="W21">
        <f t="shared" si="14"/>
        <v>50.421155995308631</v>
      </c>
      <c r="X21">
        <f t="shared" si="15"/>
        <v>1.9114720444087954</v>
      </c>
      <c r="Y21">
        <f t="shared" si="16"/>
        <v>3.7910119406755487</v>
      </c>
      <c r="Z21">
        <f t="shared" si="17"/>
        <v>2.0036788944040795</v>
      </c>
      <c r="AA21">
        <f t="shared" si="18"/>
        <v>-99.60086275077154</v>
      </c>
      <c r="AB21">
        <f t="shared" si="19"/>
        <v>-88.741894494388617</v>
      </c>
      <c r="AC21">
        <f t="shared" si="20"/>
        <v>-6.5245661882926873</v>
      </c>
      <c r="AD21">
        <f t="shared" si="21"/>
        <v>36.423291076436414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54004.039093171021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851.11300000000006</v>
      </c>
      <c r="AR21">
        <v>946.95</v>
      </c>
      <c r="AS21">
        <f t="shared" si="27"/>
        <v>0.10120597708432333</v>
      </c>
      <c r="AT21">
        <v>0.5</v>
      </c>
      <c r="AU21">
        <f t="shared" si="28"/>
        <v>1180.1820418534132</v>
      </c>
      <c r="AV21">
        <f t="shared" si="29"/>
        <v>1.3997362485994407</v>
      </c>
      <c r="AW21">
        <f t="shared" si="30"/>
        <v>59.720738341573231</v>
      </c>
      <c r="AX21">
        <f t="shared" si="31"/>
        <v>0.40477321928296112</v>
      </c>
      <c r="AY21">
        <f t="shared" si="32"/>
        <v>1.6755751725472203E-3</v>
      </c>
      <c r="AZ21">
        <f t="shared" si="33"/>
        <v>2.4448281324251546</v>
      </c>
      <c r="BA21" t="s">
        <v>310</v>
      </c>
      <c r="BB21">
        <v>563.65</v>
      </c>
      <c r="BC21">
        <f t="shared" si="34"/>
        <v>383.30000000000007</v>
      </c>
      <c r="BD21">
        <f t="shared" si="35"/>
        <v>0.25003130707017995</v>
      </c>
      <c r="BE21">
        <f t="shared" si="36"/>
        <v>0.85795444017447187</v>
      </c>
      <c r="BF21">
        <f t="shared" si="37"/>
        <v>0.41403087250552445</v>
      </c>
      <c r="BG21">
        <f t="shared" si="38"/>
        <v>0.9091051609021249</v>
      </c>
      <c r="BH21">
        <f t="shared" si="39"/>
        <v>1399.9963333333301</v>
      </c>
      <c r="BI21">
        <f t="shared" si="40"/>
        <v>1180.1820418534132</v>
      </c>
      <c r="BJ21">
        <f t="shared" si="41"/>
        <v>0.84298938058177009</v>
      </c>
      <c r="BK21">
        <f t="shared" si="42"/>
        <v>0.19597876116354018</v>
      </c>
      <c r="BL21">
        <v>6</v>
      </c>
      <c r="BM21">
        <v>0.5</v>
      </c>
      <c r="BN21" t="s">
        <v>290</v>
      </c>
      <c r="BO21">
        <v>2</v>
      </c>
      <c r="BP21">
        <v>1608074774.25</v>
      </c>
      <c r="BQ21">
        <v>149.05609999999999</v>
      </c>
      <c r="BR21">
        <v>151.139733333333</v>
      </c>
      <c r="BS21">
        <v>18.63345</v>
      </c>
      <c r="BT21">
        <v>15.9737566666667</v>
      </c>
      <c r="BU21">
        <v>144.28710000000001</v>
      </c>
      <c r="BV21">
        <v>18.47945</v>
      </c>
      <c r="BW21">
        <v>500.00626666666699</v>
      </c>
      <c r="BX21">
        <v>102.48286666666699</v>
      </c>
      <c r="BY21">
        <v>9.9963910000000003E-2</v>
      </c>
      <c r="BZ21">
        <v>27.982690000000002</v>
      </c>
      <c r="CA21">
        <v>28.536463333333302</v>
      </c>
      <c r="CB21">
        <v>999.9</v>
      </c>
      <c r="CC21">
        <v>0</v>
      </c>
      <c r="CD21">
        <v>0</v>
      </c>
      <c r="CE21">
        <v>9998.2483333333294</v>
      </c>
      <c r="CF21">
        <v>0</v>
      </c>
      <c r="CG21">
        <v>192.96936666666701</v>
      </c>
      <c r="CH21">
        <v>1399.9963333333301</v>
      </c>
      <c r="CI21">
        <v>0.89999580000000001</v>
      </c>
      <c r="CJ21">
        <v>0.1000042</v>
      </c>
      <c r="CK21">
        <v>0</v>
      </c>
      <c r="CL21">
        <v>851.24976666666703</v>
      </c>
      <c r="CM21">
        <v>4.9993800000000004</v>
      </c>
      <c r="CN21">
        <v>11988.6</v>
      </c>
      <c r="CO21">
        <v>11164.276666666699</v>
      </c>
      <c r="CP21">
        <v>47.686999999999998</v>
      </c>
      <c r="CQ21">
        <v>49.186999999999998</v>
      </c>
      <c r="CR21">
        <v>48.375</v>
      </c>
      <c r="CS21">
        <v>49.186999999999998</v>
      </c>
      <c r="CT21">
        <v>49.299599999999998</v>
      </c>
      <c r="CU21">
        <v>1255.49233333333</v>
      </c>
      <c r="CV21">
        <v>139.50399999999999</v>
      </c>
      <c r="CW21">
        <v>0</v>
      </c>
      <c r="CX21">
        <v>73.400000095367403</v>
      </c>
      <c r="CY21">
        <v>0</v>
      </c>
      <c r="CZ21">
        <v>851.11300000000006</v>
      </c>
      <c r="DA21">
        <v>-13.490692295786101</v>
      </c>
      <c r="DB21">
        <v>-181.715384298407</v>
      </c>
      <c r="DC21">
        <v>11986.603999999999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1.4055116256547699</v>
      </c>
      <c r="DS21">
        <v>-0.177756141745642</v>
      </c>
      <c r="DT21">
        <v>2.85408485783144E-2</v>
      </c>
      <c r="DU21">
        <v>1</v>
      </c>
      <c r="DV21">
        <v>-2.0861846666666701</v>
      </c>
      <c r="DW21">
        <v>9.7076929922134E-2</v>
      </c>
      <c r="DX21">
        <v>2.5521822653477501E-2</v>
      </c>
      <c r="DY21">
        <v>1</v>
      </c>
      <c r="DZ21">
        <v>2.65871033333333</v>
      </c>
      <c r="EA21">
        <v>0.114832391546162</v>
      </c>
      <c r="EB21">
        <v>8.3061525322430906E-3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1370.1</v>
      </c>
      <c r="EX21">
        <v>1370.3</v>
      </c>
      <c r="EY21">
        <v>2</v>
      </c>
      <c r="EZ21">
        <v>485.69299999999998</v>
      </c>
      <c r="FA21">
        <v>513.67100000000005</v>
      </c>
      <c r="FB21">
        <v>24.851600000000001</v>
      </c>
      <c r="FC21">
        <v>31.3233</v>
      </c>
      <c r="FD21">
        <v>30.0002</v>
      </c>
      <c r="FE21">
        <v>31.116900000000001</v>
      </c>
      <c r="FF21">
        <v>31.1523</v>
      </c>
      <c r="FG21">
        <v>9.9357399999999991</v>
      </c>
      <c r="FH21">
        <v>0</v>
      </c>
      <c r="FI21">
        <v>100</v>
      </c>
      <c r="FJ21">
        <v>24.855399999999999</v>
      </c>
      <c r="FK21">
        <v>151.589</v>
      </c>
      <c r="FL21">
        <v>18.270399999999999</v>
      </c>
      <c r="FM21">
        <v>101.133</v>
      </c>
      <c r="FN21">
        <v>100.613</v>
      </c>
    </row>
    <row r="22" spans="1:170" x14ac:dyDescent="0.25">
      <c r="A22">
        <v>6</v>
      </c>
      <c r="B22">
        <v>1608074855</v>
      </c>
      <c r="C22">
        <v>458</v>
      </c>
      <c r="D22" t="s">
        <v>311</v>
      </c>
      <c r="E22" t="s">
        <v>312</v>
      </c>
      <c r="F22" t="s">
        <v>285</v>
      </c>
      <c r="G22" t="s">
        <v>286</v>
      </c>
      <c r="H22">
        <v>1608074847.25</v>
      </c>
      <c r="I22">
        <f t="shared" si="0"/>
        <v>2.2975416224026868E-3</v>
      </c>
      <c r="J22">
        <f t="shared" si="1"/>
        <v>3.2743379801392396</v>
      </c>
      <c r="K22">
        <f t="shared" si="2"/>
        <v>198.98650000000001</v>
      </c>
      <c r="L22">
        <f t="shared" si="3"/>
        <v>148.12486418934873</v>
      </c>
      <c r="M22">
        <f t="shared" si="4"/>
        <v>15.195334728339224</v>
      </c>
      <c r="N22">
        <f t="shared" si="5"/>
        <v>20.41295693649046</v>
      </c>
      <c r="O22">
        <f t="shared" si="6"/>
        <v>0.11772173821808406</v>
      </c>
      <c r="P22">
        <f t="shared" si="7"/>
        <v>2.9718394238927113</v>
      </c>
      <c r="Q22">
        <f t="shared" si="8"/>
        <v>0.11519112472350482</v>
      </c>
      <c r="R22">
        <f t="shared" si="9"/>
        <v>7.221728764742244E-2</v>
      </c>
      <c r="S22">
        <f t="shared" si="10"/>
        <v>231.29496336252265</v>
      </c>
      <c r="T22">
        <f t="shared" si="11"/>
        <v>28.74499260201879</v>
      </c>
      <c r="U22">
        <f t="shared" si="12"/>
        <v>28.49549</v>
      </c>
      <c r="V22">
        <f t="shared" si="13"/>
        <v>3.9058460426062256</v>
      </c>
      <c r="W22">
        <f t="shared" si="14"/>
        <v>50.569553260400482</v>
      </c>
      <c r="X22">
        <f t="shared" si="15"/>
        <v>1.917824830204742</v>
      </c>
      <c r="Y22">
        <f t="shared" si="16"/>
        <v>3.7924496194957169</v>
      </c>
      <c r="Z22">
        <f t="shared" si="17"/>
        <v>1.9880212124014836</v>
      </c>
      <c r="AA22">
        <f t="shared" si="18"/>
        <v>-101.32158554795849</v>
      </c>
      <c r="AB22">
        <f t="shared" si="19"/>
        <v>-81.117741635332138</v>
      </c>
      <c r="AC22">
        <f t="shared" si="20"/>
        <v>-5.964170778642111</v>
      </c>
      <c r="AD22">
        <f t="shared" si="21"/>
        <v>42.891465400589908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53985.686778690026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836.25192000000004</v>
      </c>
      <c r="AR22">
        <v>947.26</v>
      </c>
      <c r="AS22">
        <f t="shared" si="27"/>
        <v>0.11718860714059498</v>
      </c>
      <c r="AT22">
        <v>0.5</v>
      </c>
      <c r="AU22">
        <f t="shared" si="28"/>
        <v>1180.2060018533248</v>
      </c>
      <c r="AV22">
        <f t="shared" si="29"/>
        <v>3.2743379801392396</v>
      </c>
      <c r="AW22">
        <f t="shared" si="30"/>
        <v>69.153348748080788</v>
      </c>
      <c r="AX22">
        <f t="shared" si="31"/>
        <v>0.41415239744104043</v>
      </c>
      <c r="AY22">
        <f t="shared" si="32"/>
        <v>3.2639093970937096E-3</v>
      </c>
      <c r="AZ22">
        <f t="shared" si="33"/>
        <v>2.4437007790891623</v>
      </c>
      <c r="BA22" t="s">
        <v>314</v>
      </c>
      <c r="BB22">
        <v>554.95000000000005</v>
      </c>
      <c r="BC22">
        <f t="shared" si="34"/>
        <v>392.30999999999995</v>
      </c>
      <c r="BD22">
        <f t="shared" si="35"/>
        <v>0.28296010807779554</v>
      </c>
      <c r="BE22">
        <f t="shared" si="36"/>
        <v>0.85508268904707185</v>
      </c>
      <c r="BF22">
        <f t="shared" si="37"/>
        <v>0.47893091020118234</v>
      </c>
      <c r="BG22">
        <f t="shared" si="38"/>
        <v>0.90898343011384086</v>
      </c>
      <c r="BH22">
        <f t="shared" si="39"/>
        <v>1400.0250000000001</v>
      </c>
      <c r="BI22">
        <f t="shared" si="40"/>
        <v>1180.2060018533248</v>
      </c>
      <c r="BJ22">
        <f t="shared" si="41"/>
        <v>0.84298923365891665</v>
      </c>
      <c r="BK22">
        <f t="shared" si="42"/>
        <v>0.19597846731783342</v>
      </c>
      <c r="BL22">
        <v>6</v>
      </c>
      <c r="BM22">
        <v>0.5</v>
      </c>
      <c r="BN22" t="s">
        <v>290</v>
      </c>
      <c r="BO22">
        <v>2</v>
      </c>
      <c r="BP22">
        <v>1608074847.25</v>
      </c>
      <c r="BQ22">
        <v>198.98650000000001</v>
      </c>
      <c r="BR22">
        <v>203.46416666666701</v>
      </c>
      <c r="BS22">
        <v>18.695049999999998</v>
      </c>
      <c r="BT22">
        <v>15.9896366666667</v>
      </c>
      <c r="BU22">
        <v>194.2175</v>
      </c>
      <c r="BV22">
        <v>18.541053333333299</v>
      </c>
      <c r="BW22">
        <v>500.01726666666701</v>
      </c>
      <c r="BX22">
        <v>102.48463333333299</v>
      </c>
      <c r="BY22">
        <v>9.9998973333333394E-2</v>
      </c>
      <c r="BZ22">
        <v>27.989193333333301</v>
      </c>
      <c r="CA22">
        <v>28.49549</v>
      </c>
      <c r="CB22">
        <v>999.9</v>
      </c>
      <c r="CC22">
        <v>0</v>
      </c>
      <c r="CD22">
        <v>0</v>
      </c>
      <c r="CE22">
        <v>9994.7516666666706</v>
      </c>
      <c r="CF22">
        <v>0</v>
      </c>
      <c r="CG22">
        <v>192.2021</v>
      </c>
      <c r="CH22">
        <v>1400.0250000000001</v>
      </c>
      <c r="CI22">
        <v>0.90000210000000003</v>
      </c>
      <c r="CJ22">
        <v>9.9997900000000001E-2</v>
      </c>
      <c r="CK22">
        <v>0</v>
      </c>
      <c r="CL22">
        <v>836.440333333333</v>
      </c>
      <c r="CM22">
        <v>4.9993800000000004</v>
      </c>
      <c r="CN22">
        <v>11791.28</v>
      </c>
      <c r="CO22">
        <v>11164.5366666667</v>
      </c>
      <c r="CP22">
        <v>47.686999999999998</v>
      </c>
      <c r="CQ22">
        <v>49.186999999999998</v>
      </c>
      <c r="CR22">
        <v>48.375</v>
      </c>
      <c r="CS22">
        <v>49.170466666666698</v>
      </c>
      <c r="CT22">
        <v>49.311999999999998</v>
      </c>
      <c r="CU22">
        <v>1255.5250000000001</v>
      </c>
      <c r="CV22">
        <v>139.5</v>
      </c>
      <c r="CW22">
        <v>0</v>
      </c>
      <c r="CX22">
        <v>72.600000143051105</v>
      </c>
      <c r="CY22">
        <v>0</v>
      </c>
      <c r="CZ22">
        <v>836.25192000000004</v>
      </c>
      <c r="DA22">
        <v>-14.2237692234159</v>
      </c>
      <c r="DB22">
        <v>-191.807692280174</v>
      </c>
      <c r="DC22">
        <v>11788.712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3.2794190040690601</v>
      </c>
      <c r="DS22">
        <v>-0.221707546587874</v>
      </c>
      <c r="DT22">
        <v>2.4080391395348701E-2</v>
      </c>
      <c r="DU22">
        <v>1</v>
      </c>
      <c r="DV22">
        <v>-4.4800436666666696</v>
      </c>
      <c r="DW22">
        <v>0.17654469410455501</v>
      </c>
      <c r="DX22">
        <v>2.1019533055919401E-2</v>
      </c>
      <c r="DY22">
        <v>1</v>
      </c>
      <c r="DZ22">
        <v>2.7054209999999999</v>
      </c>
      <c r="EA22">
        <v>-4.5610678531683999E-3</v>
      </c>
      <c r="EB22">
        <v>8.64038386492949E-4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1371.3</v>
      </c>
      <c r="EX22">
        <v>1371.5</v>
      </c>
      <c r="EY22">
        <v>2</v>
      </c>
      <c r="EZ22">
        <v>485.90800000000002</v>
      </c>
      <c r="FA22">
        <v>514.07600000000002</v>
      </c>
      <c r="FB22">
        <v>24.736999999999998</v>
      </c>
      <c r="FC22">
        <v>31.328700000000001</v>
      </c>
      <c r="FD22">
        <v>30.0001</v>
      </c>
      <c r="FE22">
        <v>31.122299999999999</v>
      </c>
      <c r="FF22">
        <v>31.157800000000002</v>
      </c>
      <c r="FG22">
        <v>12.300800000000001</v>
      </c>
      <c r="FH22">
        <v>0</v>
      </c>
      <c r="FI22">
        <v>100</v>
      </c>
      <c r="FJ22">
        <v>24.741</v>
      </c>
      <c r="FK22">
        <v>203.99799999999999</v>
      </c>
      <c r="FL22">
        <v>18.511199999999999</v>
      </c>
      <c r="FM22">
        <v>101.13200000000001</v>
      </c>
      <c r="FN22">
        <v>100.61199999999999</v>
      </c>
    </row>
    <row r="23" spans="1:170" x14ac:dyDescent="0.25">
      <c r="A23">
        <v>7</v>
      </c>
      <c r="B23">
        <v>1608074935</v>
      </c>
      <c r="C23">
        <v>538</v>
      </c>
      <c r="D23" t="s">
        <v>315</v>
      </c>
      <c r="E23" t="s">
        <v>316</v>
      </c>
      <c r="F23" t="s">
        <v>285</v>
      </c>
      <c r="G23" t="s">
        <v>286</v>
      </c>
      <c r="H23">
        <v>1608074927.25</v>
      </c>
      <c r="I23">
        <f t="shared" si="0"/>
        <v>2.2908664639838499E-3</v>
      </c>
      <c r="J23">
        <f t="shared" si="1"/>
        <v>5.0639860082994952</v>
      </c>
      <c r="K23">
        <f t="shared" si="2"/>
        <v>249.24170000000001</v>
      </c>
      <c r="L23">
        <f t="shared" si="3"/>
        <v>172.28662939851506</v>
      </c>
      <c r="M23">
        <f t="shared" si="4"/>
        <v>17.673907840653246</v>
      </c>
      <c r="N23">
        <f t="shared" si="5"/>
        <v>25.568291928553521</v>
      </c>
      <c r="O23">
        <f t="shared" si="6"/>
        <v>0.11749019350524051</v>
      </c>
      <c r="P23">
        <f t="shared" si="7"/>
        <v>2.9736402393175059</v>
      </c>
      <c r="Q23">
        <f t="shared" si="8"/>
        <v>0.11497090150704305</v>
      </c>
      <c r="R23">
        <f t="shared" si="9"/>
        <v>7.2078662545097594E-2</v>
      </c>
      <c r="S23">
        <f t="shared" si="10"/>
        <v>231.29214873243433</v>
      </c>
      <c r="T23">
        <f t="shared" si="11"/>
        <v>28.750385165328105</v>
      </c>
      <c r="U23">
        <f t="shared" si="12"/>
        <v>28.495329999999999</v>
      </c>
      <c r="V23">
        <f t="shared" si="13"/>
        <v>3.9058097450244014</v>
      </c>
      <c r="W23">
        <f t="shared" si="14"/>
        <v>50.609268626814142</v>
      </c>
      <c r="X23">
        <f t="shared" si="15"/>
        <v>1.919792835450929</v>
      </c>
      <c r="Y23">
        <f t="shared" si="16"/>
        <v>3.7933621400601933</v>
      </c>
      <c r="Z23">
        <f t="shared" si="17"/>
        <v>1.9860169095734723</v>
      </c>
      <c r="AA23">
        <f t="shared" si="18"/>
        <v>-101.02721106168778</v>
      </c>
      <c r="AB23">
        <f t="shared" si="19"/>
        <v>-80.479679225132443</v>
      </c>
      <c r="AC23">
        <f t="shared" si="20"/>
        <v>-5.9137906132512796</v>
      </c>
      <c r="AD23">
        <f t="shared" si="21"/>
        <v>43.871467832362825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54037.724548336781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826.53207692307706</v>
      </c>
      <c r="AR23">
        <v>952.99</v>
      </c>
      <c r="AS23">
        <f t="shared" si="27"/>
        <v>0.13269596016424412</v>
      </c>
      <c r="AT23">
        <v>0.5</v>
      </c>
      <c r="AU23">
        <f t="shared" si="28"/>
        <v>1180.1906608569398</v>
      </c>
      <c r="AV23">
        <f t="shared" si="29"/>
        <v>5.0639860082994952</v>
      </c>
      <c r="AW23">
        <f t="shared" si="30"/>
        <v>78.303266459642714</v>
      </c>
      <c r="AX23">
        <f t="shared" si="31"/>
        <v>0.41970010178490857</v>
      </c>
      <c r="AY23">
        <f t="shared" si="32"/>
        <v>4.7803576788340617E-3</v>
      </c>
      <c r="AZ23">
        <f t="shared" si="33"/>
        <v>2.4229949947008889</v>
      </c>
      <c r="BA23" t="s">
        <v>318</v>
      </c>
      <c r="BB23">
        <v>553.02</v>
      </c>
      <c r="BC23">
        <f t="shared" si="34"/>
        <v>399.97</v>
      </c>
      <c r="BD23">
        <f t="shared" si="35"/>
        <v>0.31616852033133219</v>
      </c>
      <c r="BE23">
        <f t="shared" si="36"/>
        <v>0.85235838261241914</v>
      </c>
      <c r="BF23">
        <f t="shared" si="37"/>
        <v>0.53242509724160858</v>
      </c>
      <c r="BG23">
        <f t="shared" si="38"/>
        <v>0.90673337393040021</v>
      </c>
      <c r="BH23">
        <f t="shared" si="39"/>
        <v>1400.0066666666701</v>
      </c>
      <c r="BI23">
        <f t="shared" si="40"/>
        <v>1180.1906608569398</v>
      </c>
      <c r="BJ23">
        <f t="shared" si="41"/>
        <v>0.84298931494869322</v>
      </c>
      <c r="BK23">
        <f t="shared" si="42"/>
        <v>0.19597862989738662</v>
      </c>
      <c r="BL23">
        <v>6</v>
      </c>
      <c r="BM23">
        <v>0.5</v>
      </c>
      <c r="BN23" t="s">
        <v>290</v>
      </c>
      <c r="BO23">
        <v>2</v>
      </c>
      <c r="BP23">
        <v>1608074927.25</v>
      </c>
      <c r="BQ23">
        <v>249.24170000000001</v>
      </c>
      <c r="BR23">
        <v>256.00366666666702</v>
      </c>
      <c r="BS23">
        <v>18.714289999999998</v>
      </c>
      <c r="BT23">
        <v>16.016693333333301</v>
      </c>
      <c r="BU23">
        <v>244.4727</v>
      </c>
      <c r="BV23">
        <v>18.560289999999998</v>
      </c>
      <c r="BW23">
        <v>499.99939999999998</v>
      </c>
      <c r="BX23">
        <v>102.484366666667</v>
      </c>
      <c r="BY23">
        <v>9.9959826666666696E-2</v>
      </c>
      <c r="BZ23">
        <v>27.993320000000001</v>
      </c>
      <c r="CA23">
        <v>28.495329999999999</v>
      </c>
      <c r="CB23">
        <v>999.9</v>
      </c>
      <c r="CC23">
        <v>0</v>
      </c>
      <c r="CD23">
        <v>0</v>
      </c>
      <c r="CE23">
        <v>10004.9666666667</v>
      </c>
      <c r="CF23">
        <v>0</v>
      </c>
      <c r="CG23">
        <v>192.463333333333</v>
      </c>
      <c r="CH23">
        <v>1400.0066666666701</v>
      </c>
      <c r="CI23">
        <v>0.90000069999999999</v>
      </c>
      <c r="CJ23">
        <v>9.9999299999999999E-2</v>
      </c>
      <c r="CK23">
        <v>0</v>
      </c>
      <c r="CL23">
        <v>826.55193333333295</v>
      </c>
      <c r="CM23">
        <v>4.9993800000000004</v>
      </c>
      <c r="CN23">
        <v>11658.1333333333</v>
      </c>
      <c r="CO23">
        <v>11164.3833333333</v>
      </c>
      <c r="CP23">
        <v>47.686999999999998</v>
      </c>
      <c r="CQ23">
        <v>49.186999999999998</v>
      </c>
      <c r="CR23">
        <v>48.375</v>
      </c>
      <c r="CS23">
        <v>49.125</v>
      </c>
      <c r="CT23">
        <v>49.311999999999998</v>
      </c>
      <c r="CU23">
        <v>1255.5050000000001</v>
      </c>
      <c r="CV23">
        <v>139.50200000000001</v>
      </c>
      <c r="CW23">
        <v>0</v>
      </c>
      <c r="CX23">
        <v>79.5</v>
      </c>
      <c r="CY23">
        <v>0</v>
      </c>
      <c r="CZ23">
        <v>826.53207692307706</v>
      </c>
      <c r="DA23">
        <v>-5.9937777871332996</v>
      </c>
      <c r="DB23">
        <v>-103.292307733949</v>
      </c>
      <c r="DC23">
        <v>11657.6192307692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5.0667607817270097</v>
      </c>
      <c r="DS23">
        <v>-0.14745437293880201</v>
      </c>
      <c r="DT23">
        <v>1.5690779354514298E-2</v>
      </c>
      <c r="DU23">
        <v>1</v>
      </c>
      <c r="DV23">
        <v>-6.7637633333333298</v>
      </c>
      <c r="DW23">
        <v>0.152313770856495</v>
      </c>
      <c r="DX23">
        <v>1.76181700399205E-2</v>
      </c>
      <c r="DY23">
        <v>1</v>
      </c>
      <c r="DZ23">
        <v>2.6976666666666702</v>
      </c>
      <c r="EA23">
        <v>-1.7693259176863499E-2</v>
      </c>
      <c r="EB23">
        <v>1.4034821773796001E-3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1372.6</v>
      </c>
      <c r="EX23">
        <v>1372.9</v>
      </c>
      <c r="EY23">
        <v>2</v>
      </c>
      <c r="EZ23">
        <v>486.04</v>
      </c>
      <c r="FA23">
        <v>514.24699999999996</v>
      </c>
      <c r="FB23">
        <v>24.745899999999999</v>
      </c>
      <c r="FC23">
        <v>31.331499999999998</v>
      </c>
      <c r="FD23">
        <v>30.0001</v>
      </c>
      <c r="FE23">
        <v>31.125</v>
      </c>
      <c r="FF23">
        <v>31.157800000000002</v>
      </c>
      <c r="FG23">
        <v>14.6251</v>
      </c>
      <c r="FH23">
        <v>0</v>
      </c>
      <c r="FI23">
        <v>100</v>
      </c>
      <c r="FJ23">
        <v>24.745999999999999</v>
      </c>
      <c r="FK23">
        <v>256.36900000000003</v>
      </c>
      <c r="FL23">
        <v>18.569299999999998</v>
      </c>
      <c r="FM23">
        <v>101.13200000000001</v>
      </c>
      <c r="FN23">
        <v>100.61199999999999</v>
      </c>
    </row>
    <row r="24" spans="1:170" x14ac:dyDescent="0.25">
      <c r="A24">
        <v>8</v>
      </c>
      <c r="B24">
        <v>1608075040</v>
      </c>
      <c r="C24">
        <v>643</v>
      </c>
      <c r="D24" t="s">
        <v>319</v>
      </c>
      <c r="E24" t="s">
        <v>320</v>
      </c>
      <c r="F24" t="s">
        <v>285</v>
      </c>
      <c r="G24" t="s">
        <v>286</v>
      </c>
      <c r="H24">
        <v>1608075032.25</v>
      </c>
      <c r="I24">
        <f t="shared" si="0"/>
        <v>2.172560787703233E-3</v>
      </c>
      <c r="J24">
        <f t="shared" si="1"/>
        <v>10.456624390199833</v>
      </c>
      <c r="K24">
        <f t="shared" si="2"/>
        <v>399.344333333333</v>
      </c>
      <c r="L24">
        <f t="shared" si="3"/>
        <v>235.58831850637316</v>
      </c>
      <c r="M24">
        <f t="shared" si="4"/>
        <v>24.167187387750143</v>
      </c>
      <c r="N24">
        <f t="shared" si="5"/>
        <v>40.965653123593789</v>
      </c>
      <c r="O24">
        <f t="shared" si="6"/>
        <v>0.11083496098567355</v>
      </c>
      <c r="P24">
        <f t="shared" si="7"/>
        <v>2.9737727244466767</v>
      </c>
      <c r="Q24">
        <f t="shared" si="8"/>
        <v>0.10859015560799436</v>
      </c>
      <c r="R24">
        <f t="shared" si="9"/>
        <v>6.8066747307497691E-2</v>
      </c>
      <c r="S24">
        <f t="shared" si="10"/>
        <v>231.29540197364221</v>
      </c>
      <c r="T24">
        <f t="shared" si="11"/>
        <v>28.769975246753486</v>
      </c>
      <c r="U24">
        <f t="shared" si="12"/>
        <v>28.491510000000002</v>
      </c>
      <c r="V24">
        <f t="shared" si="13"/>
        <v>3.9049432276194334</v>
      </c>
      <c r="W24">
        <f t="shared" si="14"/>
        <v>50.402625119743746</v>
      </c>
      <c r="X24">
        <f t="shared" si="15"/>
        <v>1.9107591388682934</v>
      </c>
      <c r="Y24">
        <f t="shared" si="16"/>
        <v>3.7909913111248041</v>
      </c>
      <c r="Z24">
        <f t="shared" si="17"/>
        <v>1.9941840887511399</v>
      </c>
      <c r="AA24">
        <f t="shared" si="18"/>
        <v>-95.809930737712577</v>
      </c>
      <c r="AB24">
        <f t="shared" si="19"/>
        <v>-81.590021299885549</v>
      </c>
      <c r="AC24">
        <f t="shared" si="20"/>
        <v>-5.9946794132478587</v>
      </c>
      <c r="AD24">
        <f t="shared" si="21"/>
        <v>47.900770522796236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54043.48938804389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844.77184615384601</v>
      </c>
      <c r="AR24">
        <v>1022.36</v>
      </c>
      <c r="AS24">
        <f t="shared" si="27"/>
        <v>0.17370412951030356</v>
      </c>
      <c r="AT24">
        <v>0.5</v>
      </c>
      <c r="AU24">
        <f t="shared" si="28"/>
        <v>1180.2072418533735</v>
      </c>
      <c r="AV24">
        <f t="shared" si="29"/>
        <v>10.456624390199833</v>
      </c>
      <c r="AW24">
        <f t="shared" si="30"/>
        <v>102.50343579394827</v>
      </c>
      <c r="AX24">
        <f t="shared" si="31"/>
        <v>0.44447161469541058</v>
      </c>
      <c r="AY24">
        <f t="shared" si="32"/>
        <v>9.3495205576674002E-3</v>
      </c>
      <c r="AZ24">
        <f t="shared" si="33"/>
        <v>2.1907351617825421</v>
      </c>
      <c r="BA24" t="s">
        <v>322</v>
      </c>
      <c r="BB24">
        <v>567.95000000000005</v>
      </c>
      <c r="BC24">
        <f t="shared" si="34"/>
        <v>454.40999999999997</v>
      </c>
      <c r="BD24">
        <f t="shared" si="35"/>
        <v>0.39081039996072714</v>
      </c>
      <c r="BE24">
        <f t="shared" si="36"/>
        <v>0.83133330611366185</v>
      </c>
      <c r="BF24">
        <f t="shared" si="37"/>
        <v>0.57868343744046868</v>
      </c>
      <c r="BG24">
        <f t="shared" si="38"/>
        <v>0.87949316495216545</v>
      </c>
      <c r="BH24">
        <f t="shared" si="39"/>
        <v>1400.0263333333301</v>
      </c>
      <c r="BI24">
        <f t="shared" si="40"/>
        <v>1180.2072418533735</v>
      </c>
      <c r="BJ24">
        <f t="shared" si="41"/>
        <v>0.84298931652479125</v>
      </c>
      <c r="BK24">
        <f t="shared" si="42"/>
        <v>0.19597863304958255</v>
      </c>
      <c r="BL24">
        <v>6</v>
      </c>
      <c r="BM24">
        <v>0.5</v>
      </c>
      <c r="BN24" t="s">
        <v>290</v>
      </c>
      <c r="BO24">
        <v>2</v>
      </c>
      <c r="BP24">
        <v>1608075032.25</v>
      </c>
      <c r="BQ24">
        <v>399.344333333333</v>
      </c>
      <c r="BR24">
        <v>412.93296666666703</v>
      </c>
      <c r="BS24">
        <v>18.6266</v>
      </c>
      <c r="BT24">
        <v>16.068169999999999</v>
      </c>
      <c r="BU24">
        <v>394.57530000000003</v>
      </c>
      <c r="BV24">
        <v>18.4726</v>
      </c>
      <c r="BW24">
        <v>500.01603333333298</v>
      </c>
      <c r="BX24">
        <v>102.4823</v>
      </c>
      <c r="BY24">
        <v>9.9982266666666694E-2</v>
      </c>
      <c r="BZ24">
        <v>27.982596666666701</v>
      </c>
      <c r="CA24">
        <v>28.491510000000002</v>
      </c>
      <c r="CB24">
        <v>999.9</v>
      </c>
      <c r="CC24">
        <v>0</v>
      </c>
      <c r="CD24">
        <v>0</v>
      </c>
      <c r="CE24">
        <v>10005.9183333333</v>
      </c>
      <c r="CF24">
        <v>0</v>
      </c>
      <c r="CG24">
        <v>191.18279999999999</v>
      </c>
      <c r="CH24">
        <v>1400.0263333333301</v>
      </c>
      <c r="CI24">
        <v>0.89999649999999998</v>
      </c>
      <c r="CJ24">
        <v>0.1000035</v>
      </c>
      <c r="CK24">
        <v>0</v>
      </c>
      <c r="CL24">
        <v>844.69736666666699</v>
      </c>
      <c r="CM24">
        <v>4.9993800000000004</v>
      </c>
      <c r="CN24">
        <v>11904.8766666667</v>
      </c>
      <c r="CO24">
        <v>11164.52</v>
      </c>
      <c r="CP24">
        <v>47.625</v>
      </c>
      <c r="CQ24">
        <v>49.125</v>
      </c>
      <c r="CR24">
        <v>48.349800000000002</v>
      </c>
      <c r="CS24">
        <v>49.125</v>
      </c>
      <c r="CT24">
        <v>49.25</v>
      </c>
      <c r="CU24">
        <v>1255.5223333333299</v>
      </c>
      <c r="CV24">
        <v>139.50399999999999</v>
      </c>
      <c r="CW24">
        <v>0</v>
      </c>
      <c r="CX24">
        <v>104.40000009536701</v>
      </c>
      <c r="CY24">
        <v>0</v>
      </c>
      <c r="CZ24">
        <v>844.77184615384601</v>
      </c>
      <c r="DA24">
        <v>13.031931599427899</v>
      </c>
      <c r="DB24">
        <v>165.67521350494499</v>
      </c>
      <c r="DC24">
        <v>11905.515384615401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10.4605982802317</v>
      </c>
      <c r="DS24">
        <v>-0.14342483138356901</v>
      </c>
      <c r="DT24">
        <v>2.5903332631685701E-2</v>
      </c>
      <c r="DU24">
        <v>1</v>
      </c>
      <c r="DV24">
        <v>-13.591573333333301</v>
      </c>
      <c r="DW24">
        <v>0.15461446051165101</v>
      </c>
      <c r="DX24">
        <v>2.95496862175482E-2</v>
      </c>
      <c r="DY24">
        <v>1</v>
      </c>
      <c r="DZ24">
        <v>2.5592579999999998</v>
      </c>
      <c r="EA24">
        <v>-0.10021748609565601</v>
      </c>
      <c r="EB24">
        <v>7.2433801501784996E-3</v>
      </c>
      <c r="EC24">
        <v>1</v>
      </c>
      <c r="ED24">
        <v>3</v>
      </c>
      <c r="EE24">
        <v>3</v>
      </c>
      <c r="EF24" t="s">
        <v>306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1374.4</v>
      </c>
      <c r="EX24">
        <v>1374.6</v>
      </c>
      <c r="EY24">
        <v>2</v>
      </c>
      <c r="EZ24">
        <v>486.25900000000001</v>
      </c>
      <c r="FA24">
        <v>514.86400000000003</v>
      </c>
      <c r="FB24">
        <v>24.802</v>
      </c>
      <c r="FC24">
        <v>31.331499999999998</v>
      </c>
      <c r="FD24">
        <v>30</v>
      </c>
      <c r="FE24">
        <v>31.1248</v>
      </c>
      <c r="FF24">
        <v>31.157800000000002</v>
      </c>
      <c r="FG24">
        <v>21.276700000000002</v>
      </c>
      <c r="FH24">
        <v>0</v>
      </c>
      <c r="FI24">
        <v>100</v>
      </c>
      <c r="FJ24">
        <v>24.808499999999999</v>
      </c>
      <c r="FK24">
        <v>413.202</v>
      </c>
      <c r="FL24">
        <v>18.595600000000001</v>
      </c>
      <c r="FM24">
        <v>101.13</v>
      </c>
      <c r="FN24">
        <v>100.611</v>
      </c>
    </row>
    <row r="25" spans="1:170" x14ac:dyDescent="0.25">
      <c r="A25">
        <v>9</v>
      </c>
      <c r="B25">
        <v>1608075155</v>
      </c>
      <c r="C25">
        <v>758</v>
      </c>
      <c r="D25" t="s">
        <v>323</v>
      </c>
      <c r="E25" t="s">
        <v>324</v>
      </c>
      <c r="F25" t="s">
        <v>285</v>
      </c>
      <c r="G25" t="s">
        <v>286</v>
      </c>
      <c r="H25">
        <v>1608075147.25</v>
      </c>
      <c r="I25">
        <f t="shared" si="0"/>
        <v>1.972397679817568E-3</v>
      </c>
      <c r="J25">
        <f t="shared" si="1"/>
        <v>13.48451699446548</v>
      </c>
      <c r="K25">
        <f t="shared" si="2"/>
        <v>499.78683333333299</v>
      </c>
      <c r="L25">
        <f t="shared" si="3"/>
        <v>265.50643190433908</v>
      </c>
      <c r="M25">
        <f t="shared" si="4"/>
        <v>27.235087192548374</v>
      </c>
      <c r="N25">
        <f t="shared" si="5"/>
        <v>51.267074345020845</v>
      </c>
      <c r="O25">
        <f t="shared" si="6"/>
        <v>9.8780433252673897E-2</v>
      </c>
      <c r="P25">
        <f t="shared" si="7"/>
        <v>2.9739787206481259</v>
      </c>
      <c r="Q25">
        <f t="shared" si="8"/>
        <v>9.6993246995576377E-2</v>
      </c>
      <c r="R25">
        <f t="shared" si="9"/>
        <v>6.0778657702396544E-2</v>
      </c>
      <c r="S25">
        <f t="shared" si="10"/>
        <v>231.29493302138403</v>
      </c>
      <c r="T25">
        <f t="shared" si="11"/>
        <v>28.837938390120627</v>
      </c>
      <c r="U25">
        <f t="shared" si="12"/>
        <v>28.5378133333333</v>
      </c>
      <c r="V25">
        <f t="shared" si="13"/>
        <v>3.9154578476628061</v>
      </c>
      <c r="W25">
        <f t="shared" si="14"/>
        <v>49.767095176382512</v>
      </c>
      <c r="X25">
        <f t="shared" si="15"/>
        <v>1.8885073438449713</v>
      </c>
      <c r="Y25">
        <f t="shared" si="16"/>
        <v>3.7946907231611577</v>
      </c>
      <c r="Z25">
        <f t="shared" si="17"/>
        <v>2.0269505038178348</v>
      </c>
      <c r="AA25">
        <f t="shared" si="18"/>
        <v>-86.982737679954752</v>
      </c>
      <c r="AB25">
        <f t="shared" si="19"/>
        <v>-86.337258538891575</v>
      </c>
      <c r="AC25">
        <f t="shared" si="20"/>
        <v>-6.3450263569140342</v>
      </c>
      <c r="AD25">
        <f t="shared" si="21"/>
        <v>51.629910445623665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54046.429009859137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887.21799999999996</v>
      </c>
      <c r="AR25">
        <v>1110.9100000000001</v>
      </c>
      <c r="AS25">
        <f t="shared" si="27"/>
        <v>0.20135924602353039</v>
      </c>
      <c r="AT25">
        <v>0.5</v>
      </c>
      <c r="AU25">
        <f t="shared" si="28"/>
        <v>1180.2039718534186</v>
      </c>
      <c r="AV25">
        <f t="shared" si="29"/>
        <v>13.48451699446548</v>
      </c>
      <c r="AW25">
        <f t="shared" si="30"/>
        <v>118.82249096319012</v>
      </c>
      <c r="AX25">
        <f t="shared" si="31"/>
        <v>0.47398979215237957</v>
      </c>
      <c r="AY25">
        <f t="shared" si="32"/>
        <v>1.1915113666494453E-2</v>
      </c>
      <c r="AZ25">
        <f t="shared" si="33"/>
        <v>1.9364034890315147</v>
      </c>
      <c r="BA25" t="s">
        <v>326</v>
      </c>
      <c r="BB25">
        <v>584.35</v>
      </c>
      <c r="BC25">
        <f t="shared" si="34"/>
        <v>526.56000000000006</v>
      </c>
      <c r="BD25">
        <f t="shared" si="35"/>
        <v>0.42481768459434838</v>
      </c>
      <c r="BE25">
        <f t="shared" si="36"/>
        <v>0.80335582751061541</v>
      </c>
      <c r="BF25">
        <f t="shared" si="37"/>
        <v>0.56568864127548568</v>
      </c>
      <c r="BG25">
        <f t="shared" si="38"/>
        <v>0.84472135429881856</v>
      </c>
      <c r="BH25">
        <f t="shared" si="39"/>
        <v>1400.0223333333299</v>
      </c>
      <c r="BI25">
        <f t="shared" si="40"/>
        <v>1180.2039718534186</v>
      </c>
      <c r="BJ25">
        <f t="shared" si="41"/>
        <v>0.84298938935028045</v>
      </c>
      <c r="BK25">
        <f t="shared" si="42"/>
        <v>0.19597877870056082</v>
      </c>
      <c r="BL25">
        <v>6</v>
      </c>
      <c r="BM25">
        <v>0.5</v>
      </c>
      <c r="BN25" t="s">
        <v>290</v>
      </c>
      <c r="BO25">
        <v>2</v>
      </c>
      <c r="BP25">
        <v>1608075147.25</v>
      </c>
      <c r="BQ25">
        <v>499.78683333333299</v>
      </c>
      <c r="BR25">
        <v>517.1508</v>
      </c>
      <c r="BS25">
        <v>18.4104733333333</v>
      </c>
      <c r="BT25">
        <v>16.087223333333299</v>
      </c>
      <c r="BU25">
        <v>495.01773333333301</v>
      </c>
      <c r="BV25">
        <v>18.2564733333333</v>
      </c>
      <c r="BW25">
        <v>500.01116666666701</v>
      </c>
      <c r="BX25">
        <v>102.477866666667</v>
      </c>
      <c r="BY25">
        <v>0.10001439333333299</v>
      </c>
      <c r="BZ25">
        <v>27.9993266666667</v>
      </c>
      <c r="CA25">
        <v>28.5378133333333</v>
      </c>
      <c r="CB25">
        <v>999.9</v>
      </c>
      <c r="CC25">
        <v>0</v>
      </c>
      <c r="CD25">
        <v>0</v>
      </c>
      <c r="CE25">
        <v>10007.5173333333</v>
      </c>
      <c r="CF25">
        <v>0</v>
      </c>
      <c r="CG25">
        <v>194.913833333333</v>
      </c>
      <c r="CH25">
        <v>1400.0223333333299</v>
      </c>
      <c r="CI25">
        <v>0.89999600000000002</v>
      </c>
      <c r="CJ25">
        <v>0.100004073333333</v>
      </c>
      <c r="CK25">
        <v>0</v>
      </c>
      <c r="CL25">
        <v>887.13303333333295</v>
      </c>
      <c r="CM25">
        <v>4.9993800000000004</v>
      </c>
      <c r="CN25">
        <v>12472.1266666667</v>
      </c>
      <c r="CO25">
        <v>11164.493333333299</v>
      </c>
      <c r="CP25">
        <v>47.561999999999998</v>
      </c>
      <c r="CQ25">
        <v>49.082999999999998</v>
      </c>
      <c r="CR25">
        <v>48.311999999999998</v>
      </c>
      <c r="CS25">
        <v>49.061999999999998</v>
      </c>
      <c r="CT25">
        <v>49.186999999999998</v>
      </c>
      <c r="CU25">
        <v>1255.5153333333301</v>
      </c>
      <c r="CV25">
        <v>139.50700000000001</v>
      </c>
      <c r="CW25">
        <v>0</v>
      </c>
      <c r="CX25">
        <v>114.60000014305101</v>
      </c>
      <c r="CY25">
        <v>0</v>
      </c>
      <c r="CZ25">
        <v>887.21799999999996</v>
      </c>
      <c r="DA25">
        <v>6.1941538471454702</v>
      </c>
      <c r="DB25">
        <v>72.061538424251097</v>
      </c>
      <c r="DC25">
        <v>12472.951999999999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13.4864743515031</v>
      </c>
      <c r="DS25">
        <v>-0.20568092212768599</v>
      </c>
      <c r="DT25">
        <v>3.6889450793248603E-2</v>
      </c>
      <c r="DU25">
        <v>1</v>
      </c>
      <c r="DV25">
        <v>-17.3660766666667</v>
      </c>
      <c r="DW25">
        <v>0.17233815350383899</v>
      </c>
      <c r="DX25">
        <v>4.4348436149303699E-2</v>
      </c>
      <c r="DY25">
        <v>1</v>
      </c>
      <c r="DZ25">
        <v>2.3239906666666701</v>
      </c>
      <c r="EA25">
        <v>-8.3327786429374898E-2</v>
      </c>
      <c r="EB25">
        <v>6.1206927349407103E-3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1376.3</v>
      </c>
      <c r="EX25">
        <v>1376.5</v>
      </c>
      <c r="EY25">
        <v>2</v>
      </c>
      <c r="EZ25">
        <v>486.322</v>
      </c>
      <c r="FA25">
        <v>514.90200000000004</v>
      </c>
      <c r="FB25">
        <v>24.811900000000001</v>
      </c>
      <c r="FC25">
        <v>31.312100000000001</v>
      </c>
      <c r="FD25">
        <v>30.0001</v>
      </c>
      <c r="FE25">
        <v>31.108699999999999</v>
      </c>
      <c r="FF25">
        <v>31.144100000000002</v>
      </c>
      <c r="FG25">
        <v>25.460599999999999</v>
      </c>
      <c r="FH25">
        <v>0</v>
      </c>
      <c r="FI25">
        <v>100</v>
      </c>
      <c r="FJ25">
        <v>24.810199999999998</v>
      </c>
      <c r="FK25">
        <v>517.12300000000005</v>
      </c>
      <c r="FL25">
        <v>18.519600000000001</v>
      </c>
      <c r="FM25">
        <v>101.133</v>
      </c>
      <c r="FN25">
        <v>100.617</v>
      </c>
    </row>
    <row r="26" spans="1:170" x14ac:dyDescent="0.25">
      <c r="A26">
        <v>10</v>
      </c>
      <c r="B26">
        <v>1608075275.5</v>
      </c>
      <c r="C26">
        <v>878.5</v>
      </c>
      <c r="D26" t="s">
        <v>327</v>
      </c>
      <c r="E26" t="s">
        <v>328</v>
      </c>
      <c r="F26" t="s">
        <v>285</v>
      </c>
      <c r="G26" t="s">
        <v>286</v>
      </c>
      <c r="H26">
        <v>1608075267.5</v>
      </c>
      <c r="I26">
        <f t="shared" si="0"/>
        <v>1.7406909038311773E-3</v>
      </c>
      <c r="J26">
        <f t="shared" si="1"/>
        <v>15.392670008076578</v>
      </c>
      <c r="K26">
        <f t="shared" si="2"/>
        <v>599.95987096774195</v>
      </c>
      <c r="L26">
        <f t="shared" si="3"/>
        <v>293.0805958081371</v>
      </c>
      <c r="M26">
        <f t="shared" si="4"/>
        <v>30.064502688920932</v>
      </c>
      <c r="N26">
        <f t="shared" si="5"/>
        <v>61.544487802810522</v>
      </c>
      <c r="O26">
        <f t="shared" si="6"/>
        <v>8.5456554114098485E-2</v>
      </c>
      <c r="P26">
        <f t="shared" si="7"/>
        <v>2.9764399624781026</v>
      </c>
      <c r="Q26">
        <f t="shared" si="8"/>
        <v>8.4116539298927914E-2</v>
      </c>
      <c r="R26">
        <f t="shared" si="9"/>
        <v>5.2691481718019975E-2</v>
      </c>
      <c r="S26">
        <f t="shared" si="10"/>
        <v>231.29172052195415</v>
      </c>
      <c r="T26">
        <f t="shared" si="11"/>
        <v>28.89581646983239</v>
      </c>
      <c r="U26">
        <f t="shared" si="12"/>
        <v>28.577496774193602</v>
      </c>
      <c r="V26">
        <f t="shared" si="13"/>
        <v>3.9244888558949449</v>
      </c>
      <c r="W26">
        <f t="shared" si="14"/>
        <v>49.059374357413624</v>
      </c>
      <c r="X26">
        <f t="shared" si="15"/>
        <v>1.86156566347943</v>
      </c>
      <c r="Y26">
        <f t="shared" si="16"/>
        <v>3.7945157023758886</v>
      </c>
      <c r="Z26">
        <f t="shared" si="17"/>
        <v>2.0629231924155151</v>
      </c>
      <c r="AA26">
        <f t="shared" si="18"/>
        <v>-76.764468858954913</v>
      </c>
      <c r="AB26">
        <f t="shared" si="19"/>
        <v>-92.903504717310952</v>
      </c>
      <c r="AC26">
        <f t="shared" si="20"/>
        <v>-6.8232636529959523</v>
      </c>
      <c r="AD26">
        <f t="shared" si="21"/>
        <v>54.800483292692334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54118.823376762106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932.00788461538502</v>
      </c>
      <c r="AR26">
        <v>1198.18</v>
      </c>
      <c r="AS26">
        <f t="shared" si="27"/>
        <v>0.22214701913286405</v>
      </c>
      <c r="AT26">
        <v>0.5</v>
      </c>
      <c r="AU26">
        <f t="shared" si="28"/>
        <v>1180.1853986277272</v>
      </c>
      <c r="AV26">
        <f t="shared" si="29"/>
        <v>15.392670008076578</v>
      </c>
      <c r="AW26">
        <f t="shared" si="30"/>
        <v>131.08733416464025</v>
      </c>
      <c r="AX26">
        <f t="shared" si="31"/>
        <v>0.49783004223071659</v>
      </c>
      <c r="AY26">
        <f t="shared" si="32"/>
        <v>1.3532125974836301E-2</v>
      </c>
      <c r="AZ26">
        <f t="shared" si="33"/>
        <v>1.7225291692400135</v>
      </c>
      <c r="BA26" t="s">
        <v>330</v>
      </c>
      <c r="BB26">
        <v>601.69000000000005</v>
      </c>
      <c r="BC26">
        <f t="shared" si="34"/>
        <v>596.49</v>
      </c>
      <c r="BD26">
        <f t="shared" si="35"/>
        <v>0.44623064156082254</v>
      </c>
      <c r="BE26">
        <f t="shared" si="36"/>
        <v>0.77578851221061562</v>
      </c>
      <c r="BF26">
        <f t="shared" si="37"/>
        <v>0.55141996831943096</v>
      </c>
      <c r="BG26">
        <f t="shared" si="38"/>
        <v>0.81045217399709524</v>
      </c>
      <c r="BH26">
        <f t="shared" si="39"/>
        <v>1400</v>
      </c>
      <c r="BI26">
        <f t="shared" si="40"/>
        <v>1180.1853986277272</v>
      </c>
      <c r="BJ26">
        <f t="shared" si="41"/>
        <v>0.84298957044837652</v>
      </c>
      <c r="BK26">
        <f t="shared" si="42"/>
        <v>0.19597914089675317</v>
      </c>
      <c r="BL26">
        <v>6</v>
      </c>
      <c r="BM26">
        <v>0.5</v>
      </c>
      <c r="BN26" t="s">
        <v>290</v>
      </c>
      <c r="BO26">
        <v>2</v>
      </c>
      <c r="BP26">
        <v>1608075267.5</v>
      </c>
      <c r="BQ26">
        <v>599.95987096774195</v>
      </c>
      <c r="BR26">
        <v>619.68425806451603</v>
      </c>
      <c r="BS26">
        <v>18.147274193548402</v>
      </c>
      <c r="BT26">
        <v>16.096354838709701</v>
      </c>
      <c r="BU26">
        <v>595.19087096774194</v>
      </c>
      <c r="BV26">
        <v>17.993277419354801</v>
      </c>
      <c r="BW26">
        <v>500.00077419354801</v>
      </c>
      <c r="BX26">
        <v>102.481129032258</v>
      </c>
      <c r="BY26">
        <v>9.9878099999999997E-2</v>
      </c>
      <c r="BZ26">
        <v>27.998535483870999</v>
      </c>
      <c r="CA26">
        <v>28.577496774193602</v>
      </c>
      <c r="CB26">
        <v>999.9</v>
      </c>
      <c r="CC26">
        <v>0</v>
      </c>
      <c r="CD26">
        <v>0</v>
      </c>
      <c r="CE26">
        <v>10021.1387096774</v>
      </c>
      <c r="CF26">
        <v>0</v>
      </c>
      <c r="CG26">
        <v>194.05799999999999</v>
      </c>
      <c r="CH26">
        <v>1400</v>
      </c>
      <c r="CI26">
        <v>0.89999090322580599</v>
      </c>
      <c r="CJ26">
        <v>0.100009167741935</v>
      </c>
      <c r="CK26">
        <v>0</v>
      </c>
      <c r="CL26">
        <v>931.98787096774197</v>
      </c>
      <c r="CM26">
        <v>4.9993800000000004</v>
      </c>
      <c r="CN26">
        <v>13065.419354838699</v>
      </c>
      <c r="CO26">
        <v>11164.316129032301</v>
      </c>
      <c r="CP26">
        <v>47.5</v>
      </c>
      <c r="CQ26">
        <v>49.006</v>
      </c>
      <c r="CR26">
        <v>48.241870967741903</v>
      </c>
      <c r="CS26">
        <v>49</v>
      </c>
      <c r="CT26">
        <v>49.128999999999998</v>
      </c>
      <c r="CU26">
        <v>1255.48677419355</v>
      </c>
      <c r="CV26">
        <v>139.513225806452</v>
      </c>
      <c r="CW26">
        <v>0</v>
      </c>
      <c r="CX26">
        <v>119.60000014305101</v>
      </c>
      <c r="CY26">
        <v>0</v>
      </c>
      <c r="CZ26">
        <v>932.00788461538502</v>
      </c>
      <c r="DA26">
        <v>5.16112820594046</v>
      </c>
      <c r="DB26">
        <v>59.364102597204898</v>
      </c>
      <c r="DC26">
        <v>13065.646153846201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15.394127025869601</v>
      </c>
      <c r="DS26">
        <v>-0.47779131837202998</v>
      </c>
      <c r="DT26">
        <v>4.0340746332913097E-2</v>
      </c>
      <c r="DU26">
        <v>1</v>
      </c>
      <c r="DV26">
        <v>-19.72052</v>
      </c>
      <c r="DW26">
        <v>0.61074794215794903</v>
      </c>
      <c r="DX26">
        <v>5.0675677268949199E-2</v>
      </c>
      <c r="DY26">
        <v>0</v>
      </c>
      <c r="DZ26">
        <v>2.0503670000000001</v>
      </c>
      <c r="EA26">
        <v>-0.132104382647381</v>
      </c>
      <c r="EB26">
        <v>9.5370009786445494E-3</v>
      </c>
      <c r="EC26">
        <v>1</v>
      </c>
      <c r="ED26">
        <v>2</v>
      </c>
      <c r="EE26">
        <v>3</v>
      </c>
      <c r="EF26" t="s">
        <v>301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1378.3</v>
      </c>
      <c r="EX26">
        <v>1378.5</v>
      </c>
      <c r="EY26">
        <v>2</v>
      </c>
      <c r="EZ26">
        <v>486.04700000000003</v>
      </c>
      <c r="FA26">
        <v>515.63099999999997</v>
      </c>
      <c r="FB26">
        <v>24.8018</v>
      </c>
      <c r="FC26">
        <v>31.287800000000001</v>
      </c>
      <c r="FD26">
        <v>30.0001</v>
      </c>
      <c r="FE26">
        <v>31.089600000000001</v>
      </c>
      <c r="FF26">
        <v>31.1251</v>
      </c>
      <c r="FG26">
        <v>29.456399999999999</v>
      </c>
      <c r="FH26">
        <v>0</v>
      </c>
      <c r="FI26">
        <v>100</v>
      </c>
      <c r="FJ26">
        <v>24.8004</v>
      </c>
      <c r="FK26">
        <v>619.58500000000004</v>
      </c>
      <c r="FL26">
        <v>18.319400000000002</v>
      </c>
      <c r="FM26">
        <v>101.136</v>
      </c>
      <c r="FN26">
        <v>100.617</v>
      </c>
    </row>
    <row r="27" spans="1:170" x14ac:dyDescent="0.25">
      <c r="A27">
        <v>11</v>
      </c>
      <c r="B27">
        <v>1608075396</v>
      </c>
      <c r="C27">
        <v>999</v>
      </c>
      <c r="D27" t="s">
        <v>331</v>
      </c>
      <c r="E27" t="s">
        <v>332</v>
      </c>
      <c r="F27" t="s">
        <v>285</v>
      </c>
      <c r="G27" t="s">
        <v>286</v>
      </c>
      <c r="H27">
        <v>1608075388</v>
      </c>
      <c r="I27">
        <f t="shared" si="0"/>
        <v>1.5484791304138628E-3</v>
      </c>
      <c r="J27">
        <f t="shared" si="1"/>
        <v>16.868957215812909</v>
      </c>
      <c r="K27">
        <f t="shared" si="2"/>
        <v>699.92290322580595</v>
      </c>
      <c r="L27">
        <f t="shared" si="3"/>
        <v>316.94608286734211</v>
      </c>
      <c r="M27">
        <f t="shared" si="4"/>
        <v>32.513881682641539</v>
      </c>
      <c r="N27">
        <f t="shared" si="5"/>
        <v>71.801519856548779</v>
      </c>
      <c r="O27">
        <f t="shared" si="6"/>
        <v>7.464350180704607E-2</v>
      </c>
      <c r="P27">
        <f t="shared" si="7"/>
        <v>2.9761866503761656</v>
      </c>
      <c r="Q27">
        <f t="shared" si="8"/>
        <v>7.3618866220901316E-2</v>
      </c>
      <c r="R27">
        <f t="shared" si="9"/>
        <v>4.6102679010578074E-2</v>
      </c>
      <c r="S27">
        <f t="shared" si="10"/>
        <v>231.28653284107298</v>
      </c>
      <c r="T27">
        <f t="shared" si="11"/>
        <v>28.941548238484646</v>
      </c>
      <c r="U27">
        <f t="shared" si="12"/>
        <v>28.629380645161302</v>
      </c>
      <c r="V27">
        <f t="shared" si="13"/>
        <v>3.9363237930586004</v>
      </c>
      <c r="W27">
        <f t="shared" si="14"/>
        <v>48.483180141500895</v>
      </c>
      <c r="X27">
        <f t="shared" si="15"/>
        <v>1.8393227388002016</v>
      </c>
      <c r="Y27">
        <f t="shared" si="16"/>
        <v>3.7937336895641631</v>
      </c>
      <c r="Z27">
        <f t="shared" si="17"/>
        <v>2.0970010542583988</v>
      </c>
      <c r="AA27">
        <f t="shared" si="18"/>
        <v>-68.287929651251346</v>
      </c>
      <c r="AB27">
        <f t="shared" si="19"/>
        <v>-101.78775410059846</v>
      </c>
      <c r="AC27">
        <f t="shared" si="20"/>
        <v>-7.4782015190378308</v>
      </c>
      <c r="AD27">
        <f t="shared" si="21"/>
        <v>53.732647570185335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54112.111847593784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974.76546153846198</v>
      </c>
      <c r="AR27">
        <v>1275.78</v>
      </c>
      <c r="AS27">
        <f t="shared" si="27"/>
        <v>0.23594549096359718</v>
      </c>
      <c r="AT27">
        <v>0.5</v>
      </c>
      <c r="AU27">
        <f t="shared" si="28"/>
        <v>1180.1638837957544</v>
      </c>
      <c r="AV27">
        <f t="shared" si="29"/>
        <v>16.868957215812909</v>
      </c>
      <c r="AW27">
        <f t="shared" si="30"/>
        <v>139.22717348984744</v>
      </c>
      <c r="AX27">
        <f t="shared" si="31"/>
        <v>0.51805954004608945</v>
      </c>
      <c r="AY27">
        <f t="shared" si="32"/>
        <v>1.4783289791512173E-2</v>
      </c>
      <c r="AZ27">
        <f t="shared" si="33"/>
        <v>1.5569298781921648</v>
      </c>
      <c r="BA27" t="s">
        <v>334</v>
      </c>
      <c r="BB27">
        <v>614.85</v>
      </c>
      <c r="BC27">
        <f t="shared" si="34"/>
        <v>660.93</v>
      </c>
      <c r="BD27">
        <f t="shared" si="35"/>
        <v>0.45544087643402176</v>
      </c>
      <c r="BE27">
        <f t="shared" si="36"/>
        <v>0.7503314785643862</v>
      </c>
      <c r="BF27">
        <f t="shared" si="37"/>
        <v>0.53723520512250145</v>
      </c>
      <c r="BG27">
        <f t="shared" si="38"/>
        <v>0.77998020892990483</v>
      </c>
      <c r="BH27">
        <f t="shared" si="39"/>
        <v>1399.9751612903201</v>
      </c>
      <c r="BI27">
        <f t="shared" si="40"/>
        <v>1180.1638837957544</v>
      </c>
      <c r="BJ27">
        <f t="shared" si="41"/>
        <v>0.84298915897052673</v>
      </c>
      <c r="BK27">
        <f t="shared" si="42"/>
        <v>0.19597831794105361</v>
      </c>
      <c r="BL27">
        <v>6</v>
      </c>
      <c r="BM27">
        <v>0.5</v>
      </c>
      <c r="BN27" t="s">
        <v>290</v>
      </c>
      <c r="BO27">
        <v>2</v>
      </c>
      <c r="BP27">
        <v>1608075388</v>
      </c>
      <c r="BQ27">
        <v>699.92290322580595</v>
      </c>
      <c r="BR27">
        <v>721.46558064516103</v>
      </c>
      <c r="BS27">
        <v>17.929761290322599</v>
      </c>
      <c r="BT27">
        <v>16.104958064516101</v>
      </c>
      <c r="BU27">
        <v>695.15390322580595</v>
      </c>
      <c r="BV27">
        <v>17.775761290322599</v>
      </c>
      <c r="BW27">
        <v>500.01509677419398</v>
      </c>
      <c r="BX27">
        <v>102.48496774193499</v>
      </c>
      <c r="BY27">
        <v>9.9930574193548394E-2</v>
      </c>
      <c r="BZ27">
        <v>27.995000000000001</v>
      </c>
      <c r="CA27">
        <v>28.629380645161302</v>
      </c>
      <c r="CB27">
        <v>999.9</v>
      </c>
      <c r="CC27">
        <v>0</v>
      </c>
      <c r="CD27">
        <v>0</v>
      </c>
      <c r="CE27">
        <v>10019.328064516099</v>
      </c>
      <c r="CF27">
        <v>0</v>
      </c>
      <c r="CG27">
        <v>197.592774193548</v>
      </c>
      <c r="CH27">
        <v>1399.9751612903201</v>
      </c>
      <c r="CI27">
        <v>0.90000232258064505</v>
      </c>
      <c r="CJ27">
        <v>9.9997974193548403E-2</v>
      </c>
      <c r="CK27">
        <v>0</v>
      </c>
      <c r="CL27">
        <v>974.72900000000004</v>
      </c>
      <c r="CM27">
        <v>4.9993800000000004</v>
      </c>
      <c r="CN27">
        <v>13634.345161290301</v>
      </c>
      <c r="CO27">
        <v>11164.1387096774</v>
      </c>
      <c r="CP27">
        <v>47.457322580645098</v>
      </c>
      <c r="CQ27">
        <v>48.9491935483871</v>
      </c>
      <c r="CR27">
        <v>48.186999999999998</v>
      </c>
      <c r="CS27">
        <v>48.936999999999998</v>
      </c>
      <c r="CT27">
        <v>49.096548387096803</v>
      </c>
      <c r="CU27">
        <v>1255.4841935483901</v>
      </c>
      <c r="CV27">
        <v>139.49161290322601</v>
      </c>
      <c r="CW27">
        <v>0</v>
      </c>
      <c r="CX27">
        <v>119.60000014305101</v>
      </c>
      <c r="CY27">
        <v>0</v>
      </c>
      <c r="CZ27">
        <v>974.76546153846198</v>
      </c>
      <c r="DA27">
        <v>9.7174700937845202</v>
      </c>
      <c r="DB27">
        <v>120.22905991389</v>
      </c>
      <c r="DC27">
        <v>13635.05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16.8781439816713</v>
      </c>
      <c r="DS27">
        <v>-0.40799495546048797</v>
      </c>
      <c r="DT27">
        <v>4.2091766924053899E-2</v>
      </c>
      <c r="DU27">
        <v>1</v>
      </c>
      <c r="DV27">
        <v>-21.5439233333333</v>
      </c>
      <c r="DW27">
        <v>0.38771879866511999</v>
      </c>
      <c r="DX27">
        <v>3.9099536939571099E-2</v>
      </c>
      <c r="DY27">
        <v>0</v>
      </c>
      <c r="DZ27">
        <v>1.8251189999999999</v>
      </c>
      <c r="EA27">
        <v>-6.6722936596219903E-2</v>
      </c>
      <c r="EB27">
        <v>4.8639759799297203E-3</v>
      </c>
      <c r="EC27">
        <v>1</v>
      </c>
      <c r="ED27">
        <v>2</v>
      </c>
      <c r="EE27">
        <v>3</v>
      </c>
      <c r="EF27" t="s">
        <v>301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1380.3</v>
      </c>
      <c r="EX27">
        <v>1380.6</v>
      </c>
      <c r="EY27">
        <v>2</v>
      </c>
      <c r="EZ27">
        <v>485.935</v>
      </c>
      <c r="FA27">
        <v>516.19600000000003</v>
      </c>
      <c r="FB27">
        <v>24.8811</v>
      </c>
      <c r="FC27">
        <v>31.2712</v>
      </c>
      <c r="FD27">
        <v>30</v>
      </c>
      <c r="FE27">
        <v>31.073399999999999</v>
      </c>
      <c r="FF27">
        <v>31.108699999999999</v>
      </c>
      <c r="FG27">
        <v>33.318899999999999</v>
      </c>
      <c r="FH27">
        <v>0</v>
      </c>
      <c r="FI27">
        <v>100</v>
      </c>
      <c r="FJ27">
        <v>24.879899999999999</v>
      </c>
      <c r="FK27">
        <v>721.27800000000002</v>
      </c>
      <c r="FL27">
        <v>18.07</v>
      </c>
      <c r="FM27">
        <v>101.14</v>
      </c>
      <c r="FN27">
        <v>100.62</v>
      </c>
    </row>
    <row r="28" spans="1:170" x14ac:dyDescent="0.25">
      <c r="A28">
        <v>12</v>
      </c>
      <c r="B28">
        <v>1608075516.5</v>
      </c>
      <c r="C28">
        <v>1119.5</v>
      </c>
      <c r="D28" t="s">
        <v>335</v>
      </c>
      <c r="E28" t="s">
        <v>336</v>
      </c>
      <c r="F28" t="s">
        <v>285</v>
      </c>
      <c r="G28" t="s">
        <v>286</v>
      </c>
      <c r="H28">
        <v>1608075508.5</v>
      </c>
      <c r="I28">
        <f t="shared" si="0"/>
        <v>1.3887499655169204E-3</v>
      </c>
      <c r="J28">
        <f t="shared" si="1"/>
        <v>18.111058714353089</v>
      </c>
      <c r="K28">
        <f t="shared" si="2"/>
        <v>799.95648387096799</v>
      </c>
      <c r="L28">
        <f t="shared" si="3"/>
        <v>337.36824271529321</v>
      </c>
      <c r="M28">
        <f t="shared" si="4"/>
        <v>34.609237858899803</v>
      </c>
      <c r="N28">
        <f t="shared" si="5"/>
        <v>82.064286798991134</v>
      </c>
      <c r="O28">
        <f t="shared" si="6"/>
        <v>6.6064422255644392E-2</v>
      </c>
      <c r="P28">
        <f t="shared" si="7"/>
        <v>2.9733528399242708</v>
      </c>
      <c r="Q28">
        <f t="shared" si="8"/>
        <v>6.52596581447622E-2</v>
      </c>
      <c r="R28">
        <f t="shared" si="9"/>
        <v>4.0858774327137547E-2</v>
      </c>
      <c r="S28">
        <f t="shared" si="10"/>
        <v>231.28810051366722</v>
      </c>
      <c r="T28">
        <f t="shared" si="11"/>
        <v>28.97645077116043</v>
      </c>
      <c r="U28">
        <f t="shared" si="12"/>
        <v>28.663709677419401</v>
      </c>
      <c r="V28">
        <f t="shared" si="13"/>
        <v>3.9441714952775397</v>
      </c>
      <c r="W28">
        <f t="shared" si="14"/>
        <v>48.058063661667532</v>
      </c>
      <c r="X28">
        <f t="shared" si="15"/>
        <v>1.8224623651711518</v>
      </c>
      <c r="Y28">
        <f t="shared" si="16"/>
        <v>3.7922093116389939</v>
      </c>
      <c r="Z28">
        <f t="shared" si="17"/>
        <v>2.121709130106388</v>
      </c>
      <c r="AA28">
        <f t="shared" si="18"/>
        <v>-61.243873479296191</v>
      </c>
      <c r="AB28">
        <f t="shared" si="19"/>
        <v>-108.29879059037297</v>
      </c>
      <c r="AC28">
        <f t="shared" si="20"/>
        <v>-7.9652302337613774</v>
      </c>
      <c r="AD28">
        <f t="shared" si="21"/>
        <v>53.78020621023667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54030.270213753138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1013.02692307692</v>
      </c>
      <c r="AR28">
        <v>1339.59</v>
      </c>
      <c r="AS28">
        <f t="shared" si="27"/>
        <v>0.24377837765516308</v>
      </c>
      <c r="AT28">
        <v>0.5</v>
      </c>
      <c r="AU28">
        <f t="shared" si="28"/>
        <v>1180.1691018534257</v>
      </c>
      <c r="AV28">
        <f t="shared" si="29"/>
        <v>18.111058714353089</v>
      </c>
      <c r="AW28">
        <f t="shared" si="30"/>
        <v>143.84985450428951</v>
      </c>
      <c r="AX28">
        <f t="shared" si="31"/>
        <v>0.53186422711426629</v>
      </c>
      <c r="AY28">
        <f t="shared" si="32"/>
        <v>1.5835701989502196E-2</v>
      </c>
      <c r="AZ28">
        <f t="shared" si="33"/>
        <v>1.435133137751103</v>
      </c>
      <c r="BA28" t="s">
        <v>338</v>
      </c>
      <c r="BB28">
        <v>627.11</v>
      </c>
      <c r="BC28">
        <f t="shared" si="34"/>
        <v>712.4799999999999</v>
      </c>
      <c r="BD28">
        <f t="shared" si="35"/>
        <v>0.45834700893088931</v>
      </c>
      <c r="BE28">
        <f t="shared" si="36"/>
        <v>0.72960602967016708</v>
      </c>
      <c r="BF28">
        <f t="shared" si="37"/>
        <v>0.52324344577597981</v>
      </c>
      <c r="BG28">
        <f t="shared" si="38"/>
        <v>0.75492330054153589</v>
      </c>
      <c r="BH28">
        <f t="shared" si="39"/>
        <v>1399.98096774194</v>
      </c>
      <c r="BI28">
        <f t="shared" si="40"/>
        <v>1180.1691018534257</v>
      </c>
      <c r="BJ28">
        <f t="shared" si="41"/>
        <v>0.84298938988931127</v>
      </c>
      <c r="BK28">
        <f t="shared" si="42"/>
        <v>0.19597877977862249</v>
      </c>
      <c r="BL28">
        <v>6</v>
      </c>
      <c r="BM28">
        <v>0.5</v>
      </c>
      <c r="BN28" t="s">
        <v>290</v>
      </c>
      <c r="BO28">
        <v>2</v>
      </c>
      <c r="BP28">
        <v>1608075508.5</v>
      </c>
      <c r="BQ28">
        <v>799.95648387096799</v>
      </c>
      <c r="BR28">
        <v>823.02264516129003</v>
      </c>
      <c r="BS28">
        <v>17.7652258064516</v>
      </c>
      <c r="BT28">
        <v>16.1283483870968</v>
      </c>
      <c r="BU28">
        <v>795.18748387096798</v>
      </c>
      <c r="BV28">
        <v>17.611232258064501</v>
      </c>
      <c r="BW28">
        <v>500.00512903225803</v>
      </c>
      <c r="BX28">
        <v>102.486</v>
      </c>
      <c r="BY28">
        <v>9.9938677419354804E-2</v>
      </c>
      <c r="BZ28">
        <v>27.9881064516129</v>
      </c>
      <c r="CA28">
        <v>28.663709677419401</v>
      </c>
      <c r="CB28">
        <v>999.9</v>
      </c>
      <c r="CC28">
        <v>0</v>
      </c>
      <c r="CD28">
        <v>0</v>
      </c>
      <c r="CE28">
        <v>10003.180645161299</v>
      </c>
      <c r="CF28">
        <v>0</v>
      </c>
      <c r="CG28">
        <v>209.50741935483899</v>
      </c>
      <c r="CH28">
        <v>1399.98096774194</v>
      </c>
      <c r="CI28">
        <v>0.89999593548387102</v>
      </c>
      <c r="CJ28">
        <v>0.10000424516129</v>
      </c>
      <c r="CK28">
        <v>0</v>
      </c>
      <c r="CL28">
        <v>1013.00741935484</v>
      </c>
      <c r="CM28">
        <v>4.9993800000000004</v>
      </c>
      <c r="CN28">
        <v>14141.7387096774</v>
      </c>
      <c r="CO28">
        <v>11164.1612903226</v>
      </c>
      <c r="CP28">
        <v>47.429000000000002</v>
      </c>
      <c r="CQ28">
        <v>48.895000000000003</v>
      </c>
      <c r="CR28">
        <v>48.125</v>
      </c>
      <c r="CS28">
        <v>48.875</v>
      </c>
      <c r="CT28">
        <v>49.061999999999998</v>
      </c>
      <c r="CU28">
        <v>1255.47806451613</v>
      </c>
      <c r="CV28">
        <v>139.50290322580599</v>
      </c>
      <c r="CW28">
        <v>0</v>
      </c>
      <c r="CX28">
        <v>119.60000014305101</v>
      </c>
      <c r="CY28">
        <v>0</v>
      </c>
      <c r="CZ28">
        <v>1013.02692307692</v>
      </c>
      <c r="DA28">
        <v>8.90529914893518</v>
      </c>
      <c r="DB28">
        <v>113.41196584770201</v>
      </c>
      <c r="DC28">
        <v>14142.2807692308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18.110166277716498</v>
      </c>
      <c r="DS28">
        <v>-0.58484899633402498</v>
      </c>
      <c r="DT28">
        <v>5.1489723792409202E-2</v>
      </c>
      <c r="DU28">
        <v>0</v>
      </c>
      <c r="DV28">
        <v>-23.063406666666701</v>
      </c>
      <c r="DW28">
        <v>0.67153014460511895</v>
      </c>
      <c r="DX28">
        <v>6.3376057168478203E-2</v>
      </c>
      <c r="DY28">
        <v>0</v>
      </c>
      <c r="DZ28">
        <v>1.6365413333333301</v>
      </c>
      <c r="EA28">
        <v>-7.27191991101208E-2</v>
      </c>
      <c r="EB28">
        <v>5.2866950818908501E-3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1382.3</v>
      </c>
      <c r="EX28">
        <v>1382.6</v>
      </c>
      <c r="EY28">
        <v>2</v>
      </c>
      <c r="EZ28">
        <v>485.99099999999999</v>
      </c>
      <c r="FA28">
        <v>516.46299999999997</v>
      </c>
      <c r="FB28">
        <v>24.775300000000001</v>
      </c>
      <c r="FC28">
        <v>31.254799999999999</v>
      </c>
      <c r="FD28">
        <v>30</v>
      </c>
      <c r="FE28">
        <v>31.054300000000001</v>
      </c>
      <c r="FF28">
        <v>31.089700000000001</v>
      </c>
      <c r="FG28">
        <v>37.077100000000002</v>
      </c>
      <c r="FH28">
        <v>0</v>
      </c>
      <c r="FI28">
        <v>100</v>
      </c>
      <c r="FJ28">
        <v>24.778700000000001</v>
      </c>
      <c r="FK28">
        <v>822.91700000000003</v>
      </c>
      <c r="FL28">
        <v>17.850999999999999</v>
      </c>
      <c r="FM28">
        <v>101.14</v>
      </c>
      <c r="FN28">
        <v>100.624</v>
      </c>
    </row>
    <row r="29" spans="1:170" x14ac:dyDescent="0.25">
      <c r="A29">
        <v>13</v>
      </c>
      <c r="B29">
        <v>1608075637.0999999</v>
      </c>
      <c r="C29">
        <v>1240.0999999046301</v>
      </c>
      <c r="D29" t="s">
        <v>339</v>
      </c>
      <c r="E29" t="s">
        <v>340</v>
      </c>
      <c r="F29" t="s">
        <v>285</v>
      </c>
      <c r="G29" t="s">
        <v>286</v>
      </c>
      <c r="H29">
        <v>1608075629.0999999</v>
      </c>
      <c r="I29">
        <f t="shared" si="0"/>
        <v>1.2197811268082133E-3</v>
      </c>
      <c r="J29">
        <f t="shared" si="1"/>
        <v>18.620781259925455</v>
      </c>
      <c r="K29">
        <f t="shared" si="2"/>
        <v>899.98054838709697</v>
      </c>
      <c r="L29">
        <f t="shared" si="3"/>
        <v>355.07563358931924</v>
      </c>
      <c r="M29">
        <f t="shared" si="4"/>
        <v>36.425248844138558</v>
      </c>
      <c r="N29">
        <f t="shared" si="5"/>
        <v>92.324035582233151</v>
      </c>
      <c r="O29">
        <f t="shared" si="6"/>
        <v>5.7446761631263658E-2</v>
      </c>
      <c r="P29">
        <f t="shared" si="7"/>
        <v>2.9713711677255019</v>
      </c>
      <c r="Q29">
        <f t="shared" si="8"/>
        <v>5.6836809599958377E-2</v>
      </c>
      <c r="R29">
        <f t="shared" si="9"/>
        <v>3.557726798821291E-2</v>
      </c>
      <c r="S29">
        <f t="shared" si="10"/>
        <v>231.29036387874322</v>
      </c>
      <c r="T29">
        <f t="shared" si="11"/>
        <v>29.017659163146021</v>
      </c>
      <c r="U29">
        <f t="shared" si="12"/>
        <v>28.6789967741935</v>
      </c>
      <c r="V29">
        <f t="shared" si="13"/>
        <v>3.9476705524336446</v>
      </c>
      <c r="W29">
        <f t="shared" si="14"/>
        <v>47.680497894754687</v>
      </c>
      <c r="X29">
        <f t="shared" si="15"/>
        <v>1.8078535519572234</v>
      </c>
      <c r="Y29">
        <f t="shared" si="16"/>
        <v>3.7915995674955076</v>
      </c>
      <c r="Z29">
        <f t="shared" si="17"/>
        <v>2.1398170004764214</v>
      </c>
      <c r="AA29">
        <f t="shared" si="18"/>
        <v>-53.79234769224221</v>
      </c>
      <c r="AB29">
        <f t="shared" si="19"/>
        <v>-111.11731252977518</v>
      </c>
      <c r="AC29">
        <f t="shared" si="20"/>
        <v>-8.1784897881540726</v>
      </c>
      <c r="AD29">
        <f t="shared" si="21"/>
        <v>58.202213868571761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53972.651482721863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1039.5838461538499</v>
      </c>
      <c r="AR29">
        <v>1380.97</v>
      </c>
      <c r="AS29">
        <f t="shared" si="27"/>
        <v>0.2472075091031305</v>
      </c>
      <c r="AT29">
        <v>0.5</v>
      </c>
      <c r="AU29">
        <f t="shared" si="28"/>
        <v>1180.1783437890278</v>
      </c>
      <c r="AV29">
        <f t="shared" si="29"/>
        <v>18.620781259925455</v>
      </c>
      <c r="AW29">
        <f t="shared" si="30"/>
        <v>145.8744743327718</v>
      </c>
      <c r="AX29">
        <f t="shared" si="31"/>
        <v>0.5364490177194291</v>
      </c>
      <c r="AY29">
        <f t="shared" si="32"/>
        <v>1.6267480962329592E-2</v>
      </c>
      <c r="AZ29">
        <f t="shared" si="33"/>
        <v>1.3621657240924856</v>
      </c>
      <c r="BA29" t="s">
        <v>342</v>
      </c>
      <c r="BB29">
        <v>640.15</v>
      </c>
      <c r="BC29">
        <f t="shared" si="34"/>
        <v>740.82</v>
      </c>
      <c r="BD29">
        <f t="shared" si="35"/>
        <v>0.46082199973833066</v>
      </c>
      <c r="BE29">
        <f t="shared" si="36"/>
        <v>0.71745241101021007</v>
      </c>
      <c r="BF29">
        <f t="shared" si="37"/>
        <v>0.51298227687740505</v>
      </c>
      <c r="BG29">
        <f t="shared" si="38"/>
        <v>0.7386742037054489</v>
      </c>
      <c r="BH29">
        <f t="shared" si="39"/>
        <v>1399.9916129032299</v>
      </c>
      <c r="BI29">
        <f t="shared" si="40"/>
        <v>1180.1783437890278</v>
      </c>
      <c r="BJ29">
        <f t="shared" si="41"/>
        <v>0.84298958144587399</v>
      </c>
      <c r="BK29">
        <f t="shared" si="42"/>
        <v>0.19597916289174797</v>
      </c>
      <c r="BL29">
        <v>6</v>
      </c>
      <c r="BM29">
        <v>0.5</v>
      </c>
      <c r="BN29" t="s">
        <v>290</v>
      </c>
      <c r="BO29">
        <v>2</v>
      </c>
      <c r="BP29">
        <v>1608075629.0999999</v>
      </c>
      <c r="BQ29">
        <v>899.98054838709697</v>
      </c>
      <c r="BR29">
        <v>923.64245161290296</v>
      </c>
      <c r="BS29">
        <v>17.623070967741899</v>
      </c>
      <c r="BT29">
        <v>16.185151612903201</v>
      </c>
      <c r="BU29">
        <v>895.21154838709697</v>
      </c>
      <c r="BV29">
        <v>17.469070967741899</v>
      </c>
      <c r="BW29">
        <v>500.00780645161302</v>
      </c>
      <c r="BX29">
        <v>102.48448387096801</v>
      </c>
      <c r="BY29">
        <v>9.9995035483870898E-2</v>
      </c>
      <c r="BZ29">
        <v>27.985348387096799</v>
      </c>
      <c r="CA29">
        <v>28.6789967741935</v>
      </c>
      <c r="CB29">
        <v>999.9</v>
      </c>
      <c r="CC29">
        <v>0</v>
      </c>
      <c r="CD29">
        <v>0</v>
      </c>
      <c r="CE29">
        <v>9992.1180645161294</v>
      </c>
      <c r="CF29">
        <v>0</v>
      </c>
      <c r="CG29">
        <v>210.59319354838701</v>
      </c>
      <c r="CH29">
        <v>1399.9916129032299</v>
      </c>
      <c r="CI29">
        <v>0.89999238709677398</v>
      </c>
      <c r="CJ29">
        <v>0.10000772903225801</v>
      </c>
      <c r="CK29">
        <v>0</v>
      </c>
      <c r="CL29">
        <v>1039.54225806452</v>
      </c>
      <c r="CM29">
        <v>4.9993800000000004</v>
      </c>
      <c r="CN29">
        <v>14491.6225806452</v>
      </c>
      <c r="CO29">
        <v>11164.2419354839</v>
      </c>
      <c r="CP29">
        <v>47.375</v>
      </c>
      <c r="CQ29">
        <v>48.811999999999998</v>
      </c>
      <c r="CR29">
        <v>48.061999999999998</v>
      </c>
      <c r="CS29">
        <v>48.811999999999998</v>
      </c>
      <c r="CT29">
        <v>49</v>
      </c>
      <c r="CU29">
        <v>1255.4787096774201</v>
      </c>
      <c r="CV29">
        <v>139.51290322580601</v>
      </c>
      <c r="CW29">
        <v>0</v>
      </c>
      <c r="CX29">
        <v>119.60000014305101</v>
      </c>
      <c r="CY29">
        <v>0</v>
      </c>
      <c r="CZ29">
        <v>1039.5838461538499</v>
      </c>
      <c r="DA29">
        <v>7.6697435928605202</v>
      </c>
      <c r="DB29">
        <v>68.242734994117697</v>
      </c>
      <c r="DC29">
        <v>14492.003846153801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18.623626544362001</v>
      </c>
      <c r="DS29">
        <v>-0.80257289639837204</v>
      </c>
      <c r="DT29">
        <v>8.2892654686243294E-2</v>
      </c>
      <c r="DU29">
        <v>0</v>
      </c>
      <c r="DV29">
        <v>-23.6615933333333</v>
      </c>
      <c r="DW29">
        <v>0.87927030033366405</v>
      </c>
      <c r="DX29">
        <v>9.8055521460491596E-2</v>
      </c>
      <c r="DY29">
        <v>0</v>
      </c>
      <c r="DZ29">
        <v>1.438132</v>
      </c>
      <c r="EA29">
        <v>-6.0306473859840497E-2</v>
      </c>
      <c r="EB29">
        <v>4.3990115556413996E-3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1384.3</v>
      </c>
      <c r="EX29">
        <v>1384.6</v>
      </c>
      <c r="EY29">
        <v>2</v>
      </c>
      <c r="EZ29">
        <v>485.80700000000002</v>
      </c>
      <c r="FA29">
        <v>516.93100000000004</v>
      </c>
      <c r="FB29">
        <v>24.815999999999999</v>
      </c>
      <c r="FC29">
        <v>31.238499999999998</v>
      </c>
      <c r="FD29">
        <v>30.0001</v>
      </c>
      <c r="FE29">
        <v>31.040800000000001</v>
      </c>
      <c r="FF29">
        <v>31.0761</v>
      </c>
      <c r="FG29">
        <v>40.724299999999999</v>
      </c>
      <c r="FH29">
        <v>0</v>
      </c>
      <c r="FI29">
        <v>100</v>
      </c>
      <c r="FJ29">
        <v>24.825199999999999</v>
      </c>
      <c r="FK29">
        <v>923.53399999999999</v>
      </c>
      <c r="FL29">
        <v>17.694800000000001</v>
      </c>
      <c r="FM29">
        <v>101.14</v>
      </c>
      <c r="FN29">
        <v>100.625</v>
      </c>
    </row>
    <row r="30" spans="1:170" x14ac:dyDescent="0.25">
      <c r="A30">
        <v>14</v>
      </c>
      <c r="B30">
        <v>1608075757.5999999</v>
      </c>
      <c r="C30">
        <v>1360.5999999046301</v>
      </c>
      <c r="D30" t="s">
        <v>343</v>
      </c>
      <c r="E30" t="s">
        <v>344</v>
      </c>
      <c r="F30" t="s">
        <v>285</v>
      </c>
      <c r="G30" t="s">
        <v>286</v>
      </c>
      <c r="H30">
        <v>1608075749.5999999</v>
      </c>
      <c r="I30">
        <f t="shared" si="0"/>
        <v>1.0459435360231078E-3</v>
      </c>
      <c r="J30">
        <f t="shared" si="1"/>
        <v>21.25427033915015</v>
      </c>
      <c r="K30">
        <f t="shared" si="2"/>
        <v>1199.84161290323</v>
      </c>
      <c r="L30">
        <f t="shared" si="3"/>
        <v>466.58421042277615</v>
      </c>
      <c r="M30">
        <f t="shared" si="4"/>
        <v>47.865917825739153</v>
      </c>
      <c r="N30">
        <f t="shared" si="5"/>
        <v>123.08929184527936</v>
      </c>
      <c r="O30">
        <f t="shared" si="6"/>
        <v>4.8654983521152266E-2</v>
      </c>
      <c r="P30">
        <f t="shared" si="7"/>
        <v>2.9732667175374203</v>
      </c>
      <c r="Q30">
        <f t="shared" si="8"/>
        <v>4.8216950349145589E-2</v>
      </c>
      <c r="R30">
        <f t="shared" si="9"/>
        <v>3.0174620703982406E-2</v>
      </c>
      <c r="S30">
        <f t="shared" si="10"/>
        <v>231.29075621000533</v>
      </c>
      <c r="T30">
        <f t="shared" si="11"/>
        <v>29.080845359749247</v>
      </c>
      <c r="U30">
        <f t="shared" si="12"/>
        <v>28.704629032258101</v>
      </c>
      <c r="V30">
        <f t="shared" si="13"/>
        <v>3.953543584630137</v>
      </c>
      <c r="W30">
        <f t="shared" si="14"/>
        <v>47.168812534602914</v>
      </c>
      <c r="X30">
        <f t="shared" si="15"/>
        <v>1.7904608793596597</v>
      </c>
      <c r="Y30">
        <f t="shared" si="16"/>
        <v>3.7958574387391719</v>
      </c>
      <c r="Z30">
        <f t="shared" si="17"/>
        <v>2.1630827052704773</v>
      </c>
      <c r="AA30">
        <f t="shared" si="18"/>
        <v>-46.126109938619052</v>
      </c>
      <c r="AB30">
        <f t="shared" si="19"/>
        <v>-112.21098241182159</v>
      </c>
      <c r="AC30">
        <f t="shared" si="20"/>
        <v>-8.2555654905815903</v>
      </c>
      <c r="AD30">
        <f t="shared" si="21"/>
        <v>64.698098368983096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54024.828193796071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1033.2580769230799</v>
      </c>
      <c r="AR30">
        <v>1376.95</v>
      </c>
      <c r="AS30">
        <f t="shared" si="27"/>
        <v>0.24960377869706241</v>
      </c>
      <c r="AT30">
        <v>0.5</v>
      </c>
      <c r="AU30">
        <f t="shared" si="28"/>
        <v>1180.1807447870874</v>
      </c>
      <c r="AV30">
        <f t="shared" si="29"/>
        <v>21.25427033915015</v>
      </c>
      <c r="AW30">
        <f t="shared" si="30"/>
        <v>147.28878672218522</v>
      </c>
      <c r="AX30">
        <f t="shared" si="31"/>
        <v>0.54182069065688665</v>
      </c>
      <c r="AY30">
        <f t="shared" si="32"/>
        <v>1.849887647752211E-2</v>
      </c>
      <c r="AZ30">
        <f t="shared" si="33"/>
        <v>1.3690620574458039</v>
      </c>
      <c r="BA30" t="s">
        <v>346</v>
      </c>
      <c r="BB30">
        <v>630.89</v>
      </c>
      <c r="BC30">
        <f t="shared" si="34"/>
        <v>746.06000000000006</v>
      </c>
      <c r="BD30">
        <f t="shared" si="35"/>
        <v>0.46067598192761994</v>
      </c>
      <c r="BE30">
        <f t="shared" si="36"/>
        <v>0.71645529209217118</v>
      </c>
      <c r="BF30">
        <f t="shared" si="37"/>
        <v>0.51958565672188073</v>
      </c>
      <c r="BG30">
        <f t="shared" si="38"/>
        <v>0.74025277715351723</v>
      </c>
      <c r="BH30">
        <f t="shared" si="39"/>
        <v>1399.99451612903</v>
      </c>
      <c r="BI30">
        <f t="shared" si="40"/>
        <v>1180.1807447870874</v>
      </c>
      <c r="BJ30">
        <f t="shared" si="41"/>
        <v>0.8429895483092853</v>
      </c>
      <c r="BK30">
        <f t="shared" si="42"/>
        <v>0.19597909661857069</v>
      </c>
      <c r="BL30">
        <v>6</v>
      </c>
      <c r="BM30">
        <v>0.5</v>
      </c>
      <c r="BN30" t="s">
        <v>290</v>
      </c>
      <c r="BO30">
        <v>2</v>
      </c>
      <c r="BP30">
        <v>1608075749.5999999</v>
      </c>
      <c r="BQ30">
        <v>1199.84161290323</v>
      </c>
      <c r="BR30">
        <v>1226.8522580645199</v>
      </c>
      <c r="BS30">
        <v>17.452935483870998</v>
      </c>
      <c r="BT30">
        <v>16.219729032258101</v>
      </c>
      <c r="BU30">
        <v>1195.0722580645199</v>
      </c>
      <c r="BV30">
        <v>17.298935483870999</v>
      </c>
      <c r="BW30">
        <v>500.00812903225801</v>
      </c>
      <c r="BX30">
        <v>102.488</v>
      </c>
      <c r="BY30">
        <v>9.9950377419354794E-2</v>
      </c>
      <c r="BZ30">
        <v>28.0046</v>
      </c>
      <c r="CA30">
        <v>28.704629032258101</v>
      </c>
      <c r="CB30">
        <v>999.9</v>
      </c>
      <c r="CC30">
        <v>0</v>
      </c>
      <c r="CD30">
        <v>0</v>
      </c>
      <c r="CE30">
        <v>10002.498064516099</v>
      </c>
      <c r="CF30">
        <v>0</v>
      </c>
      <c r="CG30">
        <v>207.99380645161301</v>
      </c>
      <c r="CH30">
        <v>1399.99451612903</v>
      </c>
      <c r="CI30">
        <v>0.89999380645161298</v>
      </c>
      <c r="CJ30">
        <v>0.100006335483871</v>
      </c>
      <c r="CK30">
        <v>0</v>
      </c>
      <c r="CL30">
        <v>1033.3567741935501</v>
      </c>
      <c r="CM30">
        <v>4.9993800000000004</v>
      </c>
      <c r="CN30">
        <v>14402.345161290301</v>
      </c>
      <c r="CO30">
        <v>11164.2677419355</v>
      </c>
      <c r="CP30">
        <v>47.375</v>
      </c>
      <c r="CQ30">
        <v>48.816064516129003</v>
      </c>
      <c r="CR30">
        <v>48.061999999999998</v>
      </c>
      <c r="CS30">
        <v>48.858741935483899</v>
      </c>
      <c r="CT30">
        <v>49</v>
      </c>
      <c r="CU30">
        <v>1255.48548387097</v>
      </c>
      <c r="CV30">
        <v>139.51193548387101</v>
      </c>
      <c r="CW30">
        <v>0</v>
      </c>
      <c r="CX30">
        <v>119.59999990463299</v>
      </c>
      <c r="CY30">
        <v>0</v>
      </c>
      <c r="CZ30">
        <v>1033.2580769230799</v>
      </c>
      <c r="DA30">
        <v>-18.178803437915999</v>
      </c>
      <c r="DB30">
        <v>-255.54529923571499</v>
      </c>
      <c r="DC30">
        <v>14400.757692307699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21.261009002330901</v>
      </c>
      <c r="DS30">
        <v>-1.69140317308789</v>
      </c>
      <c r="DT30">
        <v>0.12867850853264001</v>
      </c>
      <c r="DU30">
        <v>0</v>
      </c>
      <c r="DV30">
        <v>-26.998816666666698</v>
      </c>
      <c r="DW30">
        <v>2.0737895439376102</v>
      </c>
      <c r="DX30">
        <v>0.15576986033533199</v>
      </c>
      <c r="DY30">
        <v>0</v>
      </c>
      <c r="DZ30">
        <v>1.23275433333333</v>
      </c>
      <c r="EA30">
        <v>-0.121880756395992</v>
      </c>
      <c r="EB30">
        <v>8.7988721562608195E-3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1386.3</v>
      </c>
      <c r="EX30">
        <v>1386.6</v>
      </c>
      <c r="EY30">
        <v>2</v>
      </c>
      <c r="EZ30">
        <v>485.63299999999998</v>
      </c>
      <c r="FA30">
        <v>517.77800000000002</v>
      </c>
      <c r="FB30">
        <v>24.838000000000001</v>
      </c>
      <c r="FC30">
        <v>31.233000000000001</v>
      </c>
      <c r="FD30">
        <v>30.000800000000002</v>
      </c>
      <c r="FE30">
        <v>31.032599999999999</v>
      </c>
      <c r="FF30">
        <v>31.070699999999999</v>
      </c>
      <c r="FG30">
        <v>51.313600000000001</v>
      </c>
      <c r="FH30">
        <v>0</v>
      </c>
      <c r="FI30">
        <v>100</v>
      </c>
      <c r="FJ30">
        <v>24.798100000000002</v>
      </c>
      <c r="FK30">
        <v>1226.52</v>
      </c>
      <c r="FL30">
        <v>17.5656</v>
      </c>
      <c r="FM30">
        <v>101.14</v>
      </c>
      <c r="FN30">
        <v>100.626</v>
      </c>
    </row>
    <row r="31" spans="1:170" x14ac:dyDescent="0.25">
      <c r="A31">
        <v>15</v>
      </c>
      <c r="B31">
        <v>1608075878.0999999</v>
      </c>
      <c r="C31">
        <v>1481.0999999046301</v>
      </c>
      <c r="D31" t="s">
        <v>347</v>
      </c>
      <c r="E31" t="s">
        <v>348</v>
      </c>
      <c r="F31" t="s">
        <v>285</v>
      </c>
      <c r="G31" t="s">
        <v>286</v>
      </c>
      <c r="H31">
        <v>1608075870.0999999</v>
      </c>
      <c r="I31">
        <f t="shared" si="0"/>
        <v>8.5217638044535313E-4</v>
      </c>
      <c r="J31">
        <f t="shared" si="1"/>
        <v>20.494701680431643</v>
      </c>
      <c r="K31">
        <f t="shared" si="2"/>
        <v>1399.8854838709699</v>
      </c>
      <c r="L31">
        <f t="shared" si="3"/>
        <v>522.70815898611943</v>
      </c>
      <c r="M31">
        <f t="shared" si="4"/>
        <v>53.624535583766068</v>
      </c>
      <c r="N31">
        <f t="shared" si="5"/>
        <v>143.61399884907831</v>
      </c>
      <c r="O31">
        <f t="shared" si="6"/>
        <v>3.9120374639865237E-2</v>
      </c>
      <c r="P31">
        <f t="shared" si="7"/>
        <v>2.9741589192574205</v>
      </c>
      <c r="Q31">
        <f t="shared" si="8"/>
        <v>3.8836741722864304E-2</v>
      </c>
      <c r="R31">
        <f t="shared" si="9"/>
        <v>2.4298275299179876E-2</v>
      </c>
      <c r="S31">
        <f t="shared" si="10"/>
        <v>231.28773217659975</v>
      </c>
      <c r="T31">
        <f t="shared" si="11"/>
        <v>29.106608307468804</v>
      </c>
      <c r="U31">
        <f t="shared" si="12"/>
        <v>28.714164516128999</v>
      </c>
      <c r="V31">
        <f t="shared" si="13"/>
        <v>3.9557303614837211</v>
      </c>
      <c r="W31">
        <f t="shared" si="14"/>
        <v>46.626435508960753</v>
      </c>
      <c r="X31">
        <f t="shared" si="15"/>
        <v>1.7674405725657589</v>
      </c>
      <c r="Y31">
        <f t="shared" si="16"/>
        <v>3.7906405524524578</v>
      </c>
      <c r="Z31">
        <f t="shared" si="17"/>
        <v>2.1882897889179622</v>
      </c>
      <c r="AA31">
        <f t="shared" si="18"/>
        <v>-37.580978377640072</v>
      </c>
      <c r="AB31">
        <f t="shared" si="19"/>
        <v>-117.55614047598242</v>
      </c>
      <c r="AC31">
        <f t="shared" si="20"/>
        <v>-8.6456202213051299</v>
      </c>
      <c r="AD31">
        <f t="shared" si="21"/>
        <v>67.504993101672127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54055.261028527828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1025.415</v>
      </c>
      <c r="AR31">
        <v>1370.74</v>
      </c>
      <c r="AS31">
        <f t="shared" si="27"/>
        <v>0.25192596699592928</v>
      </c>
      <c r="AT31">
        <v>0.5</v>
      </c>
      <c r="AU31">
        <f t="shared" si="28"/>
        <v>1180.1650083051463</v>
      </c>
      <c r="AV31">
        <f t="shared" si="29"/>
        <v>20.494701680431643</v>
      </c>
      <c r="AW31">
        <f t="shared" si="30"/>
        <v>148.65710546601645</v>
      </c>
      <c r="AX31">
        <f t="shared" si="31"/>
        <v>0.53809621080584213</v>
      </c>
      <c r="AY31">
        <f t="shared" si="32"/>
        <v>1.7855510892083086E-2</v>
      </c>
      <c r="AZ31">
        <f t="shared" si="33"/>
        <v>1.3797948553336155</v>
      </c>
      <c r="BA31" t="s">
        <v>350</v>
      </c>
      <c r="BB31">
        <v>633.15</v>
      </c>
      <c r="BC31">
        <f t="shared" si="34"/>
        <v>737.59</v>
      </c>
      <c r="BD31">
        <f t="shared" si="35"/>
        <v>0.46818015428625664</v>
      </c>
      <c r="BE31">
        <f t="shared" si="36"/>
        <v>0.7194333816419608</v>
      </c>
      <c r="BF31">
        <f t="shared" si="37"/>
        <v>0.52700207315441128</v>
      </c>
      <c r="BG31">
        <f t="shared" si="38"/>
        <v>0.74269131971881697</v>
      </c>
      <c r="BH31">
        <f t="shared" si="39"/>
        <v>1399.97580645161</v>
      </c>
      <c r="BI31">
        <f t="shared" si="40"/>
        <v>1180.1650083051463</v>
      </c>
      <c r="BJ31">
        <f t="shared" si="41"/>
        <v>0.84298957372442174</v>
      </c>
      <c r="BK31">
        <f t="shared" si="42"/>
        <v>0.19597914744884337</v>
      </c>
      <c r="BL31">
        <v>6</v>
      </c>
      <c r="BM31">
        <v>0.5</v>
      </c>
      <c r="BN31" t="s">
        <v>290</v>
      </c>
      <c r="BO31">
        <v>2</v>
      </c>
      <c r="BP31">
        <v>1608075870.0999999</v>
      </c>
      <c r="BQ31">
        <v>1399.8854838709699</v>
      </c>
      <c r="BR31">
        <v>1425.91032258065</v>
      </c>
      <c r="BS31">
        <v>17.228225806451601</v>
      </c>
      <c r="BT31">
        <v>16.223245161290301</v>
      </c>
      <c r="BU31">
        <v>1395.1164516128999</v>
      </c>
      <c r="BV31">
        <v>17.074229032258099</v>
      </c>
      <c r="BW31">
        <v>500.00658064516102</v>
      </c>
      <c r="BX31">
        <v>102.489838709677</v>
      </c>
      <c r="BY31">
        <v>9.99806032258065E-2</v>
      </c>
      <c r="BZ31">
        <v>27.981009677419401</v>
      </c>
      <c r="CA31">
        <v>28.714164516128999</v>
      </c>
      <c r="CB31">
        <v>999.9</v>
      </c>
      <c r="CC31">
        <v>0</v>
      </c>
      <c r="CD31">
        <v>0</v>
      </c>
      <c r="CE31">
        <v>10007.3683870968</v>
      </c>
      <c r="CF31">
        <v>0</v>
      </c>
      <c r="CG31">
        <v>208.31787096774201</v>
      </c>
      <c r="CH31">
        <v>1399.97580645161</v>
      </c>
      <c r="CI31">
        <v>0.89999238709677398</v>
      </c>
      <c r="CJ31">
        <v>0.10000772903225801</v>
      </c>
      <c r="CK31">
        <v>0</v>
      </c>
      <c r="CL31">
        <v>1025.4035483871</v>
      </c>
      <c r="CM31">
        <v>4.9993800000000004</v>
      </c>
      <c r="CN31">
        <v>14290.4225806452</v>
      </c>
      <c r="CO31">
        <v>11164.106451612901</v>
      </c>
      <c r="CP31">
        <v>47.336387096774203</v>
      </c>
      <c r="CQ31">
        <v>48.811999999999998</v>
      </c>
      <c r="CR31">
        <v>48.054000000000002</v>
      </c>
      <c r="CS31">
        <v>48.811999999999998</v>
      </c>
      <c r="CT31">
        <v>49</v>
      </c>
      <c r="CU31">
        <v>1255.46483870968</v>
      </c>
      <c r="CV31">
        <v>139.51096774193601</v>
      </c>
      <c r="CW31">
        <v>0</v>
      </c>
      <c r="CX31">
        <v>119.700000047684</v>
      </c>
      <c r="CY31">
        <v>0</v>
      </c>
      <c r="CZ31">
        <v>1025.415</v>
      </c>
      <c r="DA31">
        <v>2.31282051175137</v>
      </c>
      <c r="DB31">
        <v>30.7897436313912</v>
      </c>
      <c r="DC31">
        <v>14290.5769230769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20.517435125480201</v>
      </c>
      <c r="DS31">
        <v>-1.4953989901787199</v>
      </c>
      <c r="DT31">
        <v>0.13499761687770301</v>
      </c>
      <c r="DU31">
        <v>0</v>
      </c>
      <c r="DV31">
        <v>-26.0285266666667</v>
      </c>
      <c r="DW31">
        <v>1.5433468298109301</v>
      </c>
      <c r="DX31">
        <v>0.143112028223424</v>
      </c>
      <c r="DY31">
        <v>0</v>
      </c>
      <c r="DZ31">
        <v>1.00511666666667</v>
      </c>
      <c r="EA31">
        <v>-2.9203114571749501E-2</v>
      </c>
      <c r="EB31">
        <v>2.1690786574539399E-3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1388.3</v>
      </c>
      <c r="EX31">
        <v>1388.6</v>
      </c>
      <c r="EY31">
        <v>2</v>
      </c>
      <c r="EZ31">
        <v>485.7</v>
      </c>
      <c r="FA31">
        <v>518.34400000000005</v>
      </c>
      <c r="FB31">
        <v>24.8367</v>
      </c>
      <c r="FC31">
        <v>31.2166</v>
      </c>
      <c r="FD31">
        <v>30</v>
      </c>
      <c r="FE31">
        <v>31.019100000000002</v>
      </c>
      <c r="FF31">
        <v>31.054400000000001</v>
      </c>
      <c r="FG31">
        <v>58.021099999999997</v>
      </c>
      <c r="FH31">
        <v>0</v>
      </c>
      <c r="FI31">
        <v>100</v>
      </c>
      <c r="FJ31">
        <v>24.845400000000001</v>
      </c>
      <c r="FK31">
        <v>1425.78</v>
      </c>
      <c r="FL31">
        <v>17.411200000000001</v>
      </c>
      <c r="FM31">
        <v>101.143</v>
      </c>
      <c r="FN31">
        <v>100.629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2020-12-15T15:47:07Z</dcterms:created>
  <dcterms:modified xsi:type="dcterms:W3CDTF">2021-05-04T23:26:07Z</dcterms:modified>
</cp:coreProperties>
</file>