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FE202A1C-6FF9-4785-909C-6BFF60D818D9}" xr6:coauthVersionLast="46" xr6:coauthVersionMax="46" xr10:uidLastSave="{00000000-0000-0000-0000-000000000000}"/>
  <bookViews>
    <workbookView xWindow="1905" yWindow="1905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 s="1"/>
  <c r="Z31" i="1"/>
  <c r="Y31" i="1"/>
  <c r="X31" i="1" s="1"/>
  <c r="Q31" i="1"/>
  <c r="BO30" i="1"/>
  <c r="BN30" i="1"/>
  <c r="BL30" i="1"/>
  <c r="BM30" i="1" s="1"/>
  <c r="BJ30" i="1"/>
  <c r="BK30" i="1" s="1"/>
  <c r="BI30" i="1"/>
  <c r="BH30" i="1"/>
  <c r="BG30" i="1"/>
  <c r="BF30" i="1"/>
  <c r="BE30" i="1"/>
  <c r="BA30" i="1"/>
  <c r="AU30" i="1"/>
  <c r="AO30" i="1"/>
  <c r="AJ30" i="1"/>
  <c r="AH30" i="1" s="1"/>
  <c r="Z30" i="1"/>
  <c r="Y30" i="1"/>
  <c r="X30" i="1" s="1"/>
  <c r="Q30" i="1"/>
  <c r="BO29" i="1"/>
  <c r="BN29" i="1"/>
  <c r="BL29" i="1"/>
  <c r="BM29" i="1" s="1"/>
  <c r="BI29" i="1"/>
  <c r="BH29" i="1"/>
  <c r="BG29" i="1"/>
  <c r="BF29" i="1"/>
  <c r="BJ29" i="1" s="1"/>
  <c r="BK29" i="1" s="1"/>
  <c r="BE29" i="1"/>
  <c r="BA29" i="1"/>
  <c r="AU29" i="1"/>
  <c r="AO29" i="1"/>
  <c r="AJ29" i="1"/>
  <c r="AH29" i="1" s="1"/>
  <c r="Z29" i="1"/>
  <c r="Y29" i="1"/>
  <c r="X29" i="1" s="1"/>
  <c r="Q29" i="1"/>
  <c r="BO28" i="1"/>
  <c r="BN28" i="1"/>
  <c r="BL28" i="1"/>
  <c r="BM28" i="1" s="1"/>
  <c r="BK28" i="1"/>
  <c r="BJ28" i="1"/>
  <c r="BI28" i="1"/>
  <c r="BH28" i="1"/>
  <c r="BG28" i="1"/>
  <c r="BF28" i="1"/>
  <c r="BE28" i="1"/>
  <c r="BA28" i="1"/>
  <c r="AU28" i="1"/>
  <c r="AO28" i="1"/>
  <c r="AJ28" i="1"/>
  <c r="AH28" i="1" s="1"/>
  <c r="Z28" i="1"/>
  <c r="Y28" i="1"/>
  <c r="X28" i="1" s="1"/>
  <c r="Q28" i="1"/>
  <c r="BO27" i="1"/>
  <c r="BN27" i="1"/>
  <c r="BL27" i="1"/>
  <c r="BM27" i="1" s="1"/>
  <c r="BI27" i="1"/>
  <c r="BH27" i="1"/>
  <c r="BG27" i="1"/>
  <c r="BF27" i="1"/>
  <c r="BJ27" i="1" s="1"/>
  <c r="BK27" i="1" s="1"/>
  <c r="BE27" i="1"/>
  <c r="BA27" i="1"/>
  <c r="AU27" i="1"/>
  <c r="AO27" i="1"/>
  <c r="AJ27" i="1"/>
  <c r="AH27" i="1" s="1"/>
  <c r="Z27" i="1"/>
  <c r="Y27" i="1"/>
  <c r="X27" i="1" s="1"/>
  <c r="Q27" i="1"/>
  <c r="BO26" i="1"/>
  <c r="BN26" i="1"/>
  <c r="BL26" i="1"/>
  <c r="BM26" i="1" s="1"/>
  <c r="BK26" i="1"/>
  <c r="BJ26" i="1"/>
  <c r="BI26" i="1"/>
  <c r="BH26" i="1"/>
  <c r="BG26" i="1"/>
  <c r="BF26" i="1"/>
  <c r="BE26" i="1"/>
  <c r="BA26" i="1"/>
  <c r="AU26" i="1"/>
  <c r="AO26" i="1"/>
  <c r="AJ26" i="1"/>
  <c r="AI26" i="1"/>
  <c r="AH26" i="1"/>
  <c r="O26" i="1" s="1"/>
  <c r="Z26" i="1"/>
  <c r="Y26" i="1"/>
  <c r="X26" i="1" s="1"/>
  <c r="Q26" i="1"/>
  <c r="BO25" i="1"/>
  <c r="BN25" i="1"/>
  <c r="BL25" i="1"/>
  <c r="BM25" i="1" s="1"/>
  <c r="BI25" i="1"/>
  <c r="BH25" i="1"/>
  <c r="BG25" i="1"/>
  <c r="BF25" i="1"/>
  <c r="BJ25" i="1" s="1"/>
  <c r="BK25" i="1" s="1"/>
  <c r="BE25" i="1"/>
  <c r="BA25" i="1"/>
  <c r="AU25" i="1"/>
  <c r="AO25" i="1"/>
  <c r="AJ25" i="1"/>
  <c r="AH25" i="1" s="1"/>
  <c r="Z25" i="1"/>
  <c r="Y25" i="1"/>
  <c r="X25" i="1" s="1"/>
  <c r="Q25" i="1"/>
  <c r="BO24" i="1"/>
  <c r="BN24" i="1"/>
  <c r="BL24" i="1"/>
  <c r="BM24" i="1" s="1"/>
  <c r="BK24" i="1"/>
  <c r="BJ24" i="1"/>
  <c r="BI24" i="1"/>
  <c r="BH24" i="1"/>
  <c r="BG24" i="1"/>
  <c r="BF24" i="1"/>
  <c r="BE24" i="1"/>
  <c r="BA24" i="1"/>
  <c r="AU24" i="1"/>
  <c r="AO24" i="1"/>
  <c r="AJ24" i="1"/>
  <c r="AI24" i="1"/>
  <c r="AH24" i="1"/>
  <c r="O24" i="1" s="1"/>
  <c r="Z24" i="1"/>
  <c r="Y24" i="1"/>
  <c r="X24" i="1" s="1"/>
  <c r="Q24" i="1"/>
  <c r="BO23" i="1"/>
  <c r="BN23" i="1"/>
  <c r="BL23" i="1"/>
  <c r="BM23" i="1" s="1"/>
  <c r="BI23" i="1"/>
  <c r="BH23" i="1"/>
  <c r="BG23" i="1"/>
  <c r="BF23" i="1"/>
  <c r="BJ23" i="1" s="1"/>
  <c r="BK23" i="1" s="1"/>
  <c r="BE23" i="1"/>
  <c r="BA23" i="1"/>
  <c r="AU23" i="1"/>
  <c r="AO23" i="1"/>
  <c r="AJ23" i="1"/>
  <c r="AI23" i="1"/>
  <c r="AH23" i="1"/>
  <c r="J23" i="1" s="1"/>
  <c r="I23" i="1" s="1"/>
  <c r="Z23" i="1"/>
  <c r="Y23" i="1"/>
  <c r="X23" i="1" s="1"/>
  <c r="Q23" i="1"/>
  <c r="L23" i="1"/>
  <c r="K23" i="1"/>
  <c r="AX23" i="1" s="1"/>
  <c r="BO22" i="1"/>
  <c r="BN22" i="1"/>
  <c r="BL22" i="1"/>
  <c r="BM22" i="1" s="1"/>
  <c r="BK22" i="1"/>
  <c r="BJ22" i="1"/>
  <c r="BI22" i="1"/>
  <c r="BH22" i="1"/>
  <c r="BG22" i="1"/>
  <c r="BF22" i="1"/>
  <c r="BE22" i="1"/>
  <c r="BA22" i="1"/>
  <c r="AU22" i="1"/>
  <c r="AO22" i="1"/>
  <c r="AJ22" i="1"/>
  <c r="AI22" i="1"/>
  <c r="AH22" i="1"/>
  <c r="O22" i="1" s="1"/>
  <c r="Z22" i="1"/>
  <c r="Y22" i="1"/>
  <c r="X22" i="1" s="1"/>
  <c r="Q22" i="1"/>
  <c r="BO21" i="1"/>
  <c r="BN21" i="1"/>
  <c r="BL21" i="1"/>
  <c r="BM21" i="1" s="1"/>
  <c r="BI21" i="1"/>
  <c r="BH21" i="1"/>
  <c r="BG21" i="1"/>
  <c r="BF21" i="1"/>
  <c r="BJ21" i="1" s="1"/>
  <c r="BK21" i="1" s="1"/>
  <c r="BE21" i="1"/>
  <c r="BA21" i="1"/>
  <c r="AU21" i="1"/>
  <c r="AO21" i="1"/>
  <c r="AJ21" i="1"/>
  <c r="AI21" i="1"/>
  <c r="AH21" i="1"/>
  <c r="J21" i="1" s="1"/>
  <c r="I21" i="1" s="1"/>
  <c r="Z21" i="1"/>
  <c r="Y21" i="1"/>
  <c r="X21" i="1" s="1"/>
  <c r="Q21" i="1"/>
  <c r="L21" i="1"/>
  <c r="K21" i="1"/>
  <c r="AX21" i="1" s="1"/>
  <c r="BO20" i="1"/>
  <c r="BN20" i="1"/>
  <c r="BL20" i="1"/>
  <c r="BM20" i="1" s="1"/>
  <c r="BK20" i="1"/>
  <c r="BJ20" i="1"/>
  <c r="BI20" i="1"/>
  <c r="BH20" i="1"/>
  <c r="BG20" i="1"/>
  <c r="BF20" i="1"/>
  <c r="BE20" i="1"/>
  <c r="BA20" i="1"/>
  <c r="AU20" i="1"/>
  <c r="AO20" i="1"/>
  <c r="AJ20" i="1"/>
  <c r="AI20" i="1"/>
  <c r="AH20" i="1"/>
  <c r="O20" i="1" s="1"/>
  <c r="Z20" i="1"/>
  <c r="Y20" i="1"/>
  <c r="X20" i="1" s="1"/>
  <c r="Q20" i="1"/>
  <c r="BO19" i="1"/>
  <c r="BN19" i="1"/>
  <c r="BL19" i="1"/>
  <c r="BM19" i="1" s="1"/>
  <c r="BI19" i="1"/>
  <c r="BH19" i="1"/>
  <c r="BG19" i="1"/>
  <c r="BF19" i="1"/>
  <c r="BJ19" i="1" s="1"/>
  <c r="BK19" i="1" s="1"/>
  <c r="BE19" i="1"/>
  <c r="BA19" i="1"/>
  <c r="AU19" i="1"/>
  <c r="AO19" i="1"/>
  <c r="AJ19" i="1"/>
  <c r="AI19" i="1"/>
  <c r="AH19" i="1"/>
  <c r="J19" i="1" s="1"/>
  <c r="I19" i="1" s="1"/>
  <c r="Z19" i="1"/>
  <c r="Y19" i="1"/>
  <c r="X19" i="1" s="1"/>
  <c r="Q19" i="1"/>
  <c r="L19" i="1"/>
  <c r="K19" i="1"/>
  <c r="AX19" i="1" s="1"/>
  <c r="BO18" i="1"/>
  <c r="BN18" i="1"/>
  <c r="BL18" i="1"/>
  <c r="BM18" i="1" s="1"/>
  <c r="BK18" i="1"/>
  <c r="BJ18" i="1"/>
  <c r="BI18" i="1"/>
  <c r="BH18" i="1"/>
  <c r="BG18" i="1"/>
  <c r="BF18" i="1"/>
  <c r="BE18" i="1"/>
  <c r="BA18" i="1"/>
  <c r="AU18" i="1"/>
  <c r="AO18" i="1"/>
  <c r="AJ18" i="1"/>
  <c r="AI18" i="1"/>
  <c r="AH18" i="1"/>
  <c r="O18" i="1" s="1"/>
  <c r="Z18" i="1"/>
  <c r="Y18" i="1"/>
  <c r="X18" i="1" s="1"/>
  <c r="Q18" i="1"/>
  <c r="BO17" i="1"/>
  <c r="BN17" i="1"/>
  <c r="BL17" i="1"/>
  <c r="BM17" i="1" s="1"/>
  <c r="BI17" i="1"/>
  <c r="BH17" i="1"/>
  <c r="BG17" i="1"/>
  <c r="BF17" i="1"/>
  <c r="BJ17" i="1" s="1"/>
  <c r="BK17" i="1" s="1"/>
  <c r="BE17" i="1"/>
  <c r="BA17" i="1"/>
  <c r="AU17" i="1"/>
  <c r="AO17" i="1"/>
  <c r="AJ17" i="1"/>
  <c r="AI17" i="1"/>
  <c r="AH17" i="1"/>
  <c r="J17" i="1" s="1"/>
  <c r="I17" i="1" s="1"/>
  <c r="Z17" i="1"/>
  <c r="Y17" i="1"/>
  <c r="X17" i="1" s="1"/>
  <c r="Q17" i="1"/>
  <c r="L17" i="1"/>
  <c r="K17" i="1"/>
  <c r="AX17" i="1" s="1"/>
  <c r="AW18" i="1" l="1"/>
  <c r="AY18" i="1" s="1"/>
  <c r="T18" i="1"/>
  <c r="T17" i="1"/>
  <c r="AW17" i="1"/>
  <c r="AY17" i="1"/>
  <c r="AW20" i="1"/>
  <c r="AY20" i="1" s="1"/>
  <c r="T20" i="1"/>
  <c r="AB21" i="1"/>
  <c r="AB19" i="1"/>
  <c r="AZ17" i="1"/>
  <c r="AZ23" i="1"/>
  <c r="T23" i="1"/>
  <c r="AW23" i="1"/>
  <c r="L25" i="1"/>
  <c r="K25" i="1"/>
  <c r="AX25" i="1" s="1"/>
  <c r="J25" i="1"/>
  <c r="I25" i="1" s="1"/>
  <c r="AI25" i="1"/>
  <c r="O25" i="1"/>
  <c r="AZ21" i="1"/>
  <c r="T25" i="1"/>
  <c r="AW25" i="1"/>
  <c r="O30" i="1"/>
  <c r="L30" i="1"/>
  <c r="K30" i="1"/>
  <c r="AX30" i="1" s="1"/>
  <c r="J30" i="1"/>
  <c r="I30" i="1" s="1"/>
  <c r="AI30" i="1"/>
  <c r="AB17" i="1"/>
  <c r="AW24" i="1"/>
  <c r="AY24" i="1" s="1"/>
  <c r="T24" i="1"/>
  <c r="AY25" i="1"/>
  <c r="L27" i="1"/>
  <c r="K27" i="1"/>
  <c r="AX27" i="1" s="1"/>
  <c r="J27" i="1"/>
  <c r="I27" i="1" s="1"/>
  <c r="AI27" i="1"/>
  <c r="O27" i="1"/>
  <c r="L29" i="1"/>
  <c r="K29" i="1"/>
  <c r="AX29" i="1" s="1"/>
  <c r="AZ29" i="1" s="1"/>
  <c r="J29" i="1"/>
  <c r="I29" i="1" s="1"/>
  <c r="AI29" i="1"/>
  <c r="O29" i="1"/>
  <c r="T31" i="1"/>
  <c r="AW31" i="1"/>
  <c r="AY23" i="1"/>
  <c r="T21" i="1"/>
  <c r="AW21" i="1"/>
  <c r="AY21" i="1" s="1"/>
  <c r="O28" i="1"/>
  <c r="L28" i="1"/>
  <c r="K28" i="1"/>
  <c r="AX28" i="1" s="1"/>
  <c r="AI28" i="1"/>
  <c r="J28" i="1"/>
  <c r="I28" i="1" s="1"/>
  <c r="L31" i="1"/>
  <c r="K31" i="1"/>
  <c r="AX31" i="1" s="1"/>
  <c r="AZ31" i="1" s="1"/>
  <c r="J31" i="1"/>
  <c r="I31" i="1" s="1"/>
  <c r="AI31" i="1"/>
  <c r="O31" i="1"/>
  <c r="T19" i="1"/>
  <c r="AW19" i="1"/>
  <c r="AZ19" i="1" s="1"/>
  <c r="AY22" i="1"/>
  <c r="T27" i="1"/>
  <c r="AW27" i="1"/>
  <c r="T29" i="1"/>
  <c r="AW29" i="1"/>
  <c r="AW30" i="1"/>
  <c r="AY30" i="1" s="1"/>
  <c r="T30" i="1"/>
  <c r="AY31" i="1"/>
  <c r="AY19" i="1"/>
  <c r="AW22" i="1"/>
  <c r="T22" i="1"/>
  <c r="AB23" i="1"/>
  <c r="AW26" i="1"/>
  <c r="AY26" i="1" s="1"/>
  <c r="T26" i="1"/>
  <c r="AY27" i="1"/>
  <c r="AW28" i="1"/>
  <c r="AY28" i="1" s="1"/>
  <c r="T28" i="1"/>
  <c r="AY29" i="1"/>
  <c r="J18" i="1"/>
  <c r="I18" i="1" s="1"/>
  <c r="J20" i="1"/>
  <c r="I20" i="1" s="1"/>
  <c r="J22" i="1"/>
  <c r="I22" i="1" s="1"/>
  <c r="J24" i="1"/>
  <c r="I24" i="1" s="1"/>
  <c r="J26" i="1"/>
  <c r="I26" i="1" s="1"/>
  <c r="O17" i="1"/>
  <c r="K18" i="1"/>
  <c r="AX18" i="1" s="1"/>
  <c r="AZ18" i="1" s="1"/>
  <c r="O19" i="1"/>
  <c r="K20" i="1"/>
  <c r="AX20" i="1" s="1"/>
  <c r="AZ20" i="1" s="1"/>
  <c r="O21" i="1"/>
  <c r="K22" i="1"/>
  <c r="AX22" i="1" s="1"/>
  <c r="AZ22" i="1" s="1"/>
  <c r="O23" i="1"/>
  <c r="K24" i="1"/>
  <c r="AX24" i="1" s="1"/>
  <c r="AZ24" i="1" s="1"/>
  <c r="K26" i="1"/>
  <c r="AX26" i="1" s="1"/>
  <c r="L18" i="1"/>
  <c r="L20" i="1"/>
  <c r="L22" i="1"/>
  <c r="L24" i="1"/>
  <c r="L26" i="1"/>
  <c r="U20" i="1" l="1"/>
  <c r="V20" i="1" s="1"/>
  <c r="AB24" i="1"/>
  <c r="U26" i="1"/>
  <c r="V26" i="1" s="1"/>
  <c r="U27" i="1"/>
  <c r="V27" i="1" s="1"/>
  <c r="AB31" i="1"/>
  <c r="AB29" i="1"/>
  <c r="AB30" i="1"/>
  <c r="AB26" i="1"/>
  <c r="R26" i="1"/>
  <c r="P26" i="1" s="1"/>
  <c r="S26" i="1" s="1"/>
  <c r="M26" i="1" s="1"/>
  <c r="N26" i="1" s="1"/>
  <c r="AB22" i="1"/>
  <c r="U21" i="1"/>
  <c r="V21" i="1" s="1"/>
  <c r="U24" i="1"/>
  <c r="V24" i="1" s="1"/>
  <c r="AZ30" i="1"/>
  <c r="AB18" i="1"/>
  <c r="AB28" i="1"/>
  <c r="AZ25" i="1"/>
  <c r="U30" i="1"/>
  <c r="V30" i="1" s="1"/>
  <c r="U19" i="1"/>
  <c r="V19" i="1" s="1"/>
  <c r="U17" i="1"/>
  <c r="V17" i="1" s="1"/>
  <c r="AB25" i="1"/>
  <c r="U28" i="1"/>
  <c r="V28" i="1" s="1"/>
  <c r="U22" i="1"/>
  <c r="V22" i="1" s="1"/>
  <c r="U29" i="1"/>
  <c r="V29" i="1" s="1"/>
  <c r="R29" i="1" s="1"/>
  <c r="P29" i="1" s="1"/>
  <c r="S29" i="1" s="1"/>
  <c r="M29" i="1" s="1"/>
  <c r="N29" i="1" s="1"/>
  <c r="AZ28" i="1"/>
  <c r="U31" i="1"/>
  <c r="V31" i="1" s="1"/>
  <c r="AB27" i="1"/>
  <c r="R27" i="1"/>
  <c r="P27" i="1" s="1"/>
  <c r="S27" i="1" s="1"/>
  <c r="M27" i="1" s="1"/>
  <c r="N27" i="1" s="1"/>
  <c r="U25" i="1"/>
  <c r="V25" i="1" s="1"/>
  <c r="R25" i="1" s="1"/>
  <c r="P25" i="1" s="1"/>
  <c r="S25" i="1" s="1"/>
  <c r="M25" i="1" s="1"/>
  <c r="N25" i="1" s="1"/>
  <c r="U18" i="1"/>
  <c r="V18" i="1" s="1"/>
  <c r="AB20" i="1"/>
  <c r="R20" i="1"/>
  <c r="P20" i="1" s="1"/>
  <c r="S20" i="1" s="1"/>
  <c r="M20" i="1" s="1"/>
  <c r="N20" i="1" s="1"/>
  <c r="AZ26" i="1"/>
  <c r="AZ27" i="1"/>
  <c r="U23" i="1"/>
  <c r="V23" i="1" s="1"/>
  <c r="AC19" i="1" l="1"/>
  <c r="W19" i="1"/>
  <c r="AA19" i="1" s="1"/>
  <c r="AD19" i="1"/>
  <c r="AE19" i="1" s="1"/>
  <c r="R19" i="1"/>
  <c r="P19" i="1" s="1"/>
  <c r="S19" i="1" s="1"/>
  <c r="M19" i="1" s="1"/>
  <c r="N19" i="1" s="1"/>
  <c r="W27" i="1"/>
  <c r="AA27" i="1" s="1"/>
  <c r="AD27" i="1"/>
  <c r="AC27" i="1"/>
  <c r="W28" i="1"/>
  <c r="AA28" i="1" s="1"/>
  <c r="AD28" i="1"/>
  <c r="AE28" i="1" s="1"/>
  <c r="AC28" i="1"/>
  <c r="W30" i="1"/>
  <c r="AA30" i="1" s="1"/>
  <c r="AD30" i="1"/>
  <c r="AC30" i="1"/>
  <c r="W24" i="1"/>
  <c r="AA24" i="1" s="1"/>
  <c r="AD24" i="1"/>
  <c r="AC24" i="1"/>
  <c r="R30" i="1"/>
  <c r="P30" i="1" s="1"/>
  <c r="S30" i="1" s="1"/>
  <c r="M30" i="1" s="1"/>
  <c r="N30" i="1" s="1"/>
  <c r="W26" i="1"/>
  <c r="AA26" i="1" s="1"/>
  <c r="AD26" i="1"/>
  <c r="AC26" i="1"/>
  <c r="R24" i="1"/>
  <c r="P24" i="1" s="1"/>
  <c r="S24" i="1" s="1"/>
  <c r="M24" i="1" s="1"/>
  <c r="N24" i="1" s="1"/>
  <c r="AC25" i="1"/>
  <c r="W25" i="1"/>
  <c r="AA25" i="1" s="1"/>
  <c r="AD25" i="1"/>
  <c r="AE25" i="1" s="1"/>
  <c r="W18" i="1"/>
  <c r="AA18" i="1" s="1"/>
  <c r="AD18" i="1"/>
  <c r="AC18" i="1"/>
  <c r="R28" i="1"/>
  <c r="P28" i="1" s="1"/>
  <c r="S28" i="1" s="1"/>
  <c r="M28" i="1" s="1"/>
  <c r="N28" i="1" s="1"/>
  <c r="AC21" i="1"/>
  <c r="W21" i="1"/>
  <c r="AA21" i="1" s="1"/>
  <c r="AD21" i="1"/>
  <c r="AE21" i="1" s="1"/>
  <c r="R21" i="1"/>
  <c r="P21" i="1" s="1"/>
  <c r="S21" i="1" s="1"/>
  <c r="M21" i="1" s="1"/>
  <c r="N21" i="1" s="1"/>
  <c r="AC23" i="1"/>
  <c r="W23" i="1"/>
  <c r="AA23" i="1" s="1"/>
  <c r="AD23" i="1"/>
  <c r="R23" i="1"/>
  <c r="P23" i="1" s="1"/>
  <c r="S23" i="1" s="1"/>
  <c r="M23" i="1" s="1"/>
  <c r="N23" i="1" s="1"/>
  <c r="W22" i="1"/>
  <c r="AA22" i="1" s="1"/>
  <c r="AD22" i="1"/>
  <c r="AC22" i="1"/>
  <c r="AC31" i="1"/>
  <c r="W31" i="1"/>
  <c r="AA31" i="1" s="1"/>
  <c r="AD31" i="1"/>
  <c r="W29" i="1"/>
  <c r="AA29" i="1" s="1"/>
  <c r="AC29" i="1"/>
  <c r="AD29" i="1"/>
  <c r="AE29" i="1" s="1"/>
  <c r="R22" i="1"/>
  <c r="P22" i="1" s="1"/>
  <c r="S22" i="1" s="1"/>
  <c r="M22" i="1" s="1"/>
  <c r="N22" i="1" s="1"/>
  <c r="R31" i="1"/>
  <c r="P31" i="1" s="1"/>
  <c r="S31" i="1" s="1"/>
  <c r="M31" i="1" s="1"/>
  <c r="N31" i="1" s="1"/>
  <c r="W20" i="1"/>
  <c r="AA20" i="1" s="1"/>
  <c r="AD20" i="1"/>
  <c r="AE20" i="1" s="1"/>
  <c r="AC20" i="1"/>
  <c r="AC17" i="1"/>
  <c r="W17" i="1"/>
  <c r="AA17" i="1" s="1"/>
  <c r="AD17" i="1"/>
  <c r="AE17" i="1" s="1"/>
  <c r="R17" i="1"/>
  <c r="P17" i="1" s="1"/>
  <c r="S17" i="1" s="1"/>
  <c r="M17" i="1" s="1"/>
  <c r="N17" i="1" s="1"/>
  <c r="R18" i="1"/>
  <c r="P18" i="1" s="1"/>
  <c r="S18" i="1" s="1"/>
  <c r="M18" i="1" s="1"/>
  <c r="N18" i="1" s="1"/>
  <c r="AE24" i="1" l="1"/>
  <c r="AE22" i="1"/>
  <c r="AE27" i="1"/>
  <c r="AE30" i="1"/>
  <c r="AE23" i="1"/>
  <c r="AE26" i="1"/>
  <c r="AE31" i="1"/>
  <c r="AE18" i="1"/>
</calcChain>
</file>

<file path=xl/sharedStrings.xml><?xml version="1.0" encoding="utf-8"?>
<sst xmlns="http://schemas.openxmlformats.org/spreadsheetml/2006/main" count="702" uniqueCount="359">
  <si>
    <t>File opened</t>
  </si>
  <si>
    <t>2020-12-15 15:45:15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</si>
  <si>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</si>
  <si>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</si>
  <si>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</si>
  <si>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</si>
  <si>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</si>
  <si>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</si>
  <si>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</si>
  <si>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</si>
  <si>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</si>
  <si>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</si>
  <si>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</si>
  <si>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{"co2bspanconc2": "0", "h2oaspan2b": "0.0671222", "co2bspan1": "0.999577", "h2obspan2a": "0.0678114", "co2bspan2a": "0.0873229", "h2oaspan2a": "0.0668561", "h2oaspan2": "0", "co2aspanconc1": "400", "co2aspan2a": "0.0865215", "ssb_ref": "34919.1", "h2oaspan1": "1.00398", "co2azero": "0.892502", "ssa_ref": "37127.4", "oxygen": "21", "co2bspan2": "0", "chamberpressurezero": "2.57375", "h2obspan2b": "0.0677395", "co2aspanconc2": "0", "tbzero": "0.0513058", "co2bzero": "0.898612", "h2oazero": "1.16161", "flowazero": "0.317", "h2oaspanconc1": "12.17", "co2aspan2b": "0.086568", "h2obspan2": "0", "tazero": "0.00104713", "co2bspanconc1": "400", "h2obzero": "1.16501", "co2bspan2b": "0.087286", "flowbzero": "0.26", "h2obspanconc1": "12.17", "h2oaspanconc2": "0", "h2obspan1": "0.998939", "flowmeterzero": "0.990581", "h2obspanconc2": "0", "co2aspan2": "0", "co2aspan1": "1.00054"}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</si>
  <si>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</si>
  <si>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</si>
  <si>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</si>
  <si>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</si>
  <si>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</si>
  <si>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</si>
  <si>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</si>
  <si>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</si>
  <si>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</si>
  <si>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</si>
  <si>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15:45:15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</si>
  <si>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</si>
  <si>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</si>
  <si>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</si>
  <si>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</si>
  <si>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</si>
  <si>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</si>
  <si>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</si>
  <si>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</si>
  <si>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</si>
  <si>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</si>
  <si>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</si>
  <si>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</si>
  <si>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</si>
  <si>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</si>
  <si>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</si>
  <si>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</si>
  <si>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</si>
  <si>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</si>
  <si>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</si>
  <si>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</si>
  <si>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</si>
  <si>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</si>
  <si>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</si>
  <si>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</si>
  <si>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</si>
  <si>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</si>
  <si>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</si>
  <si>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</si>
  <si>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</si>
  <si>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</si>
  <si>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</si>
  <si>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</si>
  <si>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</si>
  <si>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</si>
  <si>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</si>
  <si>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</si>
  <si>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</si>
  <si>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</si>
  <si>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</si>
  <si>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</si>
  <si>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</si>
  <si>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</si>
  <si>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</si>
  <si>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</si>
  <si>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</si>
  <si>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</si>
  <si>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</si>
  <si>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</si>
  <si>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</si>
  <si>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</si>
  <si>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</si>
  <si>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</si>
  <si>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</si>
  <si>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2.82878 89.3447 377.288 602.376 836.375 1035.86 1222.57 1374.09</t>
  </si>
  <si>
    <t>Fs_true</t>
  </si>
  <si>
    <t>1.16794 104.209 403.995 601.324 802.49 1000.62 1203.02 1401.65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</si>
  <si>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</si>
  <si>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</si>
  <si>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</si>
  <si>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</si>
  <si>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</si>
  <si>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</si>
  <si>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</si>
  <si>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</si>
  <si>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</si>
  <si>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</si>
  <si>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</si>
  <si>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</si>
  <si>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</si>
  <si>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</si>
  <si>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</si>
  <si>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</si>
  <si>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</si>
  <si>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</si>
  <si>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</si>
  <si>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</si>
  <si>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</si>
  <si>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</si>
  <si>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</si>
  <si>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</si>
  <si>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</si>
  <si>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</si>
  <si>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</si>
  <si>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</si>
  <si>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</si>
  <si>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</si>
  <si>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</si>
  <si>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</si>
  <si>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</si>
  <si>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</si>
  <si>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</si>
  <si>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</si>
  <si>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</si>
  <si>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</si>
  <si>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</si>
  <si>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</si>
  <si>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</si>
  <si>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</si>
  <si>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</si>
  <si>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</si>
  <si>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</si>
  <si>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</si>
  <si>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</si>
  <si>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</si>
  <si>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</si>
  <si>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</si>
  <si>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</si>
  <si>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</si>
  <si>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</si>
  <si>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</si>
  <si>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</si>
  <si>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</si>
  <si>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</si>
  <si>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</si>
  <si>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</si>
  <si>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</si>
  <si>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</si>
  <si>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</si>
  <si>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</si>
  <si>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</si>
  <si>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</si>
  <si>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</si>
  <si>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</si>
  <si>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</si>
  <si>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</si>
  <si>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</si>
  <si>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</si>
  <si>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</si>
  <si>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</si>
  <si>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</si>
  <si>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</si>
  <si>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</si>
  <si>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</si>
  <si>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</si>
  <si>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</si>
  <si>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</si>
  <si>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</si>
  <si>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</si>
  <si>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</si>
  <si>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</si>
  <si>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</si>
  <si>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</si>
  <si>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</si>
  <si>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</si>
  <si>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</si>
  <si>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</si>
  <si>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</si>
  <si>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</si>
  <si>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</si>
  <si>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</si>
  <si>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</si>
  <si>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</si>
  <si>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</si>
  <si>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</si>
  <si>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</si>
  <si>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</si>
  <si>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</si>
  <si>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</si>
  <si>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</si>
  <si>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</si>
  <si>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</si>
  <si>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</si>
  <si>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</si>
  <si>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</si>
  <si>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</si>
  <si>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</si>
  <si>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</si>
  <si>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</si>
  <si>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</si>
  <si>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</si>
  <si>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</si>
  <si>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</si>
  <si>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</si>
  <si>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</si>
  <si>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</si>
  <si>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</si>
  <si>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</si>
  <si>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</si>
  <si>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</si>
  <si>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</si>
  <si>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</si>
  <si>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</si>
  <si>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</si>
  <si>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</si>
  <si>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</si>
  <si>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</si>
  <si>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</si>
  <si>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</si>
  <si>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</si>
  <si>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</si>
  <si>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</si>
  <si>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</si>
  <si>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</si>
  <si>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</si>
  <si>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</si>
  <si>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</si>
  <si>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</si>
  <si>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</si>
  <si>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</si>
  <si>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</si>
  <si>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</si>
  <si>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</si>
  <si>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</si>
  <si>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</si>
  <si>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</si>
  <si>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</si>
  <si>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</si>
  <si>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</si>
  <si>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</si>
  <si>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</si>
  <si>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</si>
  <si>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</si>
  <si>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</si>
  <si>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</si>
  <si>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</si>
  <si>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</si>
  <si>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</si>
  <si>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</si>
  <si>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</si>
  <si>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</si>
  <si>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</si>
  <si>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</si>
  <si>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</si>
  <si>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</si>
  <si>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</si>
  <si>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</si>
  <si>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</si>
  <si>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</si>
  <si>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</si>
  <si>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</si>
  <si>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</si>
  <si>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</si>
  <si>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</si>
  <si>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</si>
  <si>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</si>
  <si>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</si>
  <si>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</si>
  <si>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</si>
  <si>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</si>
  <si>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</si>
  <si>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</si>
  <si>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</si>
  <si>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</si>
  <si>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</si>
  <si>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</si>
  <si>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</si>
  <si>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</si>
  <si>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</si>
  <si>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</si>
  <si>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</si>
  <si>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</si>
  <si>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</si>
  <si>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</si>
  <si>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</si>
  <si>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</si>
  <si>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</si>
  <si>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</si>
  <si>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</si>
  <si>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</si>
  <si>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</si>
  <si>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</si>
  <si>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</si>
  <si>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</si>
  <si>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</si>
  <si>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20201215 15:47:22</t>
  </si>
  <si>
    <t>15:47:22</t>
  </si>
  <si>
    <t>1149</t>
  </si>
  <si>
    <t>_1</t>
  </si>
  <si>
    <t>RECT-4143-20200907-06_33_50</t>
  </si>
  <si>
    <t>RECT-2776-20201215-15_47_20</t>
  </si>
  <si>
    <t>DARK-2777-20201215-15_47_28</t>
  </si>
  <si>
    <t>0: Broadleaf</t>
  </si>
  <si>
    <t>15:37:27</t>
  </si>
  <si>
    <t>0/3</t>
  </si>
  <si>
    <t>20201215 15:49:22</t>
  </si>
  <si>
    <t>15:49:22</t>
  </si>
  <si>
    <t>RECT-2778-20201215-15_49_21</t>
  </si>
  <si>
    <t>DARK-2779-20201215-15_49_28</t>
  </si>
  <si>
    <t>15:49:40</t>
  </si>
  <si>
    <t>3/3</t>
  </si>
  <si>
    <t>20201215 15:50:54</t>
  </si>
  <si>
    <t>15:50:54</t>
  </si>
  <si>
    <t>RECT-2780-20201215-15_50_52</t>
  </si>
  <si>
    <t>DARK-2781-20201215-15_51_00</t>
  </si>
  <si>
    <t>20201215 15:52:04</t>
  </si>
  <si>
    <t>15:52:04</t>
  </si>
  <si>
    <t>RECT-2782-20201215-15_52_02</t>
  </si>
  <si>
    <t>DARK-2783-20201215-15_52_10</t>
  </si>
  <si>
    <t>20201215 15:53:39</t>
  </si>
  <si>
    <t>15:53:39</t>
  </si>
  <si>
    <t>RECT-2784-20201215-15_53_37</t>
  </si>
  <si>
    <t>DARK-2785-20201215-15_53_45</t>
  </si>
  <si>
    <t>20201215 15:55:25</t>
  </si>
  <si>
    <t>15:55:25</t>
  </si>
  <si>
    <t>RECT-2786-20201215-15_55_23</t>
  </si>
  <si>
    <t>DARK-2787-20201215-15_55_31</t>
  </si>
  <si>
    <t>20201215 15:57:05</t>
  </si>
  <si>
    <t>15:57:05</t>
  </si>
  <si>
    <t>RECT-2788-20201215-15_57_03</t>
  </si>
  <si>
    <t>DARK-2789-20201215-15_57_11</t>
  </si>
  <si>
    <t>20201215 15:59:03</t>
  </si>
  <si>
    <t>15:59:03</t>
  </si>
  <si>
    <t>RECT-2790-20201215-15_59_01</t>
  </si>
  <si>
    <t>DARK-2791-20201215-15_59_09</t>
  </si>
  <si>
    <t>20201215 16:00:51</t>
  </si>
  <si>
    <t>16:00:51</t>
  </si>
  <si>
    <t>RECT-2792-20201215-16_00_50</t>
  </si>
  <si>
    <t>DARK-2793-20201215-16_00_57</t>
  </si>
  <si>
    <t>16:01:12</t>
  </si>
  <si>
    <t>20201215 16:03:06</t>
  </si>
  <si>
    <t>16:03:06</t>
  </si>
  <si>
    <t>RECT-2794-20201215-16_03_05</t>
  </si>
  <si>
    <t>DARK-2795-20201215-16_03_12</t>
  </si>
  <si>
    <t>20201215 16:04:56</t>
  </si>
  <si>
    <t>16:04:56</t>
  </si>
  <si>
    <t>RECT-2796-20201215-16_04_55</t>
  </si>
  <si>
    <t>DARK-2797-20201215-16_05_02</t>
  </si>
  <si>
    <t>20201215 16:06:39</t>
  </si>
  <si>
    <t>16:06:39</t>
  </si>
  <si>
    <t>RECT-2798-20201215-16_06_38</t>
  </si>
  <si>
    <t>DARK-2799-20201215-16_06_45</t>
  </si>
  <si>
    <t>20201215 16:08:39</t>
  </si>
  <si>
    <t>16:08:39</t>
  </si>
  <si>
    <t>RECT-2800-20201215-16_08_38</t>
  </si>
  <si>
    <t>DARK-2801-20201215-16_08_45</t>
  </si>
  <si>
    <t>20201215 16:10:19</t>
  </si>
  <si>
    <t>16:10:19</t>
  </si>
  <si>
    <t>RECT-2802-20201215-16_10_18</t>
  </si>
  <si>
    <t>DARK-2803-20201215-16_10_25</t>
  </si>
  <si>
    <t>20201215 16:12:15</t>
  </si>
  <si>
    <t>16:12:15</t>
  </si>
  <si>
    <t>RECT-2804-20201215-16_12_14</t>
  </si>
  <si>
    <t>DARK-2805-20201215-16_12_22</t>
  </si>
  <si>
    <t>16:12:44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</si>
</sst>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1608068842.0999999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1608068834.0999999</v>
      </c>
      <c r="I17">
        <f t="shared" ref="I17:I31" si="0">(J17)/1000</f>
        <v>7.145255235021555E-4</v>
      </c>
      <c r="J17">
        <f t="shared" ref="J17:J31" si="1">1000*CA17*AH17*(BW17-BX17)/(100*BP17*(1000-AH17*BW17))</f>
        <v>0.71452552350215548</v>
      </c>
      <c r="K17">
        <f t="shared" ref="K17:K31" si="2">CA17*AH17*(BV17-BU17*(1000-AH17*BX17)/(1000-AH17*BW17))/(100*BP17)</f>
        <v>5.0644628076873008</v>
      </c>
      <c r="L17">
        <f t="shared" ref="L17:L31" si="3">BU17 - IF(AH17&gt;1, K17*BP17*100/(AJ17*CI17), 0)</f>
        <v>402.01574193548402</v>
      </c>
      <c r="M17">
        <f t="shared" ref="M17:M31" si="4">((S17-I17/2)*L17-K17)/(S17+I17/2)</f>
        <v>190.65053963943606</v>
      </c>
      <c r="N17">
        <f t="shared" ref="N17:N31" si="5">M17*(CB17+CC17)/1000</f>
        <v>19.575037503160168</v>
      </c>
      <c r="O17">
        <f t="shared" ref="O17:O31" si="6">(BU17 - IF(AH17&gt;1, K17*BP17*100/(AJ17*CI17), 0))*(CB17+CC17)/1000</f>
        <v>41.276952271579411</v>
      </c>
      <c r="P17">
        <f t="shared" ref="P17:P31" si="7">2/((1/R17-1/Q17)+SIGN(R17)*SQRT((1/R17-1/Q17)*(1/R17-1/Q17) + 4*BQ17/((BQ17+1)*(BQ17+1))*(2*1/R17*1/Q17-1/Q17*1/Q17)))</f>
        <v>4.0196561212852505E-2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2.9748643222921931</v>
      </c>
      <c r="R17">
        <f t="shared" ref="R17:R31" si="9">I17*(1000-(1000*0.61365*EXP(17.502*V17/(240.97+V17))/(CB17+CC17)+BW17)/2)/(1000*0.61365*EXP(17.502*V17/(240.97+V17))/(CB17+CC17)-BW17)</f>
        <v>3.9897243242788767E-2</v>
      </c>
      <c r="S17">
        <f t="shared" ref="S17:S31" si="10">1/((BQ17+1)/(P17/1.6)+1/(Q17/1.37)) + BQ17/((BQ17+1)/(P17/1.6) + BQ17/(Q17/1.37))</f>
        <v>2.496248362040885E-2</v>
      </c>
      <c r="T17">
        <f t="shared" ref="T17:T31" si="11">(BM17*BO17)</f>
        <v>231.28623114917181</v>
      </c>
      <c r="U17">
        <f t="shared" ref="U17:U31" si="12">(CD17+(T17+2*0.95*0.0000000567*(((CD17+$B$7)+273)^4-(CD17+273)^4)-44100*I17)/(1.84*29.3*Q17+8*0.95*0.0000000567*(CD17+273)^3))</f>
        <v>29.158961595753418</v>
      </c>
      <c r="V17">
        <f t="shared" ref="V17:V31" si="13">($C$7*CE17+$D$7*CF17+$E$7*U17)</f>
        <v>28.7166483870968</v>
      </c>
      <c r="W17">
        <f t="shared" ref="W17:W31" si="14">0.61365*EXP(17.502*V17/(240.97+V17))</f>
        <v>3.9563001618894091</v>
      </c>
      <c r="X17">
        <f t="shared" ref="X17:X31" si="15">(Y17/Z17*100)</f>
        <v>57.250522495457467</v>
      </c>
      <c r="Y17">
        <f t="shared" ref="Y17:Y31" si="16">BW17*(CB17+CC17)/1000</f>
        <v>2.1723588224175865</v>
      </c>
      <c r="Z17">
        <f t="shared" ref="Z17:Z31" si="17">0.61365*EXP(17.502*CD17/(240.97+CD17))</f>
        <v>3.794478596400499</v>
      </c>
      <c r="AA17">
        <f t="shared" ref="AA17:AA31" si="18">(W17-BW17*(CB17+CC17)/1000)</f>
        <v>1.7839413394718227</v>
      </c>
      <c r="AB17">
        <f t="shared" ref="AB17:AB31" si="19">(-I17*44100)</f>
        <v>-31.510575586445057</v>
      </c>
      <c r="AC17">
        <f t="shared" ref="AC17:AC31" si="20">2*29.3*Q17*0.92*(CD17-V17)</f>
        <v>-115.19848579600992</v>
      </c>
      <c r="AD17">
        <f t="shared" ref="AD17:AD31" si="21">2*0.95*0.0000000567*(((CD17+$B$7)+273)^4-(V17+273)^4)</f>
        <v>-8.4710545824177697</v>
      </c>
      <c r="AE17">
        <f t="shared" ref="AE17:AE31" si="22">T17+AD17+AB17+AC17</f>
        <v>76.106115184299057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54074.671239491385</v>
      </c>
      <c r="AK17" t="s">
        <v>293</v>
      </c>
      <c r="AL17">
        <v>10143.9</v>
      </c>
      <c r="AM17">
        <v>715.47692307692296</v>
      </c>
      <c r="AN17">
        <v>3262.08</v>
      </c>
      <c r="AO17">
        <f t="shared" ref="AO17:AO31" si="26">1-AM17/AN17</f>
        <v>0.78066849277855754</v>
      </c>
      <c r="AP17">
        <v>-0.57774747981622299</v>
      </c>
      <c r="AQ17" t="s">
        <v>294</v>
      </c>
      <c r="AR17">
        <v>15353.9</v>
      </c>
      <c r="AS17">
        <v>939.05956000000003</v>
      </c>
      <c r="AT17">
        <v>1071.6099999999999</v>
      </c>
      <c r="AU17">
        <f t="shared" ref="AU17:AU31" si="27">1-AS17/AT17</f>
        <v>0.12369279868608907</v>
      </c>
      <c r="AV17">
        <v>0.5</v>
      </c>
      <c r="AW17">
        <f t="shared" ref="AW17:AW31" si="28">BM17</f>
        <v>1180.157876746244</v>
      </c>
      <c r="AX17">
        <f t="shared" ref="AX17:AX31" si="29">K17</f>
        <v>5.0644628076873008</v>
      </c>
      <c r="AY17">
        <f t="shared" ref="AY17:AY31" si="30">AU17*AV17*AW17</f>
        <v>72.988515333087733</v>
      </c>
      <c r="AZ17">
        <f t="shared" ref="AZ17:AZ31" si="31">(AX17-AP17)/AW17</f>
        <v>4.7808944876590476E-3</v>
      </c>
      <c r="BA17">
        <f t="shared" ref="BA17:BA31" si="32">(AN17-AT17)/AT17</f>
        <v>2.0440925336642999</v>
      </c>
      <c r="BB17" t="s">
        <v>295</v>
      </c>
      <c r="BC17">
        <v>939.05956000000003</v>
      </c>
      <c r="BD17">
        <v>643.59</v>
      </c>
      <c r="BE17">
        <f t="shared" ref="BE17:BE31" si="33">1-BD17/AT17</f>
        <v>0.39941769860303644</v>
      </c>
      <c r="BF17">
        <f t="shared" ref="BF17:BF31" si="34">(AT17-BC17)/(AT17-BD17)</f>
        <v>0.30968281855988017</v>
      </c>
      <c r="BG17">
        <f t="shared" ref="BG17:BG31" si="35">(AN17-AT17)/(AN17-BD17)</f>
        <v>0.83653937956608593</v>
      </c>
      <c r="BH17">
        <f t="shared" ref="BH17:BH31" si="36">(AT17-BC17)/(AT17-AM17)</f>
        <v>0.37219356636348083</v>
      </c>
      <c r="BI17">
        <f t="shared" ref="BI17:BI31" si="37">(AN17-AT17)/(AN17-AM17)</f>
        <v>0.86015367681351695</v>
      </c>
      <c r="BJ17">
        <f t="shared" ref="BJ17:BJ31" si="38">(BF17*BD17/BC17)</f>
        <v>0.21224294356468004</v>
      </c>
      <c r="BK17">
        <f t="shared" ref="BK17:BK31" si="39">(1-BJ17)</f>
        <v>0.78775705643532001</v>
      </c>
      <c r="BL17">
        <f t="shared" ref="BL17:BL31" si="40">$B$11*CJ17+$C$11*CK17+$F$11*CL17*(1-CO17)</f>
        <v>1399.9674193548401</v>
      </c>
      <c r="BM17">
        <f t="shared" ref="BM17:BM31" si="41">BL17*BN17</f>
        <v>1180.157876746244</v>
      </c>
      <c r="BN17">
        <f t="shared" ref="BN17:BN31" si="42">($B$11*$D$9+$C$11*$D$9+$F$11*((CY17+CQ17)/MAX(CY17+CQ17+CZ17, 0.1)*$I$9+CZ17/MAX(CY17+CQ17+CZ17, 0.1)*$J$9))/($B$11+$C$11+$F$11)</f>
        <v>0.84298952992070852</v>
      </c>
      <c r="BO17">
        <f t="shared" ref="BO17:BO31" si="43">($B$11*$K$9+$C$11*$K$9+$F$11*((CY17+CQ17)/MAX(CY17+CQ17+CZ17, 0.1)*$P$9+CZ17/MAX(CY17+CQ17+CZ17, 0.1)*$Q$9))/($B$11+$C$11+$F$11)</f>
        <v>0.19597905984141703</v>
      </c>
      <c r="BP17">
        <v>6</v>
      </c>
      <c r="BQ17">
        <v>0.5</v>
      </c>
      <c r="BR17" t="s">
        <v>296</v>
      </c>
      <c r="BS17">
        <v>2</v>
      </c>
      <c r="BT17">
        <v>1608068834.0999999</v>
      </c>
      <c r="BU17">
        <v>402.01574193548402</v>
      </c>
      <c r="BV17">
        <v>408.43748387096798</v>
      </c>
      <c r="BW17">
        <v>21.1576290322581</v>
      </c>
      <c r="BX17">
        <v>20.318380645161302</v>
      </c>
      <c r="BY17">
        <v>401.11045161290298</v>
      </c>
      <c r="BZ17">
        <v>20.843167741935499</v>
      </c>
      <c r="CA17">
        <v>500.02445161290302</v>
      </c>
      <c r="CB17">
        <v>102.574967741935</v>
      </c>
      <c r="CC17">
        <v>9.9997354838709696E-2</v>
      </c>
      <c r="CD17">
        <v>27.9983677419355</v>
      </c>
      <c r="CE17">
        <v>28.7166483870968</v>
      </c>
      <c r="CF17">
        <v>999.9</v>
      </c>
      <c r="CG17">
        <v>0</v>
      </c>
      <c r="CH17">
        <v>0</v>
      </c>
      <c r="CI17">
        <v>10003.053548387101</v>
      </c>
      <c r="CJ17">
        <v>0</v>
      </c>
      <c r="CK17">
        <v>199.020193548387</v>
      </c>
      <c r="CL17">
        <v>1399.9674193548401</v>
      </c>
      <c r="CM17">
        <v>0.89999361290322599</v>
      </c>
      <c r="CN17">
        <v>0.10000660645161299</v>
      </c>
      <c r="CO17">
        <v>0</v>
      </c>
      <c r="CP17">
        <v>940.28458064516099</v>
      </c>
      <c r="CQ17">
        <v>4.9994800000000001</v>
      </c>
      <c r="CR17">
        <v>13294.274193548399</v>
      </c>
      <c r="CS17">
        <v>11417.293548387101</v>
      </c>
      <c r="CT17">
        <v>49.124935483870999</v>
      </c>
      <c r="CU17">
        <v>50.512</v>
      </c>
      <c r="CV17">
        <v>50.124806451612898</v>
      </c>
      <c r="CW17">
        <v>50.237741935483903</v>
      </c>
      <c r="CX17">
        <v>50.862806451612897</v>
      </c>
      <c r="CY17">
        <v>1255.4619354838701</v>
      </c>
      <c r="CZ17">
        <v>139.50838709677399</v>
      </c>
      <c r="DA17">
        <v>0</v>
      </c>
      <c r="DB17">
        <v>353</v>
      </c>
      <c r="DC17">
        <v>0</v>
      </c>
      <c r="DD17">
        <v>939.05956000000003</v>
      </c>
      <c r="DE17">
        <v>-76.835846025802098</v>
      </c>
      <c r="DF17">
        <v>-1039.2384600308801</v>
      </c>
      <c r="DG17">
        <v>13277.368</v>
      </c>
      <c r="DH17">
        <v>15</v>
      </c>
      <c r="DI17">
        <v>1608068247.0999999</v>
      </c>
      <c r="DJ17" t="s">
        <v>297</v>
      </c>
      <c r="DK17">
        <v>1608068247.0999999</v>
      </c>
      <c r="DL17">
        <v>1608068246.0999999</v>
      </c>
      <c r="DM17">
        <v>46</v>
      </c>
      <c r="DN17">
        <v>0.38700000000000001</v>
      </c>
      <c r="DO17">
        <v>4.0000000000000001E-3</v>
      </c>
      <c r="DP17">
        <v>0.38700000000000001</v>
      </c>
      <c r="DQ17">
        <v>0.308</v>
      </c>
      <c r="DR17">
        <v>905</v>
      </c>
      <c r="DS17">
        <v>21</v>
      </c>
      <c r="DT17">
        <v>0.38</v>
      </c>
      <c r="DU17">
        <v>7.0000000000000007E-2</v>
      </c>
      <c r="DV17">
        <v>5.0426453386262802</v>
      </c>
      <c r="DW17">
        <v>1.37377456823393</v>
      </c>
      <c r="DX17">
        <v>0.107161579198289</v>
      </c>
      <c r="DY17">
        <v>0</v>
      </c>
      <c r="DZ17">
        <v>-6.4166933333333303</v>
      </c>
      <c r="EA17">
        <v>-1.58414202447165</v>
      </c>
      <c r="EB17">
        <v>0.11905108702663</v>
      </c>
      <c r="EC17">
        <v>0</v>
      </c>
      <c r="ED17">
        <v>0.83695776666666699</v>
      </c>
      <c r="EE17">
        <v>0.27079114571746399</v>
      </c>
      <c r="EF17">
        <v>2.13298756875317E-2</v>
      </c>
      <c r="EG17">
        <v>0</v>
      </c>
      <c r="EH17">
        <v>0</v>
      </c>
      <c r="EI17">
        <v>3</v>
      </c>
      <c r="EJ17" t="s">
        <v>298</v>
      </c>
      <c r="EK17">
        <v>100</v>
      </c>
      <c r="EL17">
        <v>100</v>
      </c>
      <c r="EM17">
        <v>0.90600000000000003</v>
      </c>
      <c r="EN17">
        <v>0.3145</v>
      </c>
      <c r="EO17">
        <v>1.07351610402373</v>
      </c>
      <c r="EP17">
        <v>-1.6043650578588901E-5</v>
      </c>
      <c r="EQ17">
        <v>-1.15305589960158E-6</v>
      </c>
      <c r="ER17">
        <v>3.6581349982770798E-10</v>
      </c>
      <c r="ES17">
        <v>-7.6260403635081506E-2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9.9</v>
      </c>
      <c r="FB17">
        <v>9.9</v>
      </c>
      <c r="FC17">
        <v>2</v>
      </c>
      <c r="FD17">
        <v>508.20600000000002</v>
      </c>
      <c r="FE17">
        <v>489.49299999999999</v>
      </c>
      <c r="FF17">
        <v>23.788</v>
      </c>
      <c r="FG17">
        <v>33.332299999999996</v>
      </c>
      <c r="FH17">
        <v>30.0001</v>
      </c>
      <c r="FI17">
        <v>33.351199999999999</v>
      </c>
      <c r="FJ17">
        <v>33.386600000000001</v>
      </c>
      <c r="FK17">
        <v>19.305299999999999</v>
      </c>
      <c r="FL17">
        <v>20.450500000000002</v>
      </c>
      <c r="FM17">
        <v>41.503700000000002</v>
      </c>
      <c r="FN17">
        <v>23.7607</v>
      </c>
      <c r="FO17">
        <v>407.74299999999999</v>
      </c>
      <c r="FP17">
        <v>20.172499999999999</v>
      </c>
      <c r="FQ17">
        <v>98.0197</v>
      </c>
      <c r="FR17">
        <v>101.907</v>
      </c>
    </row>
    <row r="18" spans="1:174" x14ac:dyDescent="0.25">
      <c r="A18">
        <v>2</v>
      </c>
      <c r="B18">
        <v>1608068962.5999999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1608068954.8499999</v>
      </c>
      <c r="I18">
        <f t="shared" si="0"/>
        <v>5.9063923914689891E-4</v>
      </c>
      <c r="J18">
        <f t="shared" si="1"/>
        <v>0.59063923914689886</v>
      </c>
      <c r="K18">
        <f t="shared" si="2"/>
        <v>-0.3844285995713041</v>
      </c>
      <c r="L18">
        <f t="shared" si="3"/>
        <v>48.944913333333297</v>
      </c>
      <c r="M18">
        <f t="shared" si="4"/>
        <v>66.257579441746373</v>
      </c>
      <c r="N18">
        <f t="shared" si="5"/>
        <v>6.8026464648191922</v>
      </c>
      <c r="O18">
        <f t="shared" si="6"/>
        <v>5.0251600566032648</v>
      </c>
      <c r="P18">
        <f t="shared" si="7"/>
        <v>3.2552399350393842E-2</v>
      </c>
      <c r="Q18">
        <f t="shared" si="8"/>
        <v>2.9744395950780342</v>
      </c>
      <c r="R18">
        <f t="shared" si="9"/>
        <v>3.235577068806289E-2</v>
      </c>
      <c r="S18">
        <f t="shared" si="10"/>
        <v>2.0239923824371241E-2</v>
      </c>
      <c r="T18">
        <f t="shared" si="11"/>
        <v>231.29120047116072</v>
      </c>
      <c r="U18">
        <f t="shared" si="12"/>
        <v>29.180306078483703</v>
      </c>
      <c r="V18">
        <f t="shared" si="13"/>
        <v>28.748139999999999</v>
      </c>
      <c r="W18">
        <f t="shared" si="14"/>
        <v>3.9635305521979443</v>
      </c>
      <c r="X18">
        <f t="shared" si="15"/>
        <v>56.567026038280801</v>
      </c>
      <c r="Y18">
        <f t="shared" si="16"/>
        <v>2.1450987844148481</v>
      </c>
      <c r="Z18">
        <f t="shared" si="17"/>
        <v>3.792136399327743</v>
      </c>
      <c r="AA18">
        <f t="shared" si="18"/>
        <v>1.8184317677830961</v>
      </c>
      <c r="AB18">
        <f t="shared" si="19"/>
        <v>-26.047190446378242</v>
      </c>
      <c r="AC18">
        <f t="shared" si="20"/>
        <v>-121.93033386398491</v>
      </c>
      <c r="AD18">
        <f t="shared" si="21"/>
        <v>-8.9682919155208101</v>
      </c>
      <c r="AE18">
        <f t="shared" si="22"/>
        <v>74.345384245276762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54064.002211467247</v>
      </c>
      <c r="AK18" t="s">
        <v>293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15352</v>
      </c>
      <c r="AS18">
        <v>826.51180769230803</v>
      </c>
      <c r="AT18">
        <v>902.4</v>
      </c>
      <c r="AU18">
        <f t="shared" si="27"/>
        <v>8.409595778777923E-2</v>
      </c>
      <c r="AV18">
        <v>0.5</v>
      </c>
      <c r="AW18">
        <f t="shared" si="28"/>
        <v>1180.184870558023</v>
      </c>
      <c r="AX18">
        <f t="shared" si="29"/>
        <v>-0.3844285995713041</v>
      </c>
      <c r="AY18">
        <f t="shared" si="30"/>
        <v>49.624388528111602</v>
      </c>
      <c r="AZ18">
        <f t="shared" si="31"/>
        <v>1.638038963789737E-4</v>
      </c>
      <c r="BA18">
        <f t="shared" si="32"/>
        <v>2.6148936170212767</v>
      </c>
      <c r="BB18" t="s">
        <v>302</v>
      </c>
      <c r="BC18">
        <v>826.51180769230803</v>
      </c>
      <c r="BD18">
        <v>611.35</v>
      </c>
      <c r="BE18">
        <f t="shared" si="33"/>
        <v>0.32252881205673756</v>
      </c>
      <c r="BF18">
        <f t="shared" si="34"/>
        <v>0.26073936542756215</v>
      </c>
      <c r="BG18">
        <f t="shared" si="35"/>
        <v>0.89020005809720337</v>
      </c>
      <c r="BH18">
        <f t="shared" si="36"/>
        <v>0.40598621399176743</v>
      </c>
      <c r="BI18">
        <f t="shared" si="37"/>
        <v>0.92659905321840486</v>
      </c>
      <c r="BJ18">
        <f t="shared" si="38"/>
        <v>0.19286235183887698</v>
      </c>
      <c r="BK18">
        <f t="shared" si="39"/>
        <v>0.80713764816112299</v>
      </c>
      <c r="BL18">
        <f t="shared" si="40"/>
        <v>1399.99966666667</v>
      </c>
      <c r="BM18">
        <f t="shared" si="41"/>
        <v>1180.184870558023</v>
      </c>
      <c r="BN18">
        <f t="shared" si="42"/>
        <v>0.84298939396748918</v>
      </c>
      <c r="BO18">
        <f t="shared" si="43"/>
        <v>0.19597878793497839</v>
      </c>
      <c r="BP18">
        <v>6</v>
      </c>
      <c r="BQ18">
        <v>0.5</v>
      </c>
      <c r="BR18" t="s">
        <v>296</v>
      </c>
      <c r="BS18">
        <v>2</v>
      </c>
      <c r="BT18">
        <v>1608068954.8499999</v>
      </c>
      <c r="BU18">
        <v>48.944913333333297</v>
      </c>
      <c r="BV18">
        <v>48.518313333333303</v>
      </c>
      <c r="BW18">
        <v>20.8932</v>
      </c>
      <c r="BX18">
        <v>20.199280000000002</v>
      </c>
      <c r="BY18">
        <v>48.535913333333298</v>
      </c>
      <c r="BZ18">
        <v>20.6052</v>
      </c>
      <c r="CA18">
        <v>500.02786666666702</v>
      </c>
      <c r="CB18">
        <v>102.5697</v>
      </c>
      <c r="CC18">
        <v>0.100009973333333</v>
      </c>
      <c r="CD18">
        <v>27.987776666666701</v>
      </c>
      <c r="CE18">
        <v>28.748139999999999</v>
      </c>
      <c r="CF18">
        <v>999.9</v>
      </c>
      <c r="CG18">
        <v>0</v>
      </c>
      <c r="CH18">
        <v>0</v>
      </c>
      <c r="CI18">
        <v>10001.1643333333</v>
      </c>
      <c r="CJ18">
        <v>0</v>
      </c>
      <c r="CK18">
        <v>200.066933333333</v>
      </c>
      <c r="CL18">
        <v>1399.99966666667</v>
      </c>
      <c r="CM18">
        <v>0.89999553333333304</v>
      </c>
      <c r="CN18">
        <v>0.10000471666666701</v>
      </c>
      <c r="CO18">
        <v>0</v>
      </c>
      <c r="CP18">
        <v>826.70249999999999</v>
      </c>
      <c r="CQ18">
        <v>4.9994800000000001</v>
      </c>
      <c r="CR18">
        <v>11758.05</v>
      </c>
      <c r="CS18">
        <v>11417.5466666667</v>
      </c>
      <c r="CT18">
        <v>49.108133333333299</v>
      </c>
      <c r="CU18">
        <v>50.375</v>
      </c>
      <c r="CV18">
        <v>50.082999999999998</v>
      </c>
      <c r="CW18">
        <v>50.116533333333301</v>
      </c>
      <c r="CX18">
        <v>50.849699999999999</v>
      </c>
      <c r="CY18">
        <v>1255.4949999999999</v>
      </c>
      <c r="CZ18">
        <v>139.505</v>
      </c>
      <c r="DA18">
        <v>0</v>
      </c>
      <c r="DB18">
        <v>120</v>
      </c>
      <c r="DC18">
        <v>0</v>
      </c>
      <c r="DD18">
        <v>826.51180769230803</v>
      </c>
      <c r="DE18">
        <v>-17.0839316426026</v>
      </c>
      <c r="DF18">
        <v>-236.762393172098</v>
      </c>
      <c r="DG18">
        <v>11756.1115384615</v>
      </c>
      <c r="DH18">
        <v>15</v>
      </c>
      <c r="DI18">
        <v>1608068980.5999999</v>
      </c>
      <c r="DJ18" t="s">
        <v>303</v>
      </c>
      <c r="DK18">
        <v>1608068980.5999999</v>
      </c>
      <c r="DL18">
        <v>1608068980.5999999</v>
      </c>
      <c r="DM18">
        <v>47</v>
      </c>
      <c r="DN18">
        <v>-0.66100000000000003</v>
      </c>
      <c r="DO18">
        <v>1.2E-2</v>
      </c>
      <c r="DP18">
        <v>0.40899999999999997</v>
      </c>
      <c r="DQ18">
        <v>0.28799999999999998</v>
      </c>
      <c r="DR18">
        <v>49</v>
      </c>
      <c r="DS18">
        <v>20</v>
      </c>
      <c r="DT18">
        <v>0.27</v>
      </c>
      <c r="DU18">
        <v>0.06</v>
      </c>
      <c r="DV18">
        <v>-0.93583914456470296</v>
      </c>
      <c r="DW18">
        <v>-5.4561428855420299E-2</v>
      </c>
      <c r="DX18">
        <v>2.0069547360307499E-2</v>
      </c>
      <c r="DY18">
        <v>1</v>
      </c>
      <c r="DZ18">
        <v>1.0876669999999999</v>
      </c>
      <c r="EA18">
        <v>3.2198175750833898E-2</v>
      </c>
      <c r="EB18">
        <v>2.3958443765542601E-2</v>
      </c>
      <c r="EC18">
        <v>1</v>
      </c>
      <c r="ED18">
        <v>0.710199466666667</v>
      </c>
      <c r="EE18">
        <v>-0.160766736373749</v>
      </c>
      <c r="EF18">
        <v>2.0358758630678399E-2</v>
      </c>
      <c r="EG18">
        <v>1</v>
      </c>
      <c r="EH18">
        <v>3</v>
      </c>
      <c r="EI18">
        <v>3</v>
      </c>
      <c r="EJ18" t="s">
        <v>304</v>
      </c>
      <c r="EK18">
        <v>100</v>
      </c>
      <c r="EL18">
        <v>100</v>
      </c>
      <c r="EM18">
        <v>0.40899999999999997</v>
      </c>
      <c r="EN18">
        <v>0.28799999999999998</v>
      </c>
      <c r="EO18">
        <v>1.07351610402373</v>
      </c>
      <c r="EP18">
        <v>-1.6043650578588901E-5</v>
      </c>
      <c r="EQ18">
        <v>-1.15305589960158E-6</v>
      </c>
      <c r="ER18">
        <v>3.6581349982770798E-10</v>
      </c>
      <c r="ES18">
        <v>-7.6260403635081506E-2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11.9</v>
      </c>
      <c r="FB18">
        <v>11.9</v>
      </c>
      <c r="FC18">
        <v>2</v>
      </c>
      <c r="FD18">
        <v>508.09800000000001</v>
      </c>
      <c r="FE18">
        <v>488.85300000000001</v>
      </c>
      <c r="FF18">
        <v>23.844899999999999</v>
      </c>
      <c r="FG18">
        <v>33.308700000000002</v>
      </c>
      <c r="FH18">
        <v>30</v>
      </c>
      <c r="FI18">
        <v>33.330399999999997</v>
      </c>
      <c r="FJ18">
        <v>33.365699999999997</v>
      </c>
      <c r="FK18">
        <v>5.0296200000000004</v>
      </c>
      <c r="FL18">
        <v>19.4376</v>
      </c>
      <c r="FM18">
        <v>41.131700000000002</v>
      </c>
      <c r="FN18">
        <v>23.851600000000001</v>
      </c>
      <c r="FO18">
        <v>48.737900000000003</v>
      </c>
      <c r="FP18">
        <v>20.3277</v>
      </c>
      <c r="FQ18">
        <v>98.023200000000003</v>
      </c>
      <c r="FR18">
        <v>101.907</v>
      </c>
    </row>
    <row r="19" spans="1:174" x14ac:dyDescent="0.25">
      <c r="A19">
        <v>3</v>
      </c>
      <c r="B19">
        <v>1608069054.0999999</v>
      </c>
      <c r="C19">
        <v>212</v>
      </c>
      <c r="D19" t="s">
        <v>305</v>
      </c>
      <c r="E19" t="s">
        <v>306</v>
      </c>
      <c r="F19" t="s">
        <v>291</v>
      </c>
      <c r="G19" t="s">
        <v>292</v>
      </c>
      <c r="H19">
        <v>1608069046.3499999</v>
      </c>
      <c r="I19">
        <f t="shared" si="0"/>
        <v>5.7015288119252995E-4</v>
      </c>
      <c r="J19">
        <f t="shared" si="1"/>
        <v>0.57015288119252994</v>
      </c>
      <c r="K19">
        <f t="shared" si="2"/>
        <v>0.28917818175370291</v>
      </c>
      <c r="L19">
        <f t="shared" si="3"/>
        <v>79.399076666666701</v>
      </c>
      <c r="M19">
        <f t="shared" si="4"/>
        <v>62.604717769195638</v>
      </c>
      <c r="N19">
        <f t="shared" si="5"/>
        <v>6.4275238835971997</v>
      </c>
      <c r="O19">
        <f t="shared" si="6"/>
        <v>8.1517732176675608</v>
      </c>
      <c r="P19">
        <f t="shared" si="7"/>
        <v>3.1565193399426955E-2</v>
      </c>
      <c r="Q19">
        <f t="shared" si="8"/>
        <v>2.9751148340556899</v>
      </c>
      <c r="R19">
        <f t="shared" si="9"/>
        <v>3.1380315225725368E-2</v>
      </c>
      <c r="S19">
        <f t="shared" si="10"/>
        <v>1.9629217169598739E-2</v>
      </c>
      <c r="T19">
        <f t="shared" si="11"/>
        <v>231.29882695545933</v>
      </c>
      <c r="U19">
        <f t="shared" si="12"/>
        <v>29.181722681363908</v>
      </c>
      <c r="V19">
        <f t="shared" si="13"/>
        <v>28.757359999999998</v>
      </c>
      <c r="W19">
        <f t="shared" si="14"/>
        <v>3.965649619258409</v>
      </c>
      <c r="X19">
        <f t="shared" si="15"/>
        <v>56.862998248196071</v>
      </c>
      <c r="Y19">
        <f t="shared" si="16"/>
        <v>2.1558665604690694</v>
      </c>
      <c r="Z19">
        <f t="shared" si="17"/>
        <v>3.7913346585403849</v>
      </c>
      <c r="AA19">
        <f t="shared" si="18"/>
        <v>1.8097830587893395</v>
      </c>
      <c r="AB19">
        <f t="shared" si="19"/>
        <v>-25.143742060590572</v>
      </c>
      <c r="AC19">
        <f t="shared" si="20"/>
        <v>-124.01854701377668</v>
      </c>
      <c r="AD19">
        <f t="shared" si="21"/>
        <v>-9.1200694676508949</v>
      </c>
      <c r="AE19">
        <f t="shared" si="22"/>
        <v>73.016468413441189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54084.433144277784</v>
      </c>
      <c r="AK19" t="s">
        <v>293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307</v>
      </c>
      <c r="AR19">
        <v>15351.6</v>
      </c>
      <c r="AS19">
        <v>810.996692307692</v>
      </c>
      <c r="AT19">
        <v>881.25</v>
      </c>
      <c r="AU19">
        <f t="shared" si="27"/>
        <v>7.9720065466448831E-2</v>
      </c>
      <c r="AV19">
        <v>0.5</v>
      </c>
      <c r="AW19">
        <f t="shared" si="28"/>
        <v>1180.2206415546234</v>
      </c>
      <c r="AX19">
        <f t="shared" si="29"/>
        <v>0.28917818175370291</v>
      </c>
      <c r="AY19">
        <f t="shared" si="30"/>
        <v>47.043633404794406</v>
      </c>
      <c r="AZ19">
        <f t="shared" si="31"/>
        <v>7.3454541553178094E-4</v>
      </c>
      <c r="BA19">
        <f t="shared" si="32"/>
        <v>2.7016510638297873</v>
      </c>
      <c r="BB19" t="s">
        <v>308</v>
      </c>
      <c r="BC19">
        <v>810.996692307692</v>
      </c>
      <c r="BD19">
        <v>605.88</v>
      </c>
      <c r="BE19">
        <f t="shared" si="33"/>
        <v>0.3124765957446809</v>
      </c>
      <c r="BF19">
        <f t="shared" si="34"/>
        <v>0.25512331660060283</v>
      </c>
      <c r="BG19">
        <f t="shared" si="35"/>
        <v>0.89632934266997966</v>
      </c>
      <c r="BH19">
        <f t="shared" si="36"/>
        <v>0.42379202338692995</v>
      </c>
      <c r="BI19">
        <f t="shared" si="37"/>
        <v>0.93490423441906323</v>
      </c>
      <c r="BJ19">
        <f t="shared" si="38"/>
        <v>0.19059771331758754</v>
      </c>
      <c r="BK19">
        <f t="shared" si="39"/>
        <v>0.80940228668241243</v>
      </c>
      <c r="BL19">
        <f t="shared" si="40"/>
        <v>1400.0416666666699</v>
      </c>
      <c r="BM19">
        <f t="shared" si="41"/>
        <v>1180.2206415546234</v>
      </c>
      <c r="BN19">
        <f t="shared" si="42"/>
        <v>0.84298965498975909</v>
      </c>
      <c r="BO19">
        <f t="shared" si="43"/>
        <v>0.19597930997951815</v>
      </c>
      <c r="BP19">
        <v>6</v>
      </c>
      <c r="BQ19">
        <v>0.5</v>
      </c>
      <c r="BR19" t="s">
        <v>296</v>
      </c>
      <c r="BS19">
        <v>2</v>
      </c>
      <c r="BT19">
        <v>1608069046.3499999</v>
      </c>
      <c r="BU19">
        <v>79.399076666666701</v>
      </c>
      <c r="BV19">
        <v>79.800399999999996</v>
      </c>
      <c r="BW19">
        <v>20.998353333333299</v>
      </c>
      <c r="BX19">
        <v>20.32856</v>
      </c>
      <c r="BY19">
        <v>78.994916666666697</v>
      </c>
      <c r="BZ19">
        <v>20.678740000000001</v>
      </c>
      <c r="CA19">
        <v>500.01746666666702</v>
      </c>
      <c r="CB19">
        <v>102.568433333333</v>
      </c>
      <c r="CC19">
        <v>9.9929573333333299E-2</v>
      </c>
      <c r="CD19">
        <v>27.98415</v>
      </c>
      <c r="CE19">
        <v>28.757359999999998</v>
      </c>
      <c r="CF19">
        <v>999.9</v>
      </c>
      <c r="CG19">
        <v>0</v>
      </c>
      <c r="CH19">
        <v>0</v>
      </c>
      <c r="CI19">
        <v>10005.108333333301</v>
      </c>
      <c r="CJ19">
        <v>0</v>
      </c>
      <c r="CK19">
        <v>196.424833333333</v>
      </c>
      <c r="CL19">
        <v>1400.0416666666699</v>
      </c>
      <c r="CM19">
        <v>0.8999878</v>
      </c>
      <c r="CN19">
        <v>0.10001227</v>
      </c>
      <c r="CO19">
        <v>0</v>
      </c>
      <c r="CP19">
        <v>811.03279999999995</v>
      </c>
      <c r="CQ19">
        <v>4.9994800000000001</v>
      </c>
      <c r="CR19">
        <v>11531.8066666667</v>
      </c>
      <c r="CS19">
        <v>11417.88</v>
      </c>
      <c r="CT19">
        <v>49.124866666666698</v>
      </c>
      <c r="CU19">
        <v>50.312066666666603</v>
      </c>
      <c r="CV19">
        <v>50.057866666666598</v>
      </c>
      <c r="CW19">
        <v>50.0726333333333</v>
      </c>
      <c r="CX19">
        <v>50.847566666666701</v>
      </c>
      <c r="CY19">
        <v>1255.52033333333</v>
      </c>
      <c r="CZ19">
        <v>139.52133333333299</v>
      </c>
      <c r="DA19">
        <v>0</v>
      </c>
      <c r="DB19">
        <v>90.899999856948895</v>
      </c>
      <c r="DC19">
        <v>0</v>
      </c>
      <c r="DD19">
        <v>810.996692307692</v>
      </c>
      <c r="DE19">
        <v>-5.79186325467436</v>
      </c>
      <c r="DF19">
        <v>-84.817094113781707</v>
      </c>
      <c r="DG19">
        <v>11531.419230769199</v>
      </c>
      <c r="DH19">
        <v>15</v>
      </c>
      <c r="DI19">
        <v>1608068980.5999999</v>
      </c>
      <c r="DJ19" t="s">
        <v>303</v>
      </c>
      <c r="DK19">
        <v>1608068980.5999999</v>
      </c>
      <c r="DL19">
        <v>1608068980.5999999</v>
      </c>
      <c r="DM19">
        <v>47</v>
      </c>
      <c r="DN19">
        <v>-0.66100000000000003</v>
      </c>
      <c r="DO19">
        <v>1.2E-2</v>
      </c>
      <c r="DP19">
        <v>0.40899999999999997</v>
      </c>
      <c r="DQ19">
        <v>0.28799999999999998</v>
      </c>
      <c r="DR19">
        <v>49</v>
      </c>
      <c r="DS19">
        <v>20</v>
      </c>
      <c r="DT19">
        <v>0.27</v>
      </c>
      <c r="DU19">
        <v>0.06</v>
      </c>
      <c r="DV19">
        <v>0.29521833315053297</v>
      </c>
      <c r="DW19">
        <v>-0.22350297701674199</v>
      </c>
      <c r="DX19">
        <v>2.7239259560313599E-2</v>
      </c>
      <c r="DY19">
        <v>1</v>
      </c>
      <c r="DZ19">
        <v>-0.40487493333333302</v>
      </c>
      <c r="EA19">
        <v>0.191999359288097</v>
      </c>
      <c r="EB19">
        <v>2.6624412281379801E-2</v>
      </c>
      <c r="EC19">
        <v>1</v>
      </c>
      <c r="ED19">
        <v>0.670045</v>
      </c>
      <c r="EE19">
        <v>-3.35274927697429E-2</v>
      </c>
      <c r="EF19">
        <v>2.4525122493747799E-3</v>
      </c>
      <c r="EG19">
        <v>1</v>
      </c>
      <c r="EH19">
        <v>3</v>
      </c>
      <c r="EI19">
        <v>3</v>
      </c>
      <c r="EJ19" t="s">
        <v>304</v>
      </c>
      <c r="EK19">
        <v>100</v>
      </c>
      <c r="EL19">
        <v>100</v>
      </c>
      <c r="EM19">
        <v>0.40400000000000003</v>
      </c>
      <c r="EN19">
        <v>0.31929999999999997</v>
      </c>
      <c r="EO19">
        <v>0.412433700240801</v>
      </c>
      <c r="EP19">
        <v>-1.6043650578588901E-5</v>
      </c>
      <c r="EQ19">
        <v>-1.15305589960158E-6</v>
      </c>
      <c r="ER19">
        <v>3.6581349982770798E-10</v>
      </c>
      <c r="ES19">
        <v>-6.4070418297890702E-2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1.2</v>
      </c>
      <c r="FB19">
        <v>1.2</v>
      </c>
      <c r="FC19">
        <v>2</v>
      </c>
      <c r="FD19">
        <v>508.154</v>
      </c>
      <c r="FE19">
        <v>489.38</v>
      </c>
      <c r="FF19">
        <v>23.795200000000001</v>
      </c>
      <c r="FG19">
        <v>33.28</v>
      </c>
      <c r="FH19">
        <v>29.9999</v>
      </c>
      <c r="FI19">
        <v>33.309399999999997</v>
      </c>
      <c r="FJ19">
        <v>33.344900000000003</v>
      </c>
      <c r="FK19">
        <v>6.3172600000000001</v>
      </c>
      <c r="FL19">
        <v>18.8795</v>
      </c>
      <c r="FM19">
        <v>41.131700000000002</v>
      </c>
      <c r="FN19">
        <v>23.8019</v>
      </c>
      <c r="FO19">
        <v>79.992699999999999</v>
      </c>
      <c r="FP19">
        <v>20.317599999999999</v>
      </c>
      <c r="FQ19">
        <v>98.028000000000006</v>
      </c>
      <c r="FR19">
        <v>101.911</v>
      </c>
    </row>
    <row r="20" spans="1:174" x14ac:dyDescent="0.25">
      <c r="A20">
        <v>4</v>
      </c>
      <c r="B20">
        <v>1608069124.0999999</v>
      </c>
      <c r="C20">
        <v>282</v>
      </c>
      <c r="D20" t="s">
        <v>309</v>
      </c>
      <c r="E20" t="s">
        <v>310</v>
      </c>
      <c r="F20" t="s">
        <v>291</v>
      </c>
      <c r="G20" t="s">
        <v>292</v>
      </c>
      <c r="H20">
        <v>1608069116.3499999</v>
      </c>
      <c r="I20">
        <f t="shared" si="0"/>
        <v>4.7820261315575208E-4</v>
      </c>
      <c r="J20">
        <f t="shared" si="1"/>
        <v>0.47820261315575208</v>
      </c>
      <c r="K20">
        <f t="shared" si="2"/>
        <v>0.61876720827885001</v>
      </c>
      <c r="L20">
        <f t="shared" si="3"/>
        <v>99.567126666666695</v>
      </c>
      <c r="M20">
        <f t="shared" si="4"/>
        <v>59.593368115251081</v>
      </c>
      <c r="N20">
        <f t="shared" si="5"/>
        <v>6.1182901188682211</v>
      </c>
      <c r="O20">
        <f t="shared" si="6"/>
        <v>10.222287924230724</v>
      </c>
      <c r="P20">
        <f t="shared" si="7"/>
        <v>2.6401154001469244E-2</v>
      </c>
      <c r="Q20">
        <f t="shared" si="8"/>
        <v>2.9735720178847078</v>
      </c>
      <c r="R20">
        <f t="shared" si="9"/>
        <v>2.6271618729204232E-2</v>
      </c>
      <c r="S20">
        <f t="shared" si="10"/>
        <v>1.6431346821989733E-2</v>
      </c>
      <c r="T20">
        <f t="shared" si="11"/>
        <v>231.29423844023475</v>
      </c>
      <c r="U20">
        <f t="shared" si="12"/>
        <v>29.211713985988375</v>
      </c>
      <c r="V20">
        <f t="shared" si="13"/>
        <v>28.772663333333298</v>
      </c>
      <c r="W20">
        <f t="shared" si="14"/>
        <v>3.9691690225275451</v>
      </c>
      <c r="X20">
        <f t="shared" si="15"/>
        <v>56.85073502057967</v>
      </c>
      <c r="Y20">
        <f t="shared" si="16"/>
        <v>2.1561402358259456</v>
      </c>
      <c r="Z20">
        <f t="shared" si="17"/>
        <v>3.7926338771968986</v>
      </c>
      <c r="AA20">
        <f t="shared" si="18"/>
        <v>1.8130287867015995</v>
      </c>
      <c r="AB20">
        <f t="shared" si="19"/>
        <v>-21.088735240168667</v>
      </c>
      <c r="AC20">
        <f t="shared" si="20"/>
        <v>-125.46543464588825</v>
      </c>
      <c r="AD20">
        <f t="shared" si="21"/>
        <v>-9.2322312517440928</v>
      </c>
      <c r="AE20">
        <f t="shared" si="22"/>
        <v>75.507837302433757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54038.102169043857</v>
      </c>
      <c r="AK20" t="s">
        <v>293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311</v>
      </c>
      <c r="AR20">
        <v>15351.5</v>
      </c>
      <c r="AS20">
        <v>804.06384615384604</v>
      </c>
      <c r="AT20">
        <v>871.57</v>
      </c>
      <c r="AU20">
        <f t="shared" si="27"/>
        <v>7.7453507860704263E-2</v>
      </c>
      <c r="AV20">
        <v>0.5</v>
      </c>
      <c r="AW20">
        <f t="shared" si="28"/>
        <v>1180.1990715545382</v>
      </c>
      <c r="AX20">
        <f t="shared" si="29"/>
        <v>0.61876720827885001</v>
      </c>
      <c r="AY20">
        <f t="shared" si="30"/>
        <v>45.705279032922654</v>
      </c>
      <c r="AZ20">
        <f t="shared" si="31"/>
        <v>1.0138244614267015E-3</v>
      </c>
      <c r="BA20">
        <f t="shared" si="32"/>
        <v>2.7427630597657098</v>
      </c>
      <c r="BB20" t="s">
        <v>312</v>
      </c>
      <c r="BC20">
        <v>804.06384615384604</v>
      </c>
      <c r="BD20">
        <v>597.48</v>
      </c>
      <c r="BE20">
        <f t="shared" si="33"/>
        <v>0.31447846988767403</v>
      </c>
      <c r="BF20">
        <f t="shared" si="34"/>
        <v>0.24629192544840744</v>
      </c>
      <c r="BG20">
        <f t="shared" si="35"/>
        <v>0.89713653081137879</v>
      </c>
      <c r="BH20">
        <f t="shared" si="36"/>
        <v>0.43247372130040812</v>
      </c>
      <c r="BI20">
        <f t="shared" si="37"/>
        <v>0.93870537645321783</v>
      </c>
      <c r="BJ20">
        <f t="shared" si="38"/>
        <v>0.18301345138301192</v>
      </c>
      <c r="BK20">
        <f t="shared" si="39"/>
        <v>0.81698654861698805</v>
      </c>
      <c r="BL20">
        <f t="shared" si="40"/>
        <v>1400.0163333333301</v>
      </c>
      <c r="BM20">
        <f t="shared" si="41"/>
        <v>1180.1990715545382</v>
      </c>
      <c r="BN20">
        <f t="shared" si="42"/>
        <v>0.84298950194714939</v>
      </c>
      <c r="BO20">
        <f t="shared" si="43"/>
        <v>0.19597900389429887</v>
      </c>
      <c r="BP20">
        <v>6</v>
      </c>
      <c r="BQ20">
        <v>0.5</v>
      </c>
      <c r="BR20" t="s">
        <v>296</v>
      </c>
      <c r="BS20">
        <v>2</v>
      </c>
      <c r="BT20">
        <v>1608069116.3499999</v>
      </c>
      <c r="BU20">
        <v>99.567126666666695</v>
      </c>
      <c r="BV20">
        <v>100.366733333333</v>
      </c>
      <c r="BW20">
        <v>21.001236666666699</v>
      </c>
      <c r="BX20">
        <v>20.43948</v>
      </c>
      <c r="BY20">
        <v>99.167266666666706</v>
      </c>
      <c r="BZ20">
        <v>20.681506666666699</v>
      </c>
      <c r="CA20">
        <v>500.03120000000001</v>
      </c>
      <c r="CB20">
        <v>102.567266666667</v>
      </c>
      <c r="CC20">
        <v>0.100031933333333</v>
      </c>
      <c r="CD20">
        <v>27.990026666666701</v>
      </c>
      <c r="CE20">
        <v>28.772663333333298</v>
      </c>
      <c r="CF20">
        <v>999.9</v>
      </c>
      <c r="CG20">
        <v>0</v>
      </c>
      <c r="CH20">
        <v>0</v>
      </c>
      <c r="CI20">
        <v>9996.4943333333304</v>
      </c>
      <c r="CJ20">
        <v>0</v>
      </c>
      <c r="CK20">
        <v>196.65700000000001</v>
      </c>
      <c r="CL20">
        <v>1400.0163333333301</v>
      </c>
      <c r="CM20">
        <v>0.89999243333333301</v>
      </c>
      <c r="CN20">
        <v>0.100007733333333</v>
      </c>
      <c r="CO20">
        <v>0</v>
      </c>
      <c r="CP20">
        <v>804.08309999999994</v>
      </c>
      <c r="CQ20">
        <v>4.9994800000000001</v>
      </c>
      <c r="CR20">
        <v>11454.15</v>
      </c>
      <c r="CS20">
        <v>11417.68</v>
      </c>
      <c r="CT20">
        <v>49.129066666666702</v>
      </c>
      <c r="CU20">
        <v>50.287199999999999</v>
      </c>
      <c r="CV20">
        <v>50.037199999999999</v>
      </c>
      <c r="CW20">
        <v>50.0165333333333</v>
      </c>
      <c r="CX20">
        <v>50.845599999999997</v>
      </c>
      <c r="CY20">
        <v>1255.5046666666699</v>
      </c>
      <c r="CZ20">
        <v>139.511666666667</v>
      </c>
      <c r="DA20">
        <v>0</v>
      </c>
      <c r="DB20">
        <v>69.200000047683702</v>
      </c>
      <c r="DC20">
        <v>0</v>
      </c>
      <c r="DD20">
        <v>804.06384615384604</v>
      </c>
      <c r="DE20">
        <v>-6.9233504398044099</v>
      </c>
      <c r="DF20">
        <v>-126.769230830254</v>
      </c>
      <c r="DG20">
        <v>11453.938461538501</v>
      </c>
      <c r="DH20">
        <v>15</v>
      </c>
      <c r="DI20">
        <v>1608068980.5999999</v>
      </c>
      <c r="DJ20" t="s">
        <v>303</v>
      </c>
      <c r="DK20">
        <v>1608068980.5999999</v>
      </c>
      <c r="DL20">
        <v>1608068980.5999999</v>
      </c>
      <c r="DM20">
        <v>47</v>
      </c>
      <c r="DN20">
        <v>-0.66100000000000003</v>
      </c>
      <c r="DO20">
        <v>1.2E-2</v>
      </c>
      <c r="DP20">
        <v>0.40899999999999997</v>
      </c>
      <c r="DQ20">
        <v>0.28799999999999998</v>
      </c>
      <c r="DR20">
        <v>49</v>
      </c>
      <c r="DS20">
        <v>20</v>
      </c>
      <c r="DT20">
        <v>0.27</v>
      </c>
      <c r="DU20">
        <v>0.06</v>
      </c>
      <c r="DV20">
        <v>0.62544023617204703</v>
      </c>
      <c r="DW20">
        <v>-0.169291939660138</v>
      </c>
      <c r="DX20">
        <v>1.65656830921172E-2</v>
      </c>
      <c r="DY20">
        <v>1</v>
      </c>
      <c r="DZ20">
        <v>-0.80374219999999996</v>
      </c>
      <c r="EA20">
        <v>0.19154461401557299</v>
      </c>
      <c r="EB20">
        <v>1.9962356605037101E-2</v>
      </c>
      <c r="EC20">
        <v>1</v>
      </c>
      <c r="ED20">
        <v>0.56013420000000003</v>
      </c>
      <c r="EE20">
        <v>0.195534914349276</v>
      </c>
      <c r="EF20">
        <v>1.42376215719714E-2</v>
      </c>
      <c r="EG20">
        <v>1</v>
      </c>
      <c r="EH20">
        <v>3</v>
      </c>
      <c r="EI20">
        <v>3</v>
      </c>
      <c r="EJ20" t="s">
        <v>304</v>
      </c>
      <c r="EK20">
        <v>100</v>
      </c>
      <c r="EL20">
        <v>100</v>
      </c>
      <c r="EM20">
        <v>0.4</v>
      </c>
      <c r="EN20">
        <v>0.32050000000000001</v>
      </c>
      <c r="EO20">
        <v>0.412433700240801</v>
      </c>
      <c r="EP20">
        <v>-1.6043650578588901E-5</v>
      </c>
      <c r="EQ20">
        <v>-1.15305589960158E-6</v>
      </c>
      <c r="ER20">
        <v>3.6581349982770798E-10</v>
      </c>
      <c r="ES20">
        <v>-6.4070418297890702E-2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2.4</v>
      </c>
      <c r="FB20">
        <v>2.4</v>
      </c>
      <c r="FC20">
        <v>2</v>
      </c>
      <c r="FD20">
        <v>508.16199999999998</v>
      </c>
      <c r="FE20">
        <v>489.66800000000001</v>
      </c>
      <c r="FF20">
        <v>23.791</v>
      </c>
      <c r="FG20">
        <v>33.254899999999999</v>
      </c>
      <c r="FH20">
        <v>30</v>
      </c>
      <c r="FI20">
        <v>33.288699999999999</v>
      </c>
      <c r="FJ20">
        <v>33.326999999999998</v>
      </c>
      <c r="FK20">
        <v>7.1661099999999998</v>
      </c>
      <c r="FL20">
        <v>17.680099999999999</v>
      </c>
      <c r="FM20">
        <v>40.759</v>
      </c>
      <c r="FN20">
        <v>23.793900000000001</v>
      </c>
      <c r="FO20">
        <v>100.497</v>
      </c>
      <c r="FP20">
        <v>20.464700000000001</v>
      </c>
      <c r="FQ20">
        <v>98.032300000000006</v>
      </c>
      <c r="FR20">
        <v>101.916</v>
      </c>
    </row>
    <row r="21" spans="1:174" x14ac:dyDescent="0.25">
      <c r="A21">
        <v>5</v>
      </c>
      <c r="B21">
        <v>1608069219.0999999</v>
      </c>
      <c r="C21">
        <v>377</v>
      </c>
      <c r="D21" t="s">
        <v>313</v>
      </c>
      <c r="E21" t="s">
        <v>314</v>
      </c>
      <c r="F21" t="s">
        <v>291</v>
      </c>
      <c r="G21" t="s">
        <v>292</v>
      </c>
      <c r="H21">
        <v>1608069211.3499999</v>
      </c>
      <c r="I21">
        <f t="shared" si="0"/>
        <v>4.5282177666837231E-4</v>
      </c>
      <c r="J21">
        <f t="shared" si="1"/>
        <v>0.45282177666837231</v>
      </c>
      <c r="K21">
        <f t="shared" si="2"/>
        <v>1.1851625617298813</v>
      </c>
      <c r="L21">
        <f t="shared" si="3"/>
        <v>149.70453333333299</v>
      </c>
      <c r="M21">
        <f t="shared" si="4"/>
        <v>70.407139578699116</v>
      </c>
      <c r="N21">
        <f t="shared" si="5"/>
        <v>7.2283177158630059</v>
      </c>
      <c r="O21">
        <f t="shared" si="6"/>
        <v>15.369349428388302</v>
      </c>
      <c r="P21">
        <f t="shared" si="7"/>
        <v>2.5018453769175338E-2</v>
      </c>
      <c r="Q21">
        <f t="shared" si="8"/>
        <v>2.9754632940927968</v>
      </c>
      <c r="R21">
        <f t="shared" si="9"/>
        <v>2.4902172735828509E-2</v>
      </c>
      <c r="S21">
        <f t="shared" si="10"/>
        <v>1.5574260169861496E-2</v>
      </c>
      <c r="T21">
        <f t="shared" si="11"/>
        <v>231.29127436008952</v>
      </c>
      <c r="U21">
        <f t="shared" si="12"/>
        <v>29.214680248610726</v>
      </c>
      <c r="V21">
        <f t="shared" si="13"/>
        <v>28.773153333333301</v>
      </c>
      <c r="W21">
        <f t="shared" si="14"/>
        <v>3.9692817558810964</v>
      </c>
      <c r="X21">
        <f t="shared" si="15"/>
        <v>56.912670136426158</v>
      </c>
      <c r="Y21">
        <f t="shared" si="16"/>
        <v>2.1581372953625206</v>
      </c>
      <c r="Z21">
        <f t="shared" si="17"/>
        <v>3.7920155392274157</v>
      </c>
      <c r="AA21">
        <f t="shared" si="18"/>
        <v>1.8111444605185758</v>
      </c>
      <c r="AB21">
        <f t="shared" si="19"/>
        <v>-19.969440351075217</v>
      </c>
      <c r="AC21">
        <f t="shared" si="20"/>
        <v>-126.07245886576513</v>
      </c>
      <c r="AD21">
        <f t="shared" si="21"/>
        <v>-9.2708955145706273</v>
      </c>
      <c r="AE21">
        <f t="shared" si="22"/>
        <v>75.978479628678542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54094.019237341156</v>
      </c>
      <c r="AK21" t="s">
        <v>293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315</v>
      </c>
      <c r="AR21">
        <v>15351.4</v>
      </c>
      <c r="AS21">
        <v>795.082538461539</v>
      </c>
      <c r="AT21">
        <v>865.27</v>
      </c>
      <c r="AU21">
        <f t="shared" si="27"/>
        <v>8.111625450837423E-2</v>
      </c>
      <c r="AV21">
        <v>0.5</v>
      </c>
      <c r="AW21">
        <f t="shared" si="28"/>
        <v>1180.1851615544886</v>
      </c>
      <c r="AX21">
        <f t="shared" si="29"/>
        <v>1.1851625617298813</v>
      </c>
      <c r="AY21">
        <f t="shared" si="30"/>
        <v>47.866099965830323</v>
      </c>
      <c r="AZ21">
        <f t="shared" si="31"/>
        <v>1.4937571653790968E-3</v>
      </c>
      <c r="BA21">
        <f t="shared" si="32"/>
        <v>2.770013984074335</v>
      </c>
      <c r="BB21" t="s">
        <v>316</v>
      </c>
      <c r="BC21">
        <v>795.082538461539</v>
      </c>
      <c r="BD21">
        <v>583.55999999999995</v>
      </c>
      <c r="BE21">
        <f t="shared" si="33"/>
        <v>0.32557467611265856</v>
      </c>
      <c r="BF21">
        <f t="shared" si="34"/>
        <v>0.24914792353292736</v>
      </c>
      <c r="BG21">
        <f t="shared" si="35"/>
        <v>0.89482624733061544</v>
      </c>
      <c r="BH21">
        <f t="shared" si="36"/>
        <v>0.46856278661332407</v>
      </c>
      <c r="BI21">
        <f t="shared" si="37"/>
        <v>0.94117926021511611</v>
      </c>
      <c r="BJ21">
        <f t="shared" si="38"/>
        <v>0.18286499227892206</v>
      </c>
      <c r="BK21">
        <f t="shared" si="39"/>
        <v>0.81713500772107794</v>
      </c>
      <c r="BL21">
        <f t="shared" si="40"/>
        <v>1400</v>
      </c>
      <c r="BM21">
        <f t="shared" si="41"/>
        <v>1180.1851615544886</v>
      </c>
      <c r="BN21">
        <f t="shared" si="42"/>
        <v>0.84298940111034892</v>
      </c>
      <c r="BO21">
        <f t="shared" si="43"/>
        <v>0.19597880222069791</v>
      </c>
      <c r="BP21">
        <v>6</v>
      </c>
      <c r="BQ21">
        <v>0.5</v>
      </c>
      <c r="BR21" t="s">
        <v>296</v>
      </c>
      <c r="BS21">
        <v>2</v>
      </c>
      <c r="BT21">
        <v>1608069211.3499999</v>
      </c>
      <c r="BU21">
        <v>149.70453333333299</v>
      </c>
      <c r="BV21">
        <v>151.208</v>
      </c>
      <c r="BW21">
        <v>21.021249999999998</v>
      </c>
      <c r="BX21">
        <v>20.4893133333333</v>
      </c>
      <c r="BY21">
        <v>149.31903333333301</v>
      </c>
      <c r="BZ21">
        <v>20.700710000000001</v>
      </c>
      <c r="CA21">
        <v>500.02519999999998</v>
      </c>
      <c r="CB21">
        <v>102.5646</v>
      </c>
      <c r="CC21">
        <v>9.9955883333333301E-2</v>
      </c>
      <c r="CD21">
        <v>27.98723</v>
      </c>
      <c r="CE21">
        <v>28.773153333333301</v>
      </c>
      <c r="CF21">
        <v>999.9</v>
      </c>
      <c r="CG21">
        <v>0</v>
      </c>
      <c r="CH21">
        <v>0</v>
      </c>
      <c r="CI21">
        <v>10007.4543333333</v>
      </c>
      <c r="CJ21">
        <v>0</v>
      </c>
      <c r="CK21">
        <v>193.308433333333</v>
      </c>
      <c r="CL21">
        <v>1400</v>
      </c>
      <c r="CM21">
        <v>0.89999609999999997</v>
      </c>
      <c r="CN21">
        <v>0.100004036666667</v>
      </c>
      <c r="CO21">
        <v>0</v>
      </c>
      <c r="CP21">
        <v>795.10106666666695</v>
      </c>
      <c r="CQ21">
        <v>4.9994800000000001</v>
      </c>
      <c r="CR21">
        <v>11322.4</v>
      </c>
      <c r="CS21">
        <v>11417.553333333301</v>
      </c>
      <c r="CT21">
        <v>49.112400000000001</v>
      </c>
      <c r="CU21">
        <v>50.278933333333299</v>
      </c>
      <c r="CV21">
        <v>50.043399999999998</v>
      </c>
      <c r="CW21">
        <v>49.995800000000003</v>
      </c>
      <c r="CX21">
        <v>50.824599999999997</v>
      </c>
      <c r="CY21">
        <v>1255.4946666666699</v>
      </c>
      <c r="CZ21">
        <v>139.505333333333</v>
      </c>
      <c r="DA21">
        <v>0</v>
      </c>
      <c r="DB21">
        <v>94.400000095367403</v>
      </c>
      <c r="DC21">
        <v>0</v>
      </c>
      <c r="DD21">
        <v>795.082538461539</v>
      </c>
      <c r="DE21">
        <v>-3.46017094217112</v>
      </c>
      <c r="DF21">
        <v>-80.430769189074198</v>
      </c>
      <c r="DG21">
        <v>11321.961538461501</v>
      </c>
      <c r="DH21">
        <v>15</v>
      </c>
      <c r="DI21">
        <v>1608068980.5999999</v>
      </c>
      <c r="DJ21" t="s">
        <v>303</v>
      </c>
      <c r="DK21">
        <v>1608068980.5999999</v>
      </c>
      <c r="DL21">
        <v>1608068980.5999999</v>
      </c>
      <c r="DM21">
        <v>47</v>
      </c>
      <c r="DN21">
        <v>-0.66100000000000003</v>
      </c>
      <c r="DO21">
        <v>1.2E-2</v>
      </c>
      <c r="DP21">
        <v>0.40899999999999997</v>
      </c>
      <c r="DQ21">
        <v>0.28799999999999998</v>
      </c>
      <c r="DR21">
        <v>49</v>
      </c>
      <c r="DS21">
        <v>20</v>
      </c>
      <c r="DT21">
        <v>0.27</v>
      </c>
      <c r="DU21">
        <v>0.06</v>
      </c>
      <c r="DV21">
        <v>1.1898766961574501</v>
      </c>
      <c r="DW21">
        <v>-0.20961117508167501</v>
      </c>
      <c r="DX21">
        <v>2.14945351988888E-2</v>
      </c>
      <c r="DY21">
        <v>1</v>
      </c>
      <c r="DZ21">
        <v>-1.5061566666666699</v>
      </c>
      <c r="EA21">
        <v>0.17423572858731801</v>
      </c>
      <c r="EB21">
        <v>2.0846240961435301E-2</v>
      </c>
      <c r="EC21">
        <v>1</v>
      </c>
      <c r="ED21">
        <v>0.53117593333333302</v>
      </c>
      <c r="EE21">
        <v>0.156172084538376</v>
      </c>
      <c r="EF21">
        <v>1.19946709054017E-2</v>
      </c>
      <c r="EG21">
        <v>1</v>
      </c>
      <c r="EH21">
        <v>3</v>
      </c>
      <c r="EI21">
        <v>3</v>
      </c>
      <c r="EJ21" t="s">
        <v>304</v>
      </c>
      <c r="EK21">
        <v>100</v>
      </c>
      <c r="EL21">
        <v>100</v>
      </c>
      <c r="EM21">
        <v>0.38600000000000001</v>
      </c>
      <c r="EN21">
        <v>0.32150000000000001</v>
      </c>
      <c r="EO21">
        <v>0.412433700240801</v>
      </c>
      <c r="EP21">
        <v>-1.6043650578588901E-5</v>
      </c>
      <c r="EQ21">
        <v>-1.15305589960158E-6</v>
      </c>
      <c r="ER21">
        <v>3.6581349982770798E-10</v>
      </c>
      <c r="ES21">
        <v>-6.4070418297890702E-2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4</v>
      </c>
      <c r="FB21">
        <v>4</v>
      </c>
      <c r="FC21">
        <v>2</v>
      </c>
      <c r="FD21">
        <v>508.03500000000003</v>
      </c>
      <c r="FE21">
        <v>490.25</v>
      </c>
      <c r="FF21">
        <v>23.808599999999998</v>
      </c>
      <c r="FG21">
        <v>33.216299999999997</v>
      </c>
      <c r="FH21">
        <v>29.9999</v>
      </c>
      <c r="FI21">
        <v>33.256500000000003</v>
      </c>
      <c r="FJ21">
        <v>33.296599999999998</v>
      </c>
      <c r="FK21">
        <v>9.2606999999999999</v>
      </c>
      <c r="FL21">
        <v>17.2912</v>
      </c>
      <c r="FM21">
        <v>40.759</v>
      </c>
      <c r="FN21">
        <v>23.814900000000002</v>
      </c>
      <c r="FO21">
        <v>151.30500000000001</v>
      </c>
      <c r="FP21">
        <v>20.4772</v>
      </c>
      <c r="FQ21">
        <v>98.040700000000001</v>
      </c>
      <c r="FR21">
        <v>101.92100000000001</v>
      </c>
    </row>
    <row r="22" spans="1:174" x14ac:dyDescent="0.25">
      <c r="A22">
        <v>6</v>
      </c>
      <c r="B22">
        <v>1608069325.0999999</v>
      </c>
      <c r="C22">
        <v>483</v>
      </c>
      <c r="D22" t="s">
        <v>317</v>
      </c>
      <c r="E22" t="s">
        <v>318</v>
      </c>
      <c r="F22" t="s">
        <v>291</v>
      </c>
      <c r="G22" t="s">
        <v>292</v>
      </c>
      <c r="H22">
        <v>1608069317.3499999</v>
      </c>
      <c r="I22">
        <f t="shared" si="0"/>
        <v>4.9366026848341404E-4</v>
      </c>
      <c r="J22">
        <f t="shared" si="1"/>
        <v>0.49366026848341404</v>
      </c>
      <c r="K22">
        <f t="shared" si="2"/>
        <v>1.9205555830280934</v>
      </c>
      <c r="L22">
        <f t="shared" si="3"/>
        <v>199.835466666667</v>
      </c>
      <c r="M22">
        <f t="shared" si="4"/>
        <v>83.51587654734189</v>
      </c>
      <c r="N22">
        <f t="shared" si="5"/>
        <v>8.573536050542188</v>
      </c>
      <c r="O22">
        <f t="shared" si="6"/>
        <v>20.514621272907199</v>
      </c>
      <c r="P22">
        <f t="shared" si="7"/>
        <v>2.7500059680152868E-2</v>
      </c>
      <c r="Q22">
        <f t="shared" si="8"/>
        <v>2.9741318812748956</v>
      </c>
      <c r="R22">
        <f t="shared" si="9"/>
        <v>2.7359573870858099E-2</v>
      </c>
      <c r="S22">
        <f t="shared" si="10"/>
        <v>1.7112295797029966E-2</v>
      </c>
      <c r="T22">
        <f t="shared" si="11"/>
        <v>231.29138727759289</v>
      </c>
      <c r="U22">
        <f t="shared" si="12"/>
        <v>29.195854996680573</v>
      </c>
      <c r="V22">
        <f t="shared" si="13"/>
        <v>28.7576066666667</v>
      </c>
      <c r="W22">
        <f t="shared" si="14"/>
        <v>3.9657063251478317</v>
      </c>
      <c r="X22">
        <f t="shared" si="15"/>
        <v>57.222323559513868</v>
      </c>
      <c r="Y22">
        <f t="shared" si="16"/>
        <v>2.168756259222886</v>
      </c>
      <c r="Z22">
        <f t="shared" si="17"/>
        <v>3.7900527701698081</v>
      </c>
      <c r="AA22">
        <f t="shared" si="18"/>
        <v>1.7969500659249458</v>
      </c>
      <c r="AB22">
        <f t="shared" si="19"/>
        <v>-21.770417840118558</v>
      </c>
      <c r="AC22">
        <f t="shared" si="20"/>
        <v>-124.94710332113911</v>
      </c>
      <c r="AD22">
        <f t="shared" si="21"/>
        <v>-9.1911365374428673</v>
      </c>
      <c r="AE22">
        <f t="shared" si="22"/>
        <v>75.382729578892338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54056.408787633074</v>
      </c>
      <c r="AK22" t="s">
        <v>293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319</v>
      </c>
      <c r="AR22">
        <v>15351.7</v>
      </c>
      <c r="AS22">
        <v>788.20723999999996</v>
      </c>
      <c r="AT22">
        <v>862.49</v>
      </c>
      <c r="AU22">
        <f t="shared" si="27"/>
        <v>8.6125937692031251E-2</v>
      </c>
      <c r="AV22">
        <v>0.5</v>
      </c>
      <c r="AW22">
        <f t="shared" si="28"/>
        <v>1180.1852215545107</v>
      </c>
      <c r="AX22">
        <f t="shared" si="29"/>
        <v>1.9205555830280934</v>
      </c>
      <c r="AY22">
        <f t="shared" si="30"/>
        <v>50.822279428329942</v>
      </c>
      <c r="AZ22">
        <f t="shared" si="31"/>
        <v>2.116873705259259E-3</v>
      </c>
      <c r="BA22">
        <f t="shared" si="32"/>
        <v>2.7821655903256852</v>
      </c>
      <c r="BB22" t="s">
        <v>320</v>
      </c>
      <c r="BC22">
        <v>788.20723999999996</v>
      </c>
      <c r="BD22">
        <v>574.21</v>
      </c>
      <c r="BE22">
        <f t="shared" si="33"/>
        <v>0.33424155642384257</v>
      </c>
      <c r="BF22">
        <f t="shared" si="34"/>
        <v>0.25767573192729309</v>
      </c>
      <c r="BG22">
        <f t="shared" si="35"/>
        <v>0.89274778914158803</v>
      </c>
      <c r="BH22">
        <f t="shared" si="36"/>
        <v>0.50527994893180606</v>
      </c>
      <c r="BI22">
        <f t="shared" si="37"/>
        <v>0.94227091051004908</v>
      </c>
      <c r="BJ22">
        <f t="shared" si="38"/>
        <v>0.18771710601132133</v>
      </c>
      <c r="BK22">
        <f t="shared" si="39"/>
        <v>0.8122828939886787</v>
      </c>
      <c r="BL22">
        <f t="shared" si="40"/>
        <v>1400</v>
      </c>
      <c r="BM22">
        <f t="shared" si="41"/>
        <v>1180.1852215545107</v>
      </c>
      <c r="BN22">
        <f t="shared" si="42"/>
        <v>0.84298944396750763</v>
      </c>
      <c r="BO22">
        <f t="shared" si="43"/>
        <v>0.1959788879350155</v>
      </c>
      <c r="BP22">
        <v>6</v>
      </c>
      <c r="BQ22">
        <v>0.5</v>
      </c>
      <c r="BR22" t="s">
        <v>296</v>
      </c>
      <c r="BS22">
        <v>2</v>
      </c>
      <c r="BT22">
        <v>1608069317.3499999</v>
      </c>
      <c r="BU22">
        <v>199.835466666667</v>
      </c>
      <c r="BV22">
        <v>202.25839999999999</v>
      </c>
      <c r="BW22">
        <v>21.1261233333333</v>
      </c>
      <c r="BX22">
        <v>20.5462733333333</v>
      </c>
      <c r="BY22">
        <v>199.4693</v>
      </c>
      <c r="BZ22">
        <v>20.801269999999999</v>
      </c>
      <c r="CA22">
        <v>500.02359999999999</v>
      </c>
      <c r="CB22">
        <v>102.557566666667</v>
      </c>
      <c r="CC22">
        <v>9.9992650000000002E-2</v>
      </c>
      <c r="CD22">
        <v>27.978349999999999</v>
      </c>
      <c r="CE22">
        <v>28.7576066666667</v>
      </c>
      <c r="CF22">
        <v>999.9</v>
      </c>
      <c r="CG22">
        <v>0</v>
      </c>
      <c r="CH22">
        <v>0</v>
      </c>
      <c r="CI22">
        <v>10000.606666666699</v>
      </c>
      <c r="CJ22">
        <v>0</v>
      </c>
      <c r="CK22">
        <v>189.9443</v>
      </c>
      <c r="CL22">
        <v>1400</v>
      </c>
      <c r="CM22">
        <v>0.89999470000000004</v>
      </c>
      <c r="CN22">
        <v>0.10000549</v>
      </c>
      <c r="CO22">
        <v>0</v>
      </c>
      <c r="CP22">
        <v>788.22353333333297</v>
      </c>
      <c r="CQ22">
        <v>4.9994800000000001</v>
      </c>
      <c r="CR22">
        <v>11200.473333333301</v>
      </c>
      <c r="CS22">
        <v>11417.5566666667</v>
      </c>
      <c r="CT22">
        <v>49.0621333333333</v>
      </c>
      <c r="CU22">
        <v>50.237400000000001</v>
      </c>
      <c r="CV22">
        <v>49.987333333333297</v>
      </c>
      <c r="CW22">
        <v>49.936999999999998</v>
      </c>
      <c r="CX22">
        <v>50.770666666666699</v>
      </c>
      <c r="CY22">
        <v>1255.4926666666699</v>
      </c>
      <c r="CZ22">
        <v>139.50733333333301</v>
      </c>
      <c r="DA22">
        <v>0</v>
      </c>
      <c r="DB22">
        <v>105</v>
      </c>
      <c r="DC22">
        <v>0</v>
      </c>
      <c r="DD22">
        <v>788.20723999999996</v>
      </c>
      <c r="DE22">
        <v>-2.6404615240005498</v>
      </c>
      <c r="DF22">
        <v>-32.507692203484503</v>
      </c>
      <c r="DG22">
        <v>11200.236000000001</v>
      </c>
      <c r="DH22">
        <v>15</v>
      </c>
      <c r="DI22">
        <v>1608068980.5999999</v>
      </c>
      <c r="DJ22" t="s">
        <v>303</v>
      </c>
      <c r="DK22">
        <v>1608068980.5999999</v>
      </c>
      <c r="DL22">
        <v>1608068980.5999999</v>
      </c>
      <c r="DM22">
        <v>47</v>
      </c>
      <c r="DN22">
        <v>-0.66100000000000003</v>
      </c>
      <c r="DO22">
        <v>1.2E-2</v>
      </c>
      <c r="DP22">
        <v>0.40899999999999997</v>
      </c>
      <c r="DQ22">
        <v>0.28799999999999998</v>
      </c>
      <c r="DR22">
        <v>49</v>
      </c>
      <c r="DS22">
        <v>20</v>
      </c>
      <c r="DT22">
        <v>0.27</v>
      </c>
      <c r="DU22">
        <v>0.06</v>
      </c>
      <c r="DV22">
        <v>1.9232072358125101</v>
      </c>
      <c r="DW22">
        <v>-0.21110789701455901</v>
      </c>
      <c r="DX22">
        <v>2.53928593762783E-2</v>
      </c>
      <c r="DY22">
        <v>1</v>
      </c>
      <c r="DZ22">
        <v>-2.4243610000000002</v>
      </c>
      <c r="EA22">
        <v>0.18312533926584701</v>
      </c>
      <c r="EB22">
        <v>2.8069653524758698E-2</v>
      </c>
      <c r="EC22">
        <v>1</v>
      </c>
      <c r="ED22">
        <v>0.57903286666666698</v>
      </c>
      <c r="EE22">
        <v>9.6052645161289904E-2</v>
      </c>
      <c r="EF22">
        <v>6.9799447358525196E-3</v>
      </c>
      <c r="EG22">
        <v>1</v>
      </c>
      <c r="EH22">
        <v>3</v>
      </c>
      <c r="EI22">
        <v>3</v>
      </c>
      <c r="EJ22" t="s">
        <v>304</v>
      </c>
      <c r="EK22">
        <v>100</v>
      </c>
      <c r="EL22">
        <v>100</v>
      </c>
      <c r="EM22">
        <v>0.36599999999999999</v>
      </c>
      <c r="EN22">
        <v>0.32519999999999999</v>
      </c>
      <c r="EO22">
        <v>0.412433700240801</v>
      </c>
      <c r="EP22">
        <v>-1.6043650578588901E-5</v>
      </c>
      <c r="EQ22">
        <v>-1.15305589960158E-6</v>
      </c>
      <c r="ER22">
        <v>3.6581349982770798E-10</v>
      </c>
      <c r="ES22">
        <v>-6.4070418297890702E-2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5.7</v>
      </c>
      <c r="FB22">
        <v>5.7</v>
      </c>
      <c r="FC22">
        <v>2</v>
      </c>
      <c r="FD22">
        <v>507.98500000000001</v>
      </c>
      <c r="FE22">
        <v>490.80200000000002</v>
      </c>
      <c r="FF22">
        <v>23.865200000000002</v>
      </c>
      <c r="FG22">
        <v>33.167299999999997</v>
      </c>
      <c r="FH22">
        <v>29.9998</v>
      </c>
      <c r="FI22">
        <v>33.2151</v>
      </c>
      <c r="FJ22">
        <v>33.255699999999997</v>
      </c>
      <c r="FK22">
        <v>11.3317</v>
      </c>
      <c r="FL22">
        <v>16.714400000000001</v>
      </c>
      <c r="FM22">
        <v>40.759</v>
      </c>
      <c r="FN22">
        <v>23.872499999999999</v>
      </c>
      <c r="FO22">
        <v>202.27500000000001</v>
      </c>
      <c r="FP22">
        <v>20.56</v>
      </c>
      <c r="FQ22">
        <v>98.050700000000006</v>
      </c>
      <c r="FR22">
        <v>101.931</v>
      </c>
    </row>
    <row r="23" spans="1:174" x14ac:dyDescent="0.25">
      <c r="A23">
        <v>7</v>
      </c>
      <c r="B23">
        <v>1608069425.0999999</v>
      </c>
      <c r="C23">
        <v>583</v>
      </c>
      <c r="D23" t="s">
        <v>321</v>
      </c>
      <c r="E23" t="s">
        <v>322</v>
      </c>
      <c r="F23" t="s">
        <v>291</v>
      </c>
      <c r="G23" t="s">
        <v>292</v>
      </c>
      <c r="H23">
        <v>1608069417.3499999</v>
      </c>
      <c r="I23">
        <f t="shared" si="0"/>
        <v>5.2752386332496838E-4</v>
      </c>
      <c r="J23">
        <f t="shared" si="1"/>
        <v>0.52752386332496837</v>
      </c>
      <c r="K23">
        <f t="shared" si="2"/>
        <v>2.7381484056322103</v>
      </c>
      <c r="L23">
        <f t="shared" si="3"/>
        <v>249.759166666667</v>
      </c>
      <c r="M23">
        <f t="shared" si="4"/>
        <v>94.731240398506984</v>
      </c>
      <c r="N23">
        <f t="shared" si="5"/>
        <v>9.7243495223341032</v>
      </c>
      <c r="O23">
        <f t="shared" si="6"/>
        <v>25.638273317825629</v>
      </c>
      <c r="P23">
        <f t="shared" si="7"/>
        <v>2.9334353160656416E-2</v>
      </c>
      <c r="Q23">
        <f t="shared" si="8"/>
        <v>2.9747469980038943</v>
      </c>
      <c r="R23">
        <f t="shared" si="9"/>
        <v>2.9174592727903764E-2</v>
      </c>
      <c r="S23">
        <f t="shared" si="10"/>
        <v>1.8248401619882504E-2</v>
      </c>
      <c r="T23">
        <f t="shared" si="11"/>
        <v>231.2923595565845</v>
      </c>
      <c r="U23">
        <f t="shared" si="12"/>
        <v>29.196142276234823</v>
      </c>
      <c r="V23">
        <f t="shared" si="13"/>
        <v>28.769580000000001</v>
      </c>
      <c r="W23">
        <f t="shared" si="14"/>
        <v>3.9684597100462313</v>
      </c>
      <c r="X23">
        <f t="shared" si="15"/>
        <v>57.167018724072037</v>
      </c>
      <c r="Y23">
        <f t="shared" si="16"/>
        <v>2.1678226772622744</v>
      </c>
      <c r="Z23">
        <f t="shared" si="17"/>
        <v>3.7920862861953686</v>
      </c>
      <c r="AA23">
        <f t="shared" si="18"/>
        <v>1.8006370327839569</v>
      </c>
      <c r="AB23">
        <f t="shared" si="19"/>
        <v>-23.263802372631105</v>
      </c>
      <c r="AC23">
        <f t="shared" si="20"/>
        <v>-125.41771727909891</v>
      </c>
      <c r="AD23">
        <f t="shared" si="21"/>
        <v>-9.2248195155294095</v>
      </c>
      <c r="AE23">
        <f t="shared" si="22"/>
        <v>73.386020389325083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54072.677975550003</v>
      </c>
      <c r="AK23" t="s">
        <v>293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323</v>
      </c>
      <c r="AR23">
        <v>15353.2</v>
      </c>
      <c r="AS23">
        <v>783.62457692307703</v>
      </c>
      <c r="AT23">
        <v>862.05</v>
      </c>
      <c r="AU23">
        <f t="shared" si="27"/>
        <v>9.0975492230059629E-2</v>
      </c>
      <c r="AV23">
        <v>0.5</v>
      </c>
      <c r="AW23">
        <f t="shared" si="28"/>
        <v>1180.1920315544282</v>
      </c>
      <c r="AX23">
        <f t="shared" si="29"/>
        <v>2.7381484056322103</v>
      </c>
      <c r="AY23">
        <f t="shared" si="30"/>
        <v>53.684275498329086</v>
      </c>
      <c r="AZ23">
        <f t="shared" si="31"/>
        <v>2.8096240245590151E-3</v>
      </c>
      <c r="BA23">
        <f t="shared" si="32"/>
        <v>2.7840960501131025</v>
      </c>
      <c r="BB23" t="s">
        <v>324</v>
      </c>
      <c r="BC23">
        <v>783.62457692307703</v>
      </c>
      <c r="BD23">
        <v>573.91999999999996</v>
      </c>
      <c r="BE23">
        <f t="shared" si="33"/>
        <v>0.33423815323937123</v>
      </c>
      <c r="BF23">
        <f t="shared" si="34"/>
        <v>0.27218763432104581</v>
      </c>
      <c r="BG23">
        <f t="shared" si="35"/>
        <v>0.89281515981191595</v>
      </c>
      <c r="BH23">
        <f t="shared" si="36"/>
        <v>0.53506022199480308</v>
      </c>
      <c r="BI23">
        <f t="shared" si="37"/>
        <v>0.94244368969341952</v>
      </c>
      <c r="BJ23">
        <f t="shared" si="38"/>
        <v>0.19934791696160523</v>
      </c>
      <c r="BK23">
        <f t="shared" si="39"/>
        <v>0.80065208303839475</v>
      </c>
      <c r="BL23">
        <f t="shared" si="40"/>
        <v>1400.00833333333</v>
      </c>
      <c r="BM23">
        <f t="shared" si="41"/>
        <v>1180.1920315544282</v>
      </c>
      <c r="BN23">
        <f t="shared" si="42"/>
        <v>0.84298929045976945</v>
      </c>
      <c r="BO23">
        <f t="shared" si="43"/>
        <v>0.19597858091953888</v>
      </c>
      <c r="BP23">
        <v>6</v>
      </c>
      <c r="BQ23">
        <v>0.5</v>
      </c>
      <c r="BR23" t="s">
        <v>296</v>
      </c>
      <c r="BS23">
        <v>2</v>
      </c>
      <c r="BT23">
        <v>1608069417.3499999</v>
      </c>
      <c r="BU23">
        <v>249.759166666667</v>
      </c>
      <c r="BV23">
        <v>253.2029</v>
      </c>
      <c r="BW23">
        <v>21.118176666666699</v>
      </c>
      <c r="BX23">
        <v>20.498543333333298</v>
      </c>
      <c r="BY23">
        <v>249.416766666667</v>
      </c>
      <c r="BZ23">
        <v>20.7936533333333</v>
      </c>
      <c r="CA23">
        <v>500.02170000000001</v>
      </c>
      <c r="CB23">
        <v>102.552033333333</v>
      </c>
      <c r="CC23">
        <v>9.9948013333333294E-2</v>
      </c>
      <c r="CD23">
        <v>27.987549999999999</v>
      </c>
      <c r="CE23">
        <v>28.769580000000001</v>
      </c>
      <c r="CF23">
        <v>999.9</v>
      </c>
      <c r="CG23">
        <v>0</v>
      </c>
      <c r="CH23">
        <v>0</v>
      </c>
      <c r="CI23">
        <v>10004.6266666667</v>
      </c>
      <c r="CJ23">
        <v>0</v>
      </c>
      <c r="CK23">
        <v>186.41669999999999</v>
      </c>
      <c r="CL23">
        <v>1400.00833333333</v>
      </c>
      <c r="CM23">
        <v>0.89999863333333296</v>
      </c>
      <c r="CN23">
        <v>0.100001673333333</v>
      </c>
      <c r="CO23">
        <v>0</v>
      </c>
      <c r="CP23">
        <v>783.59879999999998</v>
      </c>
      <c r="CQ23">
        <v>4.9994800000000001</v>
      </c>
      <c r="CR23">
        <v>11115.903333333301</v>
      </c>
      <c r="CS23">
        <v>11417.6466666667</v>
      </c>
      <c r="CT23">
        <v>48.995733333333298</v>
      </c>
      <c r="CU23">
        <v>50.1415333333333</v>
      </c>
      <c r="CV23">
        <v>49.949666666666701</v>
      </c>
      <c r="CW23">
        <v>49.895600000000002</v>
      </c>
      <c r="CX23">
        <v>50.737400000000001</v>
      </c>
      <c r="CY23">
        <v>1255.5073333333301</v>
      </c>
      <c r="CZ23">
        <v>139.501</v>
      </c>
      <c r="DA23">
        <v>0</v>
      </c>
      <c r="DB23">
        <v>99.200000047683702</v>
      </c>
      <c r="DC23">
        <v>0</v>
      </c>
      <c r="DD23">
        <v>783.62457692307703</v>
      </c>
      <c r="DE23">
        <v>-1.0346324659505099</v>
      </c>
      <c r="DF23">
        <v>-34.058119826624001</v>
      </c>
      <c r="DG23">
        <v>11115.592307692301</v>
      </c>
      <c r="DH23">
        <v>15</v>
      </c>
      <c r="DI23">
        <v>1608068980.5999999</v>
      </c>
      <c r="DJ23" t="s">
        <v>303</v>
      </c>
      <c r="DK23">
        <v>1608068980.5999999</v>
      </c>
      <c r="DL23">
        <v>1608068980.5999999</v>
      </c>
      <c r="DM23">
        <v>47</v>
      </c>
      <c r="DN23">
        <v>-0.66100000000000003</v>
      </c>
      <c r="DO23">
        <v>1.2E-2</v>
      </c>
      <c r="DP23">
        <v>0.40899999999999997</v>
      </c>
      <c r="DQ23">
        <v>0.28799999999999998</v>
      </c>
      <c r="DR23">
        <v>49</v>
      </c>
      <c r="DS23">
        <v>20</v>
      </c>
      <c r="DT23">
        <v>0.27</v>
      </c>
      <c r="DU23">
        <v>0.06</v>
      </c>
      <c r="DV23">
        <v>2.7392932846253601</v>
      </c>
      <c r="DW23">
        <v>-0.204029188212138</v>
      </c>
      <c r="DX23">
        <v>1.9520054379513901E-2</v>
      </c>
      <c r="DY23">
        <v>1</v>
      </c>
      <c r="DZ23">
        <v>-3.4436706666666699</v>
      </c>
      <c r="EA23">
        <v>0.154375795328137</v>
      </c>
      <c r="EB23">
        <v>2.0094528929260599E-2</v>
      </c>
      <c r="EC23">
        <v>1</v>
      </c>
      <c r="ED23">
        <v>0.61871683333333305</v>
      </c>
      <c r="EE23">
        <v>0.114359199110123</v>
      </c>
      <c r="EF23">
        <v>8.3727027778104993E-3</v>
      </c>
      <c r="EG23">
        <v>1</v>
      </c>
      <c r="EH23">
        <v>3</v>
      </c>
      <c r="EI23">
        <v>3</v>
      </c>
      <c r="EJ23" t="s">
        <v>304</v>
      </c>
      <c r="EK23">
        <v>100</v>
      </c>
      <c r="EL23">
        <v>100</v>
      </c>
      <c r="EM23">
        <v>0.34300000000000003</v>
      </c>
      <c r="EN23">
        <v>0.32479999999999998</v>
      </c>
      <c r="EO23">
        <v>0.412433700240801</v>
      </c>
      <c r="EP23">
        <v>-1.6043650578588901E-5</v>
      </c>
      <c r="EQ23">
        <v>-1.15305589960158E-6</v>
      </c>
      <c r="ER23">
        <v>3.6581349982770798E-10</v>
      </c>
      <c r="ES23">
        <v>-6.4070418297890702E-2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7.4</v>
      </c>
      <c r="FB23">
        <v>7.4</v>
      </c>
      <c r="FC23">
        <v>2</v>
      </c>
      <c r="FD23">
        <v>508.04399999999998</v>
      </c>
      <c r="FE23">
        <v>491.08300000000003</v>
      </c>
      <c r="FF23">
        <v>23.9435</v>
      </c>
      <c r="FG23">
        <v>33.111800000000002</v>
      </c>
      <c r="FH23">
        <v>29.9998</v>
      </c>
      <c r="FI23">
        <v>33.168300000000002</v>
      </c>
      <c r="FJ23">
        <v>33.209099999999999</v>
      </c>
      <c r="FK23">
        <v>13.372199999999999</v>
      </c>
      <c r="FL23">
        <v>16.732900000000001</v>
      </c>
      <c r="FM23">
        <v>40.759</v>
      </c>
      <c r="FN23">
        <v>23.946400000000001</v>
      </c>
      <c r="FO23">
        <v>253.33099999999999</v>
      </c>
      <c r="FP23">
        <v>20.520199999999999</v>
      </c>
      <c r="FQ23">
        <v>98.062100000000001</v>
      </c>
      <c r="FR23">
        <v>101.94199999999999</v>
      </c>
    </row>
    <row r="24" spans="1:174" x14ac:dyDescent="0.25">
      <c r="A24">
        <v>8</v>
      </c>
      <c r="B24">
        <v>1608069543.0999999</v>
      </c>
      <c r="C24">
        <v>701</v>
      </c>
      <c r="D24" t="s">
        <v>325</v>
      </c>
      <c r="E24" t="s">
        <v>326</v>
      </c>
      <c r="F24" t="s">
        <v>291</v>
      </c>
      <c r="G24" t="s">
        <v>292</v>
      </c>
      <c r="H24">
        <v>1608069535.3499999</v>
      </c>
      <c r="I24">
        <f t="shared" si="0"/>
        <v>5.9123589427462241E-4</v>
      </c>
      <c r="J24">
        <f t="shared" si="1"/>
        <v>0.59123589427462242</v>
      </c>
      <c r="K24">
        <f t="shared" si="2"/>
        <v>5.2734133281761251</v>
      </c>
      <c r="L24">
        <f t="shared" si="3"/>
        <v>399.67619999999999</v>
      </c>
      <c r="M24">
        <f t="shared" si="4"/>
        <v>134.58316249859072</v>
      </c>
      <c r="N24">
        <f t="shared" si="5"/>
        <v>13.815312711744367</v>
      </c>
      <c r="O24">
        <f t="shared" si="6"/>
        <v>41.027804547983507</v>
      </c>
      <c r="P24">
        <f t="shared" si="7"/>
        <v>3.2954213855244191E-2</v>
      </c>
      <c r="Q24">
        <f t="shared" si="8"/>
        <v>2.9749397056464995</v>
      </c>
      <c r="R24">
        <f t="shared" si="9"/>
        <v>3.2752750878548877E-2</v>
      </c>
      <c r="S24">
        <f t="shared" si="10"/>
        <v>2.0488467125916024E-2</v>
      </c>
      <c r="T24">
        <f t="shared" si="11"/>
        <v>231.28855139696148</v>
      </c>
      <c r="U24">
        <f t="shared" si="12"/>
        <v>29.182758761231749</v>
      </c>
      <c r="V24">
        <f t="shared" si="13"/>
        <v>28.750050000000002</v>
      </c>
      <c r="W24">
        <f t="shared" si="14"/>
        <v>3.9639694535227221</v>
      </c>
      <c r="X24">
        <f t="shared" si="15"/>
        <v>57.11588297068684</v>
      </c>
      <c r="Y24">
        <f t="shared" si="16"/>
        <v>2.1662670508700361</v>
      </c>
      <c r="Z24">
        <f t="shared" si="17"/>
        <v>3.7927577027598667</v>
      </c>
      <c r="AA24">
        <f t="shared" si="18"/>
        <v>1.797702402652686</v>
      </c>
      <c r="AB24">
        <f t="shared" si="19"/>
        <v>-26.073502937510849</v>
      </c>
      <c r="AC24">
        <f t="shared" si="20"/>
        <v>-121.80648829602968</v>
      </c>
      <c r="AD24">
        <f t="shared" si="21"/>
        <v>-8.9578870539585242</v>
      </c>
      <c r="AE24">
        <f t="shared" si="22"/>
        <v>74.450673109462414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54077.797819171508</v>
      </c>
      <c r="AK24" t="s">
        <v>293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327</v>
      </c>
      <c r="AR24">
        <v>15353.8</v>
      </c>
      <c r="AS24">
        <v>779.81523076923099</v>
      </c>
      <c r="AT24">
        <v>874.28</v>
      </c>
      <c r="AU24">
        <f t="shared" si="27"/>
        <v>0.10804864486293753</v>
      </c>
      <c r="AV24">
        <v>0.5</v>
      </c>
      <c r="AW24">
        <f t="shared" si="28"/>
        <v>1180.1686105926567</v>
      </c>
      <c r="AX24">
        <f t="shared" si="29"/>
        <v>5.2734133281761251</v>
      </c>
      <c r="AY24">
        <f t="shared" si="30"/>
        <v>63.757809542156188</v>
      </c>
      <c r="AZ24">
        <f t="shared" si="31"/>
        <v>4.9579024179045176E-3</v>
      </c>
      <c r="BA24">
        <f t="shared" si="32"/>
        <v>2.7311616415793569</v>
      </c>
      <c r="BB24" t="s">
        <v>328</v>
      </c>
      <c r="BC24">
        <v>779.81523076923099</v>
      </c>
      <c r="BD24">
        <v>572.78</v>
      </c>
      <c r="BE24">
        <f t="shared" si="33"/>
        <v>0.34485519513199436</v>
      </c>
      <c r="BF24">
        <f t="shared" si="34"/>
        <v>0.31331598418165502</v>
      </c>
      <c r="BG24">
        <f t="shared" si="35"/>
        <v>0.88788904175807837</v>
      </c>
      <c r="BH24">
        <f t="shared" si="36"/>
        <v>0.59485477901997441</v>
      </c>
      <c r="BI24">
        <f t="shared" si="37"/>
        <v>0.93764121375563958</v>
      </c>
      <c r="BJ24">
        <f t="shared" si="38"/>
        <v>0.23013288576390462</v>
      </c>
      <c r="BK24">
        <f t="shared" si="39"/>
        <v>0.76986711423609533</v>
      </c>
      <c r="BL24">
        <f t="shared" si="40"/>
        <v>1399.98</v>
      </c>
      <c r="BM24">
        <f t="shared" si="41"/>
        <v>1180.1686105926567</v>
      </c>
      <c r="BN24">
        <f t="shared" si="42"/>
        <v>0.84298962170363634</v>
      </c>
      <c r="BO24">
        <f t="shared" si="43"/>
        <v>0.19597924340727302</v>
      </c>
      <c r="BP24">
        <v>6</v>
      </c>
      <c r="BQ24">
        <v>0.5</v>
      </c>
      <c r="BR24" t="s">
        <v>296</v>
      </c>
      <c r="BS24">
        <v>2</v>
      </c>
      <c r="BT24">
        <v>1608069535.3499999</v>
      </c>
      <c r="BU24">
        <v>399.67619999999999</v>
      </c>
      <c r="BV24">
        <v>406.28753333333299</v>
      </c>
      <c r="BW24">
        <v>21.102893333333299</v>
      </c>
      <c r="BX24">
        <v>20.4084166666667</v>
      </c>
      <c r="BY24">
        <v>399.43066666666698</v>
      </c>
      <c r="BZ24">
        <v>20.7789933333333</v>
      </c>
      <c r="CA24">
        <v>500.02466666666697</v>
      </c>
      <c r="CB24">
        <v>102.55263333333301</v>
      </c>
      <c r="CC24">
        <v>9.9975323333333296E-2</v>
      </c>
      <c r="CD24">
        <v>27.990586666666701</v>
      </c>
      <c r="CE24">
        <v>28.750050000000002</v>
      </c>
      <c r="CF24">
        <v>999.9</v>
      </c>
      <c r="CG24">
        <v>0</v>
      </c>
      <c r="CH24">
        <v>0</v>
      </c>
      <c r="CI24">
        <v>10005.658666666701</v>
      </c>
      <c r="CJ24">
        <v>0</v>
      </c>
      <c r="CK24">
        <v>183.981766666667</v>
      </c>
      <c r="CL24">
        <v>1399.98</v>
      </c>
      <c r="CM24">
        <v>0.899990966666667</v>
      </c>
      <c r="CN24">
        <v>0.100009206666667</v>
      </c>
      <c r="CO24">
        <v>0</v>
      </c>
      <c r="CP24">
        <v>779.83036666666703</v>
      </c>
      <c r="CQ24">
        <v>4.9994800000000001</v>
      </c>
      <c r="CR24">
        <v>11056.91</v>
      </c>
      <c r="CS24">
        <v>11417.3966666667</v>
      </c>
      <c r="CT24">
        <v>48.899700000000003</v>
      </c>
      <c r="CU24">
        <v>50.076700000000002</v>
      </c>
      <c r="CV24">
        <v>49.858199999999997</v>
      </c>
      <c r="CW24">
        <v>49.805900000000001</v>
      </c>
      <c r="CX24">
        <v>50.654033333333302</v>
      </c>
      <c r="CY24">
        <v>1255.46966666667</v>
      </c>
      <c r="CZ24">
        <v>139.51400000000001</v>
      </c>
      <c r="DA24">
        <v>0</v>
      </c>
      <c r="DB24">
        <v>117.200000047684</v>
      </c>
      <c r="DC24">
        <v>0</v>
      </c>
      <c r="DD24">
        <v>779.81523076923099</v>
      </c>
      <c r="DE24">
        <v>-0.361025659142373</v>
      </c>
      <c r="DF24">
        <v>-1.4051282977205299</v>
      </c>
      <c r="DG24">
        <v>11056.9884615385</v>
      </c>
      <c r="DH24">
        <v>15</v>
      </c>
      <c r="DI24">
        <v>1608068980.5999999</v>
      </c>
      <c r="DJ24" t="s">
        <v>303</v>
      </c>
      <c r="DK24">
        <v>1608068980.5999999</v>
      </c>
      <c r="DL24">
        <v>1608068980.5999999</v>
      </c>
      <c r="DM24">
        <v>47</v>
      </c>
      <c r="DN24">
        <v>-0.66100000000000003</v>
      </c>
      <c r="DO24">
        <v>1.2E-2</v>
      </c>
      <c r="DP24">
        <v>0.40899999999999997</v>
      </c>
      <c r="DQ24">
        <v>0.28799999999999998</v>
      </c>
      <c r="DR24">
        <v>49</v>
      </c>
      <c r="DS24">
        <v>20</v>
      </c>
      <c r="DT24">
        <v>0.27</v>
      </c>
      <c r="DU24">
        <v>0.06</v>
      </c>
      <c r="DV24">
        <v>5.2760196429516997</v>
      </c>
      <c r="DW24">
        <v>-0.18478613644346101</v>
      </c>
      <c r="DX24">
        <v>2.37823259013221E-2</v>
      </c>
      <c r="DY24">
        <v>1</v>
      </c>
      <c r="DZ24">
        <v>-6.6127263333333302</v>
      </c>
      <c r="EA24">
        <v>0.134661357063385</v>
      </c>
      <c r="EB24">
        <v>2.5427576301243399E-2</v>
      </c>
      <c r="EC24">
        <v>1</v>
      </c>
      <c r="ED24">
        <v>0.69413460000000005</v>
      </c>
      <c r="EE24">
        <v>4.2810660734149603E-2</v>
      </c>
      <c r="EF24">
        <v>3.1798221187146099E-3</v>
      </c>
      <c r="EG24">
        <v>1</v>
      </c>
      <c r="EH24">
        <v>3</v>
      </c>
      <c r="EI24">
        <v>3</v>
      </c>
      <c r="EJ24" t="s">
        <v>304</v>
      </c>
      <c r="EK24">
        <v>100</v>
      </c>
      <c r="EL24">
        <v>100</v>
      </c>
      <c r="EM24">
        <v>0.246</v>
      </c>
      <c r="EN24">
        <v>0.32390000000000002</v>
      </c>
      <c r="EO24">
        <v>0.412433700240801</v>
      </c>
      <c r="EP24">
        <v>-1.6043650578588901E-5</v>
      </c>
      <c r="EQ24">
        <v>-1.15305589960158E-6</v>
      </c>
      <c r="ER24">
        <v>3.6581349982770798E-10</v>
      </c>
      <c r="ES24">
        <v>-6.4070418297890702E-2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9.4</v>
      </c>
      <c r="FB24">
        <v>9.4</v>
      </c>
      <c r="FC24">
        <v>2</v>
      </c>
      <c r="FD24">
        <v>507.96699999999998</v>
      </c>
      <c r="FE24">
        <v>491.84300000000002</v>
      </c>
      <c r="FF24">
        <v>24.017700000000001</v>
      </c>
      <c r="FG24">
        <v>33.027700000000003</v>
      </c>
      <c r="FH24">
        <v>29.9998</v>
      </c>
      <c r="FI24">
        <v>33.095100000000002</v>
      </c>
      <c r="FJ24">
        <v>33.138199999999998</v>
      </c>
      <c r="FK24">
        <v>19.274699999999999</v>
      </c>
      <c r="FL24">
        <v>16.9634</v>
      </c>
      <c r="FM24">
        <v>40.759</v>
      </c>
      <c r="FN24">
        <v>24.0213</v>
      </c>
      <c r="FO24">
        <v>406.49</v>
      </c>
      <c r="FP24">
        <v>20.4527</v>
      </c>
      <c r="FQ24">
        <v>98.078900000000004</v>
      </c>
      <c r="FR24">
        <v>101.958</v>
      </c>
    </row>
    <row r="25" spans="1:174" x14ac:dyDescent="0.25">
      <c r="A25">
        <v>9</v>
      </c>
      <c r="B25">
        <v>1608069651.5</v>
      </c>
      <c r="C25">
        <v>809.40000009536698</v>
      </c>
      <c r="D25" t="s">
        <v>329</v>
      </c>
      <c r="E25" t="s">
        <v>330</v>
      </c>
      <c r="F25" t="s">
        <v>291</v>
      </c>
      <c r="G25" t="s">
        <v>292</v>
      </c>
      <c r="H25">
        <v>1608069643.75</v>
      </c>
      <c r="I25">
        <f t="shared" si="0"/>
        <v>5.7335626767081836E-4</v>
      </c>
      <c r="J25">
        <f t="shared" si="1"/>
        <v>0.57335626767081838</v>
      </c>
      <c r="K25">
        <f t="shared" si="2"/>
        <v>6.9249382473674013</v>
      </c>
      <c r="L25">
        <f t="shared" si="3"/>
        <v>499.98146666666702</v>
      </c>
      <c r="M25">
        <f t="shared" si="4"/>
        <v>139.62482497600806</v>
      </c>
      <c r="N25">
        <f t="shared" si="5"/>
        <v>14.333991682454755</v>
      </c>
      <c r="O25">
        <f t="shared" si="6"/>
        <v>51.328481062110583</v>
      </c>
      <c r="P25">
        <f t="shared" si="7"/>
        <v>3.172121776790781E-2</v>
      </c>
      <c r="Q25">
        <f t="shared" si="8"/>
        <v>2.9745368872323983</v>
      </c>
      <c r="R25">
        <f t="shared" si="9"/>
        <v>3.1534477187632713E-2</v>
      </c>
      <c r="S25">
        <f t="shared" si="10"/>
        <v>1.9725734350546229E-2</v>
      </c>
      <c r="T25">
        <f t="shared" si="11"/>
        <v>231.29362219605173</v>
      </c>
      <c r="U25">
        <f t="shared" si="12"/>
        <v>29.184162608663208</v>
      </c>
      <c r="V25">
        <f t="shared" si="13"/>
        <v>28.731916666666699</v>
      </c>
      <c r="W25">
        <f t="shared" si="14"/>
        <v>3.9598042802996893</v>
      </c>
      <c r="X25">
        <f t="shared" si="15"/>
        <v>56.665670728374209</v>
      </c>
      <c r="Y25">
        <f t="shared" si="16"/>
        <v>2.1487706218345384</v>
      </c>
      <c r="Z25">
        <f t="shared" si="17"/>
        <v>3.7920148022858999</v>
      </c>
      <c r="AA25">
        <f t="shared" si="18"/>
        <v>1.811033658465151</v>
      </c>
      <c r="AB25">
        <f t="shared" si="19"/>
        <v>-25.28501140428309</v>
      </c>
      <c r="AC25">
        <f t="shared" si="20"/>
        <v>-119.4208957329062</v>
      </c>
      <c r="AD25">
        <f t="shared" si="21"/>
        <v>-8.7826950972293574</v>
      </c>
      <c r="AE25">
        <f t="shared" si="22"/>
        <v>77.805019961633079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54066.762661818277</v>
      </c>
      <c r="AK25" t="s">
        <v>293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331</v>
      </c>
      <c r="AR25">
        <v>15354.3</v>
      </c>
      <c r="AS25">
        <v>779.34450000000004</v>
      </c>
      <c r="AT25">
        <v>887.23</v>
      </c>
      <c r="AU25">
        <f t="shared" si="27"/>
        <v>0.12159811999143399</v>
      </c>
      <c r="AV25">
        <v>0.5</v>
      </c>
      <c r="AW25">
        <f t="shared" si="28"/>
        <v>1180.1954715545608</v>
      </c>
      <c r="AX25">
        <f t="shared" si="29"/>
        <v>6.9249382473674013</v>
      </c>
      <c r="AY25">
        <f t="shared" si="30"/>
        <v>71.754775281719247</v>
      </c>
      <c r="AZ25">
        <f t="shared" si="31"/>
        <v>6.3571551560870172E-3</v>
      </c>
      <c r="BA25">
        <f t="shared" si="32"/>
        <v>2.6767016444439435</v>
      </c>
      <c r="BB25" t="s">
        <v>332</v>
      </c>
      <c r="BC25">
        <v>779.34450000000004</v>
      </c>
      <c r="BD25">
        <v>569.77</v>
      </c>
      <c r="BE25">
        <f t="shared" si="33"/>
        <v>0.35781026340407784</v>
      </c>
      <c r="BF25">
        <f t="shared" si="34"/>
        <v>0.33983966483966471</v>
      </c>
      <c r="BG25">
        <f t="shared" si="35"/>
        <v>0.88208638678309703</v>
      </c>
      <c r="BH25">
        <f t="shared" si="36"/>
        <v>0.62814304076961947</v>
      </c>
      <c r="BI25">
        <f t="shared" si="37"/>
        <v>0.9325560082450709</v>
      </c>
      <c r="BJ25">
        <f t="shared" si="38"/>
        <v>0.24845295737083631</v>
      </c>
      <c r="BK25">
        <f t="shared" si="39"/>
        <v>0.75154704262916372</v>
      </c>
      <c r="BL25">
        <f t="shared" si="40"/>
        <v>1400.0119999999999</v>
      </c>
      <c r="BM25">
        <f t="shared" si="41"/>
        <v>1180.1954715545608</v>
      </c>
      <c r="BN25">
        <f t="shared" si="42"/>
        <v>0.84298953977148827</v>
      </c>
      <c r="BO25">
        <f t="shared" si="43"/>
        <v>0.19597907954297633</v>
      </c>
      <c r="BP25">
        <v>6</v>
      </c>
      <c r="BQ25">
        <v>0.5</v>
      </c>
      <c r="BR25" t="s">
        <v>296</v>
      </c>
      <c r="BS25">
        <v>2</v>
      </c>
      <c r="BT25">
        <v>1608069643.75</v>
      </c>
      <c r="BU25">
        <v>499.98146666666702</v>
      </c>
      <c r="BV25">
        <v>508.63496666666703</v>
      </c>
      <c r="BW25">
        <v>20.930786666666702</v>
      </c>
      <c r="BX25">
        <v>20.257193333333301</v>
      </c>
      <c r="BY25">
        <v>499.47946666666701</v>
      </c>
      <c r="BZ25">
        <v>20.637786666666699</v>
      </c>
      <c r="CA25">
        <v>500.02466666666697</v>
      </c>
      <c r="CB25">
        <v>102.5608</v>
      </c>
      <c r="CC25">
        <v>9.99674166666666E-2</v>
      </c>
      <c r="CD25">
        <v>27.9872266666667</v>
      </c>
      <c r="CE25">
        <v>28.731916666666699</v>
      </c>
      <c r="CF25">
        <v>999.9</v>
      </c>
      <c r="CG25">
        <v>0</v>
      </c>
      <c r="CH25">
        <v>0</v>
      </c>
      <c r="CI25">
        <v>10002.5826666667</v>
      </c>
      <c r="CJ25">
        <v>0</v>
      </c>
      <c r="CK25">
        <v>180.2859</v>
      </c>
      <c r="CL25">
        <v>1400.0119999999999</v>
      </c>
      <c r="CM25">
        <v>0.89999249999999997</v>
      </c>
      <c r="CN25">
        <v>0.1000077</v>
      </c>
      <c r="CO25">
        <v>0</v>
      </c>
      <c r="CP25">
        <v>779.31083333333299</v>
      </c>
      <c r="CQ25">
        <v>4.9994800000000001</v>
      </c>
      <c r="CR25">
        <v>11050.256666666701</v>
      </c>
      <c r="CS25">
        <v>11417.643333333301</v>
      </c>
      <c r="CT25">
        <v>48.826700000000002</v>
      </c>
      <c r="CU25">
        <v>49.972700000000003</v>
      </c>
      <c r="CV25">
        <v>49.7582666666667</v>
      </c>
      <c r="CW25">
        <v>49.701799999999999</v>
      </c>
      <c r="CX25">
        <v>50.5705666666667</v>
      </c>
      <c r="CY25">
        <v>1255.499</v>
      </c>
      <c r="CZ25">
        <v>139.51300000000001</v>
      </c>
      <c r="DA25">
        <v>0</v>
      </c>
      <c r="DB25">
        <v>107.59999990463299</v>
      </c>
      <c r="DC25">
        <v>0</v>
      </c>
      <c r="DD25">
        <v>779.34450000000004</v>
      </c>
      <c r="DE25">
        <v>0.65876922202430999</v>
      </c>
      <c r="DF25">
        <v>5.70940178233396</v>
      </c>
      <c r="DG25">
        <v>11050.2615384615</v>
      </c>
      <c r="DH25">
        <v>15</v>
      </c>
      <c r="DI25">
        <v>1608069672.5</v>
      </c>
      <c r="DJ25" t="s">
        <v>333</v>
      </c>
      <c r="DK25">
        <v>1608069672.5</v>
      </c>
      <c r="DL25">
        <v>1608069669.5</v>
      </c>
      <c r="DM25">
        <v>48</v>
      </c>
      <c r="DN25">
        <v>0.34799999999999998</v>
      </c>
      <c r="DO25">
        <v>2E-3</v>
      </c>
      <c r="DP25">
        <v>0.502</v>
      </c>
      <c r="DQ25">
        <v>0.29299999999999998</v>
      </c>
      <c r="DR25">
        <v>509</v>
      </c>
      <c r="DS25">
        <v>20</v>
      </c>
      <c r="DT25">
        <v>0.09</v>
      </c>
      <c r="DU25">
        <v>0.11</v>
      </c>
      <c r="DV25">
        <v>7.20492063873672</v>
      </c>
      <c r="DW25">
        <v>-6.5482516240489702E-2</v>
      </c>
      <c r="DX25">
        <v>4.6663512715011103E-2</v>
      </c>
      <c r="DY25">
        <v>1</v>
      </c>
      <c r="DZ25">
        <v>-9.0017009677419306</v>
      </c>
      <c r="EA25">
        <v>9.6312580645158699E-2</v>
      </c>
      <c r="EB25">
        <v>5.9419487536190203E-2</v>
      </c>
      <c r="EC25">
        <v>1</v>
      </c>
      <c r="ED25">
        <v>0.69914093548387102</v>
      </c>
      <c r="EE25">
        <v>-2.5834548387096399E-2</v>
      </c>
      <c r="EF25">
        <v>1.13231978753738E-2</v>
      </c>
      <c r="EG25">
        <v>1</v>
      </c>
      <c r="EH25">
        <v>3</v>
      </c>
      <c r="EI25">
        <v>3</v>
      </c>
      <c r="EJ25" t="s">
        <v>304</v>
      </c>
      <c r="EK25">
        <v>100</v>
      </c>
      <c r="EL25">
        <v>100</v>
      </c>
      <c r="EM25">
        <v>0.502</v>
      </c>
      <c r="EN25">
        <v>0.29299999999999998</v>
      </c>
      <c r="EO25">
        <v>0.412433700240801</v>
      </c>
      <c r="EP25">
        <v>-1.6043650578588901E-5</v>
      </c>
      <c r="EQ25">
        <v>-1.15305589960158E-6</v>
      </c>
      <c r="ER25">
        <v>3.6581349982770798E-10</v>
      </c>
      <c r="ES25">
        <v>-6.4070418297890702E-2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11.2</v>
      </c>
      <c r="FB25">
        <v>11.2</v>
      </c>
      <c r="FC25">
        <v>2</v>
      </c>
      <c r="FD25">
        <v>507.839</v>
      </c>
      <c r="FE25">
        <v>492.60700000000003</v>
      </c>
      <c r="FF25">
        <v>24.0886</v>
      </c>
      <c r="FG25">
        <v>32.945900000000002</v>
      </c>
      <c r="FH25">
        <v>29.999700000000001</v>
      </c>
      <c r="FI25">
        <v>33.021799999999999</v>
      </c>
      <c r="FJ25">
        <v>33.065600000000003</v>
      </c>
      <c r="FK25">
        <v>23.053000000000001</v>
      </c>
      <c r="FL25">
        <v>16.874199999999998</v>
      </c>
      <c r="FM25">
        <v>40.759</v>
      </c>
      <c r="FN25">
        <v>24.0932</v>
      </c>
      <c r="FO25">
        <v>508.88799999999998</v>
      </c>
      <c r="FP25">
        <v>20.3431</v>
      </c>
      <c r="FQ25">
        <v>98.094399999999993</v>
      </c>
      <c r="FR25">
        <v>101.97199999999999</v>
      </c>
    </row>
    <row r="26" spans="1:174" x14ac:dyDescent="0.25">
      <c r="A26">
        <v>10</v>
      </c>
      <c r="B26">
        <v>1608069786.5</v>
      </c>
      <c r="C26">
        <v>944.40000009536698</v>
      </c>
      <c r="D26" t="s">
        <v>334</v>
      </c>
      <c r="E26" t="s">
        <v>335</v>
      </c>
      <c r="F26" t="s">
        <v>291</v>
      </c>
      <c r="G26" t="s">
        <v>292</v>
      </c>
      <c r="H26">
        <v>1608069778.5</v>
      </c>
      <c r="I26">
        <f t="shared" si="0"/>
        <v>6.4949408220045274E-4</v>
      </c>
      <c r="J26">
        <f t="shared" si="1"/>
        <v>0.64949408220045279</v>
      </c>
      <c r="K26">
        <f t="shared" si="2"/>
        <v>8.5359161926465426</v>
      </c>
      <c r="L26">
        <f t="shared" si="3"/>
        <v>599.73854838709701</v>
      </c>
      <c r="M26">
        <f t="shared" si="4"/>
        <v>209.01233114217365</v>
      </c>
      <c r="N26">
        <f t="shared" si="5"/>
        <v>21.458192232109933</v>
      </c>
      <c r="O26">
        <f t="shared" si="6"/>
        <v>61.571989508805487</v>
      </c>
      <c r="P26">
        <f t="shared" si="7"/>
        <v>3.623831253997073E-2</v>
      </c>
      <c r="Q26">
        <f t="shared" si="8"/>
        <v>2.9737044583079917</v>
      </c>
      <c r="R26">
        <f t="shared" si="9"/>
        <v>3.5994754283902607E-2</v>
      </c>
      <c r="S26">
        <f t="shared" si="10"/>
        <v>2.2518467559717349E-2</v>
      </c>
      <c r="T26">
        <f t="shared" si="11"/>
        <v>231.28781245434197</v>
      </c>
      <c r="U26">
        <f t="shared" si="12"/>
        <v>29.169439054520254</v>
      </c>
      <c r="V26">
        <f t="shared" si="13"/>
        <v>28.7207419354839</v>
      </c>
      <c r="W26">
        <f t="shared" si="14"/>
        <v>3.9572393787500952</v>
      </c>
      <c r="X26">
        <f t="shared" si="15"/>
        <v>56.945049299586422</v>
      </c>
      <c r="Y26">
        <f t="shared" si="16"/>
        <v>2.1599332159332336</v>
      </c>
      <c r="Z26">
        <f t="shared" si="17"/>
        <v>3.7930131635673558</v>
      </c>
      <c r="AA26">
        <f t="shared" si="18"/>
        <v>1.7973061628168616</v>
      </c>
      <c r="AB26">
        <f t="shared" si="19"/>
        <v>-28.642689025039967</v>
      </c>
      <c r="AC26">
        <f t="shared" si="20"/>
        <v>-116.87208061734289</v>
      </c>
      <c r="AD26">
        <f t="shared" si="21"/>
        <v>-8.5973654726851105</v>
      </c>
      <c r="AE26">
        <f t="shared" si="22"/>
        <v>77.175677339274003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54041.622959083004</v>
      </c>
      <c r="AK26" t="s">
        <v>293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336</v>
      </c>
      <c r="AR26">
        <v>15355</v>
      </c>
      <c r="AS26">
        <v>782.17935999999997</v>
      </c>
      <c r="AT26">
        <v>905.2</v>
      </c>
      <c r="AU26">
        <f t="shared" si="27"/>
        <v>0.135904374723818</v>
      </c>
      <c r="AV26">
        <v>0.5</v>
      </c>
      <c r="AW26">
        <f t="shared" si="28"/>
        <v>1180.1672434899838</v>
      </c>
      <c r="AX26">
        <f t="shared" si="29"/>
        <v>8.5359161926465426</v>
      </c>
      <c r="AY26">
        <f t="shared" si="30"/>
        <v>80.194945648019058</v>
      </c>
      <c r="AZ26">
        <f t="shared" si="31"/>
        <v>7.7223492879804831E-3</v>
      </c>
      <c r="BA26">
        <f t="shared" si="32"/>
        <v>2.6037118868758284</v>
      </c>
      <c r="BB26" t="s">
        <v>337</v>
      </c>
      <c r="BC26">
        <v>782.17935999999997</v>
      </c>
      <c r="BD26">
        <v>571.66999999999996</v>
      </c>
      <c r="BE26">
        <f t="shared" si="33"/>
        <v>0.36846000883782593</v>
      </c>
      <c r="BF26">
        <f t="shared" si="34"/>
        <v>0.36884430186190159</v>
      </c>
      <c r="BG26">
        <f t="shared" si="35"/>
        <v>0.87603004746488466</v>
      </c>
      <c r="BH26">
        <f t="shared" si="36"/>
        <v>0.64842212131041177</v>
      </c>
      <c r="BI26">
        <f t="shared" si="37"/>
        <v>0.92549954932422807</v>
      </c>
      <c r="BJ26">
        <f t="shared" si="38"/>
        <v>0.26957656111686873</v>
      </c>
      <c r="BK26">
        <f t="shared" si="39"/>
        <v>0.73042343888313122</v>
      </c>
      <c r="BL26">
        <f t="shared" si="40"/>
        <v>1399.9787096774201</v>
      </c>
      <c r="BM26">
        <f t="shared" si="41"/>
        <v>1180.1672434899838</v>
      </c>
      <c r="BN26">
        <f t="shared" si="42"/>
        <v>0.84298942214765205</v>
      </c>
      <c r="BO26">
        <f t="shared" si="43"/>
        <v>0.19597884429530427</v>
      </c>
      <c r="BP26">
        <v>6</v>
      </c>
      <c r="BQ26">
        <v>0.5</v>
      </c>
      <c r="BR26" t="s">
        <v>296</v>
      </c>
      <c r="BS26">
        <v>2</v>
      </c>
      <c r="BT26">
        <v>1608069778.5</v>
      </c>
      <c r="BU26">
        <v>599.73854838709701</v>
      </c>
      <c r="BV26">
        <v>610.44864516128996</v>
      </c>
      <c r="BW26">
        <v>21.038709677419401</v>
      </c>
      <c r="BX26">
        <v>20.275745161290299</v>
      </c>
      <c r="BY26">
        <v>599.323225806452</v>
      </c>
      <c r="BZ26">
        <v>20.715693548387101</v>
      </c>
      <c r="CA26">
        <v>500.02029032258099</v>
      </c>
      <c r="CB26">
        <v>102.564709677419</v>
      </c>
      <c r="CC26">
        <v>0.100009264516129</v>
      </c>
      <c r="CD26">
        <v>27.991741935483901</v>
      </c>
      <c r="CE26">
        <v>28.7207419354839</v>
      </c>
      <c r="CF26">
        <v>999.9</v>
      </c>
      <c r="CG26">
        <v>0</v>
      </c>
      <c r="CH26">
        <v>0</v>
      </c>
      <c r="CI26">
        <v>9997.4925806451593</v>
      </c>
      <c r="CJ26">
        <v>0</v>
      </c>
      <c r="CK26">
        <v>178.11338709677401</v>
      </c>
      <c r="CL26">
        <v>1399.9787096774201</v>
      </c>
      <c r="CM26">
        <v>0.89999516129032298</v>
      </c>
      <c r="CN26">
        <v>0.100004932258065</v>
      </c>
      <c r="CO26">
        <v>0</v>
      </c>
      <c r="CP26">
        <v>782.13316129032296</v>
      </c>
      <c r="CQ26">
        <v>4.9994800000000001</v>
      </c>
      <c r="CR26">
        <v>11083.345161290301</v>
      </c>
      <c r="CS26">
        <v>11417.3838709677</v>
      </c>
      <c r="CT26">
        <v>48.683064516129001</v>
      </c>
      <c r="CU26">
        <v>49.870935483871001</v>
      </c>
      <c r="CV26">
        <v>49.630935483870999</v>
      </c>
      <c r="CW26">
        <v>49.570129032258002</v>
      </c>
      <c r="CX26">
        <v>50.445129032258002</v>
      </c>
      <c r="CY26">
        <v>1255.47451612903</v>
      </c>
      <c r="CZ26">
        <v>139.50419354838701</v>
      </c>
      <c r="DA26">
        <v>0</v>
      </c>
      <c r="DB26">
        <v>134.59999990463299</v>
      </c>
      <c r="DC26">
        <v>0</v>
      </c>
      <c r="DD26">
        <v>782.17935999999997</v>
      </c>
      <c r="DE26">
        <v>1.3749230778565</v>
      </c>
      <c r="DF26">
        <v>22.2461538413705</v>
      </c>
      <c r="DG26">
        <v>11083.98</v>
      </c>
      <c r="DH26">
        <v>15</v>
      </c>
      <c r="DI26">
        <v>1608069672.5</v>
      </c>
      <c r="DJ26" t="s">
        <v>333</v>
      </c>
      <c r="DK26">
        <v>1608069672.5</v>
      </c>
      <c r="DL26">
        <v>1608069669.5</v>
      </c>
      <c r="DM26">
        <v>48</v>
      </c>
      <c r="DN26">
        <v>0.34799999999999998</v>
      </c>
      <c r="DO26">
        <v>2E-3</v>
      </c>
      <c r="DP26">
        <v>0.502</v>
      </c>
      <c r="DQ26">
        <v>0.29299999999999998</v>
      </c>
      <c r="DR26">
        <v>509</v>
      </c>
      <c r="DS26">
        <v>20</v>
      </c>
      <c r="DT26">
        <v>0.09</v>
      </c>
      <c r="DU26">
        <v>0.11</v>
      </c>
      <c r="DV26">
        <v>8.5387190308777399</v>
      </c>
      <c r="DW26">
        <v>-0.15017610969807099</v>
      </c>
      <c r="DX26">
        <v>2.8219474461968801E-2</v>
      </c>
      <c r="DY26">
        <v>1</v>
      </c>
      <c r="DZ26">
        <v>-10.7113225806452</v>
      </c>
      <c r="EA26">
        <v>9.3943548387128303E-2</v>
      </c>
      <c r="EB26">
        <v>3.03452787386666E-2</v>
      </c>
      <c r="EC26">
        <v>1</v>
      </c>
      <c r="ED26">
        <v>0.76283564516128999</v>
      </c>
      <c r="EE26">
        <v>1.8555096774190101E-2</v>
      </c>
      <c r="EF26">
        <v>1.5132707483991299E-3</v>
      </c>
      <c r="EG26">
        <v>1</v>
      </c>
      <c r="EH26">
        <v>3</v>
      </c>
      <c r="EI26">
        <v>3</v>
      </c>
      <c r="EJ26" t="s">
        <v>304</v>
      </c>
      <c r="EK26">
        <v>100</v>
      </c>
      <c r="EL26">
        <v>100</v>
      </c>
      <c r="EM26">
        <v>0.41499999999999998</v>
      </c>
      <c r="EN26">
        <v>0.32279999999999998</v>
      </c>
      <c r="EO26">
        <v>0.76042678298731603</v>
      </c>
      <c r="EP26">
        <v>-1.6043650578588901E-5</v>
      </c>
      <c r="EQ26">
        <v>-1.15305589960158E-6</v>
      </c>
      <c r="ER26">
        <v>3.6581349982770798E-10</v>
      </c>
      <c r="ES26">
        <v>-6.2242020927072698E-2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1.9</v>
      </c>
      <c r="FB26">
        <v>1.9</v>
      </c>
      <c r="FC26">
        <v>2</v>
      </c>
      <c r="FD26">
        <v>507.69</v>
      </c>
      <c r="FE26">
        <v>493.34699999999998</v>
      </c>
      <c r="FF26">
        <v>24.1372</v>
      </c>
      <c r="FG26">
        <v>32.841200000000001</v>
      </c>
      <c r="FH26">
        <v>29.9998</v>
      </c>
      <c r="FI26">
        <v>32.924199999999999</v>
      </c>
      <c r="FJ26">
        <v>32.969499999999996</v>
      </c>
      <c r="FK26">
        <v>26.697600000000001</v>
      </c>
      <c r="FL26">
        <v>16.642399999999999</v>
      </c>
      <c r="FM26">
        <v>40.787599999999998</v>
      </c>
      <c r="FN26">
        <v>24.1386</v>
      </c>
      <c r="FO26">
        <v>610.53200000000004</v>
      </c>
      <c r="FP26">
        <v>20.285499999999999</v>
      </c>
      <c r="FQ26">
        <v>98.113</v>
      </c>
      <c r="FR26">
        <v>101.992</v>
      </c>
    </row>
    <row r="27" spans="1:174" x14ac:dyDescent="0.25">
      <c r="A27">
        <v>11</v>
      </c>
      <c r="B27">
        <v>1608069896.5</v>
      </c>
      <c r="C27">
        <v>1054.4000000953699</v>
      </c>
      <c r="D27" t="s">
        <v>338</v>
      </c>
      <c r="E27" t="s">
        <v>339</v>
      </c>
      <c r="F27" t="s">
        <v>291</v>
      </c>
      <c r="G27" t="s">
        <v>292</v>
      </c>
      <c r="H27">
        <v>1608069888.75</v>
      </c>
      <c r="I27">
        <f t="shared" si="0"/>
        <v>6.4593722385484988E-4</v>
      </c>
      <c r="J27">
        <f t="shared" si="1"/>
        <v>0.64593722385484986</v>
      </c>
      <c r="K27">
        <f t="shared" si="2"/>
        <v>10.157271092005223</v>
      </c>
      <c r="L27">
        <f t="shared" si="3"/>
        <v>699.67633333333299</v>
      </c>
      <c r="M27">
        <f t="shared" si="4"/>
        <v>231.03448906290296</v>
      </c>
      <c r="N27">
        <f t="shared" si="5"/>
        <v>23.71890960387767</v>
      </c>
      <c r="O27">
        <f t="shared" si="6"/>
        <v>71.831525109601657</v>
      </c>
      <c r="P27">
        <f t="shared" si="7"/>
        <v>3.5909348778671059E-2</v>
      </c>
      <c r="Q27">
        <f t="shared" si="8"/>
        <v>2.974573503276738</v>
      </c>
      <c r="R27">
        <f t="shared" si="9"/>
        <v>3.5670246018256566E-2</v>
      </c>
      <c r="S27">
        <f t="shared" si="10"/>
        <v>2.2315253326772186E-2</v>
      </c>
      <c r="T27">
        <f t="shared" si="11"/>
        <v>231.2976591824854</v>
      </c>
      <c r="U27">
        <f t="shared" si="12"/>
        <v>29.156948970012159</v>
      </c>
      <c r="V27">
        <f t="shared" si="13"/>
        <v>28.6799966666667</v>
      </c>
      <c r="W27">
        <f t="shared" si="14"/>
        <v>3.9478995116996858</v>
      </c>
      <c r="X27">
        <f t="shared" si="15"/>
        <v>56.567266945868347</v>
      </c>
      <c r="Y27">
        <f t="shared" si="16"/>
        <v>2.1439596856796781</v>
      </c>
      <c r="Z27">
        <f t="shared" si="17"/>
        <v>3.7901065429435108</v>
      </c>
      <c r="AA27">
        <f t="shared" si="18"/>
        <v>1.8039398260200077</v>
      </c>
      <c r="AB27">
        <f t="shared" si="19"/>
        <v>-28.485831571998879</v>
      </c>
      <c r="AC27">
        <f t="shared" si="20"/>
        <v>-112.48069053615055</v>
      </c>
      <c r="AD27">
        <f t="shared" si="21"/>
        <v>-8.2696881272763285</v>
      </c>
      <c r="AE27">
        <f t="shared" si="22"/>
        <v>82.061448947059631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54069.455863387571</v>
      </c>
      <c r="AK27" t="s">
        <v>293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340</v>
      </c>
      <c r="AR27">
        <v>15355.7</v>
      </c>
      <c r="AS27">
        <v>787.09803846153898</v>
      </c>
      <c r="AT27">
        <v>922.82</v>
      </c>
      <c r="AU27">
        <f t="shared" si="27"/>
        <v>0.14707306033512613</v>
      </c>
      <c r="AV27">
        <v>0.5</v>
      </c>
      <c r="AW27">
        <f t="shared" si="28"/>
        <v>1180.2157415545751</v>
      </c>
      <c r="AX27">
        <f t="shared" si="29"/>
        <v>10.157271092005223</v>
      </c>
      <c r="AY27">
        <f t="shared" si="30"/>
        <v>86.788970483060822</v>
      </c>
      <c r="AZ27">
        <f t="shared" si="31"/>
        <v>9.0958103623336919E-3</v>
      </c>
      <c r="BA27">
        <f t="shared" si="32"/>
        <v>2.5349038815803726</v>
      </c>
      <c r="BB27" t="s">
        <v>341</v>
      </c>
      <c r="BC27">
        <v>787.09803846153898</v>
      </c>
      <c r="BD27">
        <v>568.49</v>
      </c>
      <c r="BE27">
        <f t="shared" si="33"/>
        <v>0.38396437008300643</v>
      </c>
      <c r="BF27">
        <f t="shared" si="34"/>
        <v>0.38303830197403849</v>
      </c>
      <c r="BG27">
        <f t="shared" si="35"/>
        <v>0.86845436759120709</v>
      </c>
      <c r="BH27">
        <f t="shared" si="36"/>
        <v>0.65457676982778168</v>
      </c>
      <c r="BI27">
        <f t="shared" si="37"/>
        <v>0.91858052839015703</v>
      </c>
      <c r="BJ27">
        <f t="shared" si="38"/>
        <v>0.27665352173261898</v>
      </c>
      <c r="BK27">
        <f t="shared" si="39"/>
        <v>0.72334647826738108</v>
      </c>
      <c r="BL27">
        <f t="shared" si="40"/>
        <v>1400.0360000000001</v>
      </c>
      <c r="BM27">
        <f t="shared" si="41"/>
        <v>1180.2157415545751</v>
      </c>
      <c r="BN27">
        <f t="shared" si="42"/>
        <v>0.84298956709297113</v>
      </c>
      <c r="BO27">
        <f t="shared" si="43"/>
        <v>0.19597913418594226</v>
      </c>
      <c r="BP27">
        <v>6</v>
      </c>
      <c r="BQ27">
        <v>0.5</v>
      </c>
      <c r="BR27" t="s">
        <v>296</v>
      </c>
      <c r="BS27">
        <v>2</v>
      </c>
      <c r="BT27">
        <v>1608069888.75</v>
      </c>
      <c r="BU27">
        <v>699.67633333333299</v>
      </c>
      <c r="BV27">
        <v>712.40693333333297</v>
      </c>
      <c r="BW27">
        <v>20.883279999999999</v>
      </c>
      <c r="BX27">
        <v>20.124369999999999</v>
      </c>
      <c r="BY27">
        <v>699.36596666666696</v>
      </c>
      <c r="BZ27">
        <v>20.5666166666667</v>
      </c>
      <c r="CA27">
        <v>500.01813333333303</v>
      </c>
      <c r="CB27">
        <v>102.563966666667</v>
      </c>
      <c r="CC27">
        <v>9.9967623333333297E-2</v>
      </c>
      <c r="CD27">
        <v>27.978593333333301</v>
      </c>
      <c r="CE27">
        <v>28.6799966666667</v>
      </c>
      <c r="CF27">
        <v>999.9</v>
      </c>
      <c r="CG27">
        <v>0</v>
      </c>
      <c r="CH27">
        <v>0</v>
      </c>
      <c r="CI27">
        <v>10002.481</v>
      </c>
      <c r="CJ27">
        <v>0</v>
      </c>
      <c r="CK27">
        <v>179.920533333333</v>
      </c>
      <c r="CL27">
        <v>1400.0360000000001</v>
      </c>
      <c r="CM27">
        <v>0.89999173333333304</v>
      </c>
      <c r="CN27">
        <v>0.100008313333333</v>
      </c>
      <c r="CO27">
        <v>0</v>
      </c>
      <c r="CP27">
        <v>787.10943333333296</v>
      </c>
      <c r="CQ27">
        <v>4.9994800000000001</v>
      </c>
      <c r="CR27">
        <v>11148.41</v>
      </c>
      <c r="CS27">
        <v>11417.856666666699</v>
      </c>
      <c r="CT27">
        <v>48.5914</v>
      </c>
      <c r="CU27">
        <v>49.772733333333299</v>
      </c>
      <c r="CV27">
        <v>49.551666666666598</v>
      </c>
      <c r="CW27">
        <v>49.464300000000001</v>
      </c>
      <c r="CX27">
        <v>50.3791333333333</v>
      </c>
      <c r="CY27">
        <v>1255.51933333333</v>
      </c>
      <c r="CZ27">
        <v>139.51666666666699</v>
      </c>
      <c r="DA27">
        <v>0</v>
      </c>
      <c r="DB27">
        <v>109.200000047684</v>
      </c>
      <c r="DC27">
        <v>0</v>
      </c>
      <c r="DD27">
        <v>787.09803846153898</v>
      </c>
      <c r="DE27">
        <v>0.50553845852533497</v>
      </c>
      <c r="DF27">
        <v>9.7128204791698494</v>
      </c>
      <c r="DG27">
        <v>11148.419230769199</v>
      </c>
      <c r="DH27">
        <v>15</v>
      </c>
      <c r="DI27">
        <v>1608069672.5</v>
      </c>
      <c r="DJ27" t="s">
        <v>333</v>
      </c>
      <c r="DK27">
        <v>1608069672.5</v>
      </c>
      <c r="DL27">
        <v>1608069669.5</v>
      </c>
      <c r="DM27">
        <v>48</v>
      </c>
      <c r="DN27">
        <v>0.34799999999999998</v>
      </c>
      <c r="DO27">
        <v>2E-3</v>
      </c>
      <c r="DP27">
        <v>0.502</v>
      </c>
      <c r="DQ27">
        <v>0.29299999999999998</v>
      </c>
      <c r="DR27">
        <v>509</v>
      </c>
      <c r="DS27">
        <v>20</v>
      </c>
      <c r="DT27">
        <v>0.09</v>
      </c>
      <c r="DU27">
        <v>0.11</v>
      </c>
      <c r="DV27">
        <v>10.160179768671</v>
      </c>
      <c r="DW27">
        <v>-0.16729439493906301</v>
      </c>
      <c r="DX27">
        <v>3.2945919641633001E-2</v>
      </c>
      <c r="DY27">
        <v>1</v>
      </c>
      <c r="DZ27">
        <v>-12.7338548387097</v>
      </c>
      <c r="EA27">
        <v>0.171958064516155</v>
      </c>
      <c r="EB27">
        <v>3.9001404761381003E-2</v>
      </c>
      <c r="EC27">
        <v>1</v>
      </c>
      <c r="ED27">
        <v>0.758618129032258</v>
      </c>
      <c r="EE27">
        <v>1.6532032258062799E-2</v>
      </c>
      <c r="EF27">
        <v>1.42765582149235E-3</v>
      </c>
      <c r="EG27">
        <v>1</v>
      </c>
      <c r="EH27">
        <v>3</v>
      </c>
      <c r="EI27">
        <v>3</v>
      </c>
      <c r="EJ27" t="s">
        <v>304</v>
      </c>
      <c r="EK27">
        <v>100</v>
      </c>
      <c r="EL27">
        <v>100</v>
      </c>
      <c r="EM27">
        <v>0.31</v>
      </c>
      <c r="EN27">
        <v>0.3165</v>
      </c>
      <c r="EO27">
        <v>0.76042678298731603</v>
      </c>
      <c r="EP27">
        <v>-1.6043650578588901E-5</v>
      </c>
      <c r="EQ27">
        <v>-1.15305589960158E-6</v>
      </c>
      <c r="ER27">
        <v>3.6581349982770798E-10</v>
      </c>
      <c r="ES27">
        <v>-6.2242020927072698E-2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3.7</v>
      </c>
      <c r="FB27">
        <v>3.8</v>
      </c>
      <c r="FC27">
        <v>2</v>
      </c>
      <c r="FD27">
        <v>507.661</v>
      </c>
      <c r="FE27">
        <v>493.803</v>
      </c>
      <c r="FF27">
        <v>24.190999999999999</v>
      </c>
      <c r="FG27">
        <v>32.739199999999997</v>
      </c>
      <c r="FH27">
        <v>29.999700000000001</v>
      </c>
      <c r="FI27">
        <v>32.831600000000002</v>
      </c>
      <c r="FJ27">
        <v>32.878100000000003</v>
      </c>
      <c r="FK27">
        <v>30.2483</v>
      </c>
      <c r="FL27">
        <v>16.911300000000001</v>
      </c>
      <c r="FM27">
        <v>40.787599999999998</v>
      </c>
      <c r="FN27">
        <v>24.208300000000001</v>
      </c>
      <c r="FO27">
        <v>712.51300000000003</v>
      </c>
      <c r="FP27">
        <v>20.1737</v>
      </c>
      <c r="FQ27">
        <v>98.135099999999994</v>
      </c>
      <c r="FR27">
        <v>102.012</v>
      </c>
    </row>
    <row r="28" spans="1:174" x14ac:dyDescent="0.25">
      <c r="A28">
        <v>12</v>
      </c>
      <c r="B28">
        <v>1608069999.5</v>
      </c>
      <c r="C28">
        <v>1157.4000000953699</v>
      </c>
      <c r="D28" t="s">
        <v>342</v>
      </c>
      <c r="E28" t="s">
        <v>343</v>
      </c>
      <c r="F28" t="s">
        <v>291</v>
      </c>
      <c r="G28" t="s">
        <v>292</v>
      </c>
      <c r="H28">
        <v>1608069991.75</v>
      </c>
      <c r="I28">
        <f t="shared" si="0"/>
        <v>5.8366139475015972E-4</v>
      </c>
      <c r="J28">
        <f t="shared" si="1"/>
        <v>0.58366139475015977</v>
      </c>
      <c r="K28">
        <f t="shared" si="2"/>
        <v>11.533554736895175</v>
      </c>
      <c r="L28">
        <f t="shared" si="3"/>
        <v>799.55696666666699</v>
      </c>
      <c r="M28">
        <f t="shared" si="4"/>
        <v>213.21813113212855</v>
      </c>
      <c r="N28">
        <f t="shared" si="5"/>
        <v>21.889774804103723</v>
      </c>
      <c r="O28">
        <f t="shared" si="6"/>
        <v>82.085523639355827</v>
      </c>
      <c r="P28">
        <f t="shared" si="7"/>
        <v>3.2446772408381945E-2</v>
      </c>
      <c r="Q28">
        <f t="shared" si="8"/>
        <v>2.972951238494939</v>
      </c>
      <c r="R28">
        <f t="shared" si="9"/>
        <v>3.2251316428386155E-2</v>
      </c>
      <c r="S28">
        <f t="shared" si="10"/>
        <v>2.0174535410375553E-2</v>
      </c>
      <c r="T28">
        <f t="shared" si="11"/>
        <v>231.28932638950411</v>
      </c>
      <c r="U28">
        <f t="shared" si="12"/>
        <v>29.186423808115372</v>
      </c>
      <c r="V28">
        <f t="shared" si="13"/>
        <v>28.666913333333301</v>
      </c>
      <c r="W28">
        <f t="shared" si="14"/>
        <v>3.9449045546216732</v>
      </c>
      <c r="X28">
        <f t="shared" si="15"/>
        <v>56.474093688318561</v>
      </c>
      <c r="Y28">
        <f t="shared" si="16"/>
        <v>2.1420475033354891</v>
      </c>
      <c r="Z28">
        <f t="shared" si="17"/>
        <v>3.7929736688781306</v>
      </c>
      <c r="AA28">
        <f t="shared" si="18"/>
        <v>1.8028570512861841</v>
      </c>
      <c r="AB28">
        <f t="shared" si="19"/>
        <v>-25.739467508482043</v>
      </c>
      <c r="AC28">
        <f t="shared" si="20"/>
        <v>-108.24357655108362</v>
      </c>
      <c r="AD28">
        <f t="shared" si="21"/>
        <v>-7.962508743466195</v>
      </c>
      <c r="AE28">
        <f t="shared" si="22"/>
        <v>89.343773586472238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54019.548237532414</v>
      </c>
      <c r="AK28" t="s">
        <v>293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344</v>
      </c>
      <c r="AR28">
        <v>15356.4</v>
      </c>
      <c r="AS28">
        <v>792.33655999999996</v>
      </c>
      <c r="AT28">
        <v>936.97</v>
      </c>
      <c r="AU28">
        <f t="shared" si="27"/>
        <v>0.1543629358463986</v>
      </c>
      <c r="AV28">
        <v>0.5</v>
      </c>
      <c r="AW28">
        <f t="shared" si="28"/>
        <v>1180.174560558029</v>
      </c>
      <c r="AX28">
        <f t="shared" si="29"/>
        <v>11.533554736895175</v>
      </c>
      <c r="AY28">
        <f t="shared" si="30"/>
        <v>91.087604989485342</v>
      </c>
      <c r="AZ28">
        <f t="shared" si="31"/>
        <v>1.0262297308785183E-2</v>
      </c>
      <c r="BA28">
        <f t="shared" si="32"/>
        <v>2.4815202194307178</v>
      </c>
      <c r="BB28" t="s">
        <v>345</v>
      </c>
      <c r="BC28">
        <v>792.33655999999996</v>
      </c>
      <c r="BD28">
        <v>572.03</v>
      </c>
      <c r="BE28">
        <f t="shared" si="33"/>
        <v>0.3894895247446557</v>
      </c>
      <c r="BF28">
        <f t="shared" si="34"/>
        <v>0.39632114868197521</v>
      </c>
      <c r="BG28">
        <f t="shared" si="35"/>
        <v>0.8643370941060573</v>
      </c>
      <c r="BH28">
        <f t="shared" si="36"/>
        <v>0.6529930506596836</v>
      </c>
      <c r="BI28">
        <f t="shared" si="37"/>
        <v>0.91302410692494118</v>
      </c>
      <c r="BJ28">
        <f t="shared" si="38"/>
        <v>0.28612536405053718</v>
      </c>
      <c r="BK28">
        <f t="shared" si="39"/>
        <v>0.71387463594946277</v>
      </c>
      <c r="BL28">
        <f t="shared" si="40"/>
        <v>1399.9873333333301</v>
      </c>
      <c r="BM28">
        <f t="shared" si="41"/>
        <v>1180.174560558029</v>
      </c>
      <c r="BN28">
        <f t="shared" si="42"/>
        <v>0.84298945601748199</v>
      </c>
      <c r="BO28">
        <f t="shared" si="43"/>
        <v>0.19597891203496387</v>
      </c>
      <c r="BP28">
        <v>6</v>
      </c>
      <c r="BQ28">
        <v>0.5</v>
      </c>
      <c r="BR28" t="s">
        <v>296</v>
      </c>
      <c r="BS28">
        <v>2</v>
      </c>
      <c r="BT28">
        <v>1608069991.75</v>
      </c>
      <c r="BU28">
        <v>799.55696666666699</v>
      </c>
      <c r="BV28">
        <v>813.95653333333303</v>
      </c>
      <c r="BW28">
        <v>20.86469</v>
      </c>
      <c r="BX28">
        <v>20.178943333333301</v>
      </c>
      <c r="BY28">
        <v>799.35916666666697</v>
      </c>
      <c r="BZ28">
        <v>20.5488</v>
      </c>
      <c r="CA28">
        <v>500.02443333333298</v>
      </c>
      <c r="CB28">
        <v>102.563733333333</v>
      </c>
      <c r="CC28">
        <v>0.10002555</v>
      </c>
      <c r="CD28">
        <v>27.9915633333333</v>
      </c>
      <c r="CE28">
        <v>28.666913333333301</v>
      </c>
      <c r="CF28">
        <v>999.9</v>
      </c>
      <c r="CG28">
        <v>0</v>
      </c>
      <c r="CH28">
        <v>0</v>
      </c>
      <c r="CI28">
        <v>9993.3283333333293</v>
      </c>
      <c r="CJ28">
        <v>0</v>
      </c>
      <c r="CK28">
        <v>180.002033333333</v>
      </c>
      <c r="CL28">
        <v>1399.9873333333301</v>
      </c>
      <c r="CM28">
        <v>0.89999406666666604</v>
      </c>
      <c r="CN28">
        <v>0.100005893333333</v>
      </c>
      <c r="CO28">
        <v>0</v>
      </c>
      <c r="CP28">
        <v>792.328033333333</v>
      </c>
      <c r="CQ28">
        <v>4.9994800000000001</v>
      </c>
      <c r="CR28">
        <v>11215.9766666667</v>
      </c>
      <c r="CS28">
        <v>11417.4533333333</v>
      </c>
      <c r="CT28">
        <v>48.485300000000002</v>
      </c>
      <c r="CU28">
        <v>49.6145</v>
      </c>
      <c r="CV28">
        <v>49.445533333333302</v>
      </c>
      <c r="CW28">
        <v>49.328800000000001</v>
      </c>
      <c r="CX28">
        <v>50.2582666666667</v>
      </c>
      <c r="CY28">
        <v>1255.481</v>
      </c>
      <c r="CZ28">
        <v>139.506666666667</v>
      </c>
      <c r="DA28">
        <v>0</v>
      </c>
      <c r="DB28">
        <v>102.200000047684</v>
      </c>
      <c r="DC28">
        <v>0</v>
      </c>
      <c r="DD28">
        <v>792.33655999999996</v>
      </c>
      <c r="DE28">
        <v>0.37330769826211702</v>
      </c>
      <c r="DF28">
        <v>5.1076923150063704</v>
      </c>
      <c r="DG28">
        <v>11215.94</v>
      </c>
      <c r="DH28">
        <v>15</v>
      </c>
      <c r="DI28">
        <v>1608069672.5</v>
      </c>
      <c r="DJ28" t="s">
        <v>333</v>
      </c>
      <c r="DK28">
        <v>1608069672.5</v>
      </c>
      <c r="DL28">
        <v>1608069669.5</v>
      </c>
      <c r="DM28">
        <v>48</v>
      </c>
      <c r="DN28">
        <v>0.34799999999999998</v>
      </c>
      <c r="DO28">
        <v>2E-3</v>
      </c>
      <c r="DP28">
        <v>0.502</v>
      </c>
      <c r="DQ28">
        <v>0.29299999999999998</v>
      </c>
      <c r="DR28">
        <v>509</v>
      </c>
      <c r="DS28">
        <v>20</v>
      </c>
      <c r="DT28">
        <v>0.09</v>
      </c>
      <c r="DU28">
        <v>0.11</v>
      </c>
      <c r="DV28">
        <v>11.534755984922899</v>
      </c>
      <c r="DW28">
        <v>0.141903399752797</v>
      </c>
      <c r="DX28">
        <v>5.5200521512821697E-2</v>
      </c>
      <c r="DY28">
        <v>1</v>
      </c>
      <c r="DZ28">
        <v>-14.403822580645199</v>
      </c>
      <c r="EA28">
        <v>-0.17151774193542599</v>
      </c>
      <c r="EB28">
        <v>6.5999529371134402E-2</v>
      </c>
      <c r="EC28">
        <v>1</v>
      </c>
      <c r="ED28">
        <v>0.685544516129032</v>
      </c>
      <c r="EE28">
        <v>-6.0699870967742001E-2</v>
      </c>
      <c r="EF28">
        <v>9.2780469888419492E-3</v>
      </c>
      <c r="EG28">
        <v>1</v>
      </c>
      <c r="EH28">
        <v>3</v>
      </c>
      <c r="EI28">
        <v>3</v>
      </c>
      <c r="EJ28" t="s">
        <v>304</v>
      </c>
      <c r="EK28">
        <v>100</v>
      </c>
      <c r="EL28">
        <v>100</v>
      </c>
      <c r="EM28">
        <v>0.19800000000000001</v>
      </c>
      <c r="EN28">
        <v>0.31680000000000003</v>
      </c>
      <c r="EO28">
        <v>0.76042678298731603</v>
      </c>
      <c r="EP28">
        <v>-1.6043650578588901E-5</v>
      </c>
      <c r="EQ28">
        <v>-1.15305589960158E-6</v>
      </c>
      <c r="ER28">
        <v>3.6581349982770798E-10</v>
      </c>
      <c r="ES28">
        <v>-6.2242020927072698E-2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5.5</v>
      </c>
      <c r="FB28">
        <v>5.5</v>
      </c>
      <c r="FC28">
        <v>2</v>
      </c>
      <c r="FD28">
        <v>507.55799999999999</v>
      </c>
      <c r="FE28">
        <v>494.79199999999997</v>
      </c>
      <c r="FF28">
        <v>24.289400000000001</v>
      </c>
      <c r="FG28">
        <v>32.622399999999999</v>
      </c>
      <c r="FH28">
        <v>29.999700000000001</v>
      </c>
      <c r="FI28">
        <v>32.729599999999998</v>
      </c>
      <c r="FJ28">
        <v>32.777999999999999</v>
      </c>
      <c r="FK28">
        <v>33.7254</v>
      </c>
      <c r="FL28">
        <v>15.757400000000001</v>
      </c>
      <c r="FM28">
        <v>40.787599999999998</v>
      </c>
      <c r="FN28">
        <v>24.290199999999999</v>
      </c>
      <c r="FO28">
        <v>814.16200000000003</v>
      </c>
      <c r="FP28">
        <v>20.230399999999999</v>
      </c>
      <c r="FQ28">
        <v>98.157799999999995</v>
      </c>
      <c r="FR28">
        <v>102.035</v>
      </c>
    </row>
    <row r="29" spans="1:174" x14ac:dyDescent="0.25">
      <c r="A29">
        <v>13</v>
      </c>
      <c r="B29">
        <v>1608070119.5</v>
      </c>
      <c r="C29">
        <v>1277.4000000953699</v>
      </c>
      <c r="D29" t="s">
        <v>346</v>
      </c>
      <c r="E29" t="s">
        <v>347</v>
      </c>
      <c r="F29" t="s">
        <v>291</v>
      </c>
      <c r="G29" t="s">
        <v>292</v>
      </c>
      <c r="H29">
        <v>1608070111.75</v>
      </c>
      <c r="I29">
        <f t="shared" si="0"/>
        <v>5.8501578437455536E-4</v>
      </c>
      <c r="J29">
        <f t="shared" si="1"/>
        <v>0.58501578437455537</v>
      </c>
      <c r="K29">
        <f t="shared" si="2"/>
        <v>12.203984827877047</v>
      </c>
      <c r="L29">
        <f t="shared" si="3"/>
        <v>899.839333333333</v>
      </c>
      <c r="M29">
        <f t="shared" si="4"/>
        <v>282.39913565926173</v>
      </c>
      <c r="N29">
        <f t="shared" si="5"/>
        <v>28.991286260845996</v>
      </c>
      <c r="O29">
        <f t="shared" si="6"/>
        <v>92.378114545337112</v>
      </c>
      <c r="P29">
        <f t="shared" si="7"/>
        <v>3.2690864247899576E-2</v>
      </c>
      <c r="Q29">
        <f t="shared" si="8"/>
        <v>2.9733264181251728</v>
      </c>
      <c r="R29">
        <f t="shared" si="9"/>
        <v>3.2492491012804069E-2</v>
      </c>
      <c r="S29">
        <f t="shared" si="10"/>
        <v>2.0325529432292416E-2</v>
      </c>
      <c r="T29">
        <f t="shared" si="11"/>
        <v>231.29251054397994</v>
      </c>
      <c r="U29">
        <f t="shared" si="12"/>
        <v>29.185801473220952</v>
      </c>
      <c r="V29">
        <f t="shared" si="13"/>
        <v>28.66084</v>
      </c>
      <c r="W29">
        <f t="shared" si="14"/>
        <v>3.9435149576404638</v>
      </c>
      <c r="X29">
        <f t="shared" si="15"/>
        <v>56.684308340051835</v>
      </c>
      <c r="Y29">
        <f t="shared" si="16"/>
        <v>2.1500016699718705</v>
      </c>
      <c r="Z29">
        <f t="shared" si="17"/>
        <v>3.7929397622246865</v>
      </c>
      <c r="AA29">
        <f t="shared" si="18"/>
        <v>1.7935132876685933</v>
      </c>
      <c r="AB29">
        <f t="shared" si="19"/>
        <v>-25.799196090917892</v>
      </c>
      <c r="AC29">
        <f t="shared" si="20"/>
        <v>-107.30827263705964</v>
      </c>
      <c r="AD29">
        <f t="shared" si="21"/>
        <v>-7.8924659715385337</v>
      </c>
      <c r="AE29">
        <f t="shared" si="22"/>
        <v>90.292575844463869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54030.510367378149</v>
      </c>
      <c r="AK29" t="s">
        <v>293</v>
      </c>
      <c r="AL29">
        <v>10143.9</v>
      </c>
      <c r="AM29">
        <v>715.47692307692296</v>
      </c>
      <c r="AN29">
        <v>3262.08</v>
      </c>
      <c r="AO29">
        <f t="shared" si="26"/>
        <v>0.78066849277855754</v>
      </c>
      <c r="AP29">
        <v>-0.57774747981622299</v>
      </c>
      <c r="AQ29" t="s">
        <v>348</v>
      </c>
      <c r="AR29">
        <v>15357.2</v>
      </c>
      <c r="AS29">
        <v>797.09115999999995</v>
      </c>
      <c r="AT29">
        <v>948.91</v>
      </c>
      <c r="AU29">
        <f t="shared" si="27"/>
        <v>0.15999287603671586</v>
      </c>
      <c r="AV29">
        <v>0.5</v>
      </c>
      <c r="AW29">
        <f t="shared" si="28"/>
        <v>1180.1875805580789</v>
      </c>
      <c r="AX29">
        <f t="shared" si="29"/>
        <v>12.203984827877047</v>
      </c>
      <c r="AY29">
        <f t="shared" si="30"/>
        <v>94.410802638150173</v>
      </c>
      <c r="AZ29">
        <f t="shared" si="31"/>
        <v>1.0830254883422119E-2</v>
      </c>
      <c r="BA29">
        <f t="shared" si="32"/>
        <v>2.4377127440958577</v>
      </c>
      <c r="BB29" t="s">
        <v>349</v>
      </c>
      <c r="BC29">
        <v>797.09115999999995</v>
      </c>
      <c r="BD29">
        <v>572.41</v>
      </c>
      <c r="BE29">
        <f t="shared" si="33"/>
        <v>0.39677103202621955</v>
      </c>
      <c r="BF29">
        <f t="shared" si="34"/>
        <v>0.40323729083665344</v>
      </c>
      <c r="BG29">
        <f t="shared" si="35"/>
        <v>0.86002000245383259</v>
      </c>
      <c r="BH29">
        <f t="shared" si="36"/>
        <v>0.65037415434501067</v>
      </c>
      <c r="BI29">
        <f t="shared" si="37"/>
        <v>0.9083355081762009</v>
      </c>
      <c r="BJ29">
        <f t="shared" si="38"/>
        <v>0.28957422843305503</v>
      </c>
      <c r="BK29">
        <f t="shared" si="39"/>
        <v>0.71042577156694497</v>
      </c>
      <c r="BL29">
        <f t="shared" si="40"/>
        <v>1400.0023333333299</v>
      </c>
      <c r="BM29">
        <f t="shared" si="41"/>
        <v>1180.1875805580789</v>
      </c>
      <c r="BN29">
        <f t="shared" si="42"/>
        <v>0.84298972398718508</v>
      </c>
      <c r="BO29">
        <f t="shared" si="43"/>
        <v>0.19597944797437025</v>
      </c>
      <c r="BP29">
        <v>6</v>
      </c>
      <c r="BQ29">
        <v>0.5</v>
      </c>
      <c r="BR29" t="s">
        <v>296</v>
      </c>
      <c r="BS29">
        <v>2</v>
      </c>
      <c r="BT29">
        <v>1608070111.75</v>
      </c>
      <c r="BU29">
        <v>899.839333333333</v>
      </c>
      <c r="BV29">
        <v>915.11530000000005</v>
      </c>
      <c r="BW29">
        <v>20.942796666666698</v>
      </c>
      <c r="BX29">
        <v>20.255503333333301</v>
      </c>
      <c r="BY29">
        <v>899.76036666666698</v>
      </c>
      <c r="BZ29">
        <v>20.623719999999999</v>
      </c>
      <c r="CA29">
        <v>500.017</v>
      </c>
      <c r="CB29">
        <v>102.560666666667</v>
      </c>
      <c r="CC29">
        <v>0.10000966</v>
      </c>
      <c r="CD29">
        <v>27.991409999999998</v>
      </c>
      <c r="CE29">
        <v>28.66084</v>
      </c>
      <c r="CF29">
        <v>999.9</v>
      </c>
      <c r="CG29">
        <v>0</v>
      </c>
      <c r="CH29">
        <v>0</v>
      </c>
      <c r="CI29">
        <v>9995.7486666666591</v>
      </c>
      <c r="CJ29">
        <v>0</v>
      </c>
      <c r="CK29">
        <v>183.12663333333299</v>
      </c>
      <c r="CL29">
        <v>1400.0023333333299</v>
      </c>
      <c r="CM29">
        <v>0.89998639999999996</v>
      </c>
      <c r="CN29">
        <v>0.10001355333333301</v>
      </c>
      <c r="CO29">
        <v>0</v>
      </c>
      <c r="CP29">
        <v>797.08879999999999</v>
      </c>
      <c r="CQ29">
        <v>4.9994800000000001</v>
      </c>
      <c r="CR29">
        <v>11277.256666666701</v>
      </c>
      <c r="CS29">
        <v>11417.5433333333</v>
      </c>
      <c r="CT29">
        <v>48.3414</v>
      </c>
      <c r="CU29">
        <v>49.470599999999997</v>
      </c>
      <c r="CV29">
        <v>49.316333333333297</v>
      </c>
      <c r="CW29">
        <v>49.182866666666598</v>
      </c>
      <c r="CX29">
        <v>50.133200000000002</v>
      </c>
      <c r="CY29">
        <v>1255.482</v>
      </c>
      <c r="CZ29">
        <v>139.52066666666701</v>
      </c>
      <c r="DA29">
        <v>0</v>
      </c>
      <c r="DB29">
        <v>119.09999990463299</v>
      </c>
      <c r="DC29">
        <v>0</v>
      </c>
      <c r="DD29">
        <v>797.09115999999995</v>
      </c>
      <c r="DE29">
        <v>-0.24430769635650801</v>
      </c>
      <c r="DF29">
        <v>-13.392307718589599</v>
      </c>
      <c r="DG29">
        <v>11277.204</v>
      </c>
      <c r="DH29">
        <v>15</v>
      </c>
      <c r="DI29">
        <v>1608069672.5</v>
      </c>
      <c r="DJ29" t="s">
        <v>333</v>
      </c>
      <c r="DK29">
        <v>1608069672.5</v>
      </c>
      <c r="DL29">
        <v>1608069669.5</v>
      </c>
      <c r="DM29">
        <v>48</v>
      </c>
      <c r="DN29">
        <v>0.34799999999999998</v>
      </c>
      <c r="DO29">
        <v>2E-3</v>
      </c>
      <c r="DP29">
        <v>0.502</v>
      </c>
      <c r="DQ29">
        <v>0.29299999999999998</v>
      </c>
      <c r="DR29">
        <v>509</v>
      </c>
      <c r="DS29">
        <v>20</v>
      </c>
      <c r="DT29">
        <v>0.09</v>
      </c>
      <c r="DU29">
        <v>0.11</v>
      </c>
      <c r="DV29">
        <v>12.211688559485999</v>
      </c>
      <c r="DW29">
        <v>-0.16575168385193301</v>
      </c>
      <c r="DX29">
        <v>2.6367774097679701E-2</v>
      </c>
      <c r="DY29">
        <v>1</v>
      </c>
      <c r="DZ29">
        <v>-15.2837322580645</v>
      </c>
      <c r="EA29">
        <v>0.19938870967746899</v>
      </c>
      <c r="EB29">
        <v>3.1776796029003497E-2</v>
      </c>
      <c r="EC29">
        <v>1</v>
      </c>
      <c r="ED29">
        <v>0.68708590322580598</v>
      </c>
      <c r="EE29">
        <v>1.1445532258062999E-2</v>
      </c>
      <c r="EF29">
        <v>9.2263952891265602E-4</v>
      </c>
      <c r="EG29">
        <v>1</v>
      </c>
      <c r="EH29">
        <v>3</v>
      </c>
      <c r="EI29">
        <v>3</v>
      </c>
      <c r="EJ29" t="s">
        <v>304</v>
      </c>
      <c r="EK29">
        <v>100</v>
      </c>
      <c r="EL29">
        <v>100</v>
      </c>
      <c r="EM29">
        <v>7.9000000000000001E-2</v>
      </c>
      <c r="EN29">
        <v>0.31900000000000001</v>
      </c>
      <c r="EO29">
        <v>0.76042678298731603</v>
      </c>
      <c r="EP29">
        <v>-1.6043650578588901E-5</v>
      </c>
      <c r="EQ29">
        <v>-1.15305589960158E-6</v>
      </c>
      <c r="ER29">
        <v>3.6581349982770798E-10</v>
      </c>
      <c r="ES29">
        <v>-6.2242020927072698E-2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7.5</v>
      </c>
      <c r="FB29">
        <v>7.5</v>
      </c>
      <c r="FC29">
        <v>2</v>
      </c>
      <c r="FD29">
        <v>507.38</v>
      </c>
      <c r="FE29">
        <v>495.63299999999998</v>
      </c>
      <c r="FF29">
        <v>24.290299999999998</v>
      </c>
      <c r="FG29">
        <v>32.4846</v>
      </c>
      <c r="FH29">
        <v>29.999700000000001</v>
      </c>
      <c r="FI29">
        <v>32.600999999999999</v>
      </c>
      <c r="FJ29">
        <v>32.651400000000002</v>
      </c>
      <c r="FK29">
        <v>37.097900000000003</v>
      </c>
      <c r="FL29">
        <v>15.220800000000001</v>
      </c>
      <c r="FM29">
        <v>41.178100000000001</v>
      </c>
      <c r="FN29">
        <v>24.2913</v>
      </c>
      <c r="FO29">
        <v>915.07399999999996</v>
      </c>
      <c r="FP29">
        <v>20.284300000000002</v>
      </c>
      <c r="FQ29">
        <v>98.183400000000006</v>
      </c>
      <c r="FR29">
        <v>102.059</v>
      </c>
    </row>
    <row r="30" spans="1:174" x14ac:dyDescent="0.25">
      <c r="A30">
        <v>14</v>
      </c>
      <c r="B30">
        <v>1608070219.5</v>
      </c>
      <c r="C30">
        <v>1377.4000000953699</v>
      </c>
      <c r="D30" t="s">
        <v>350</v>
      </c>
      <c r="E30" t="s">
        <v>351</v>
      </c>
      <c r="F30" t="s">
        <v>291</v>
      </c>
      <c r="G30" t="s">
        <v>292</v>
      </c>
      <c r="H30">
        <v>1608070211.75</v>
      </c>
      <c r="I30">
        <f t="shared" si="0"/>
        <v>5.431555156424411E-4</v>
      </c>
      <c r="J30">
        <f t="shared" si="1"/>
        <v>0.54315551564244113</v>
      </c>
      <c r="K30">
        <f t="shared" si="2"/>
        <v>15.639800445597761</v>
      </c>
      <c r="L30">
        <f t="shared" si="3"/>
        <v>1198.4736666666699</v>
      </c>
      <c r="M30">
        <f t="shared" si="4"/>
        <v>336.9732420773089</v>
      </c>
      <c r="N30">
        <f t="shared" si="5"/>
        <v>34.593117047148624</v>
      </c>
      <c r="O30">
        <f t="shared" si="6"/>
        <v>123.03332921435326</v>
      </c>
      <c r="P30">
        <f t="shared" si="7"/>
        <v>2.9963966556342418E-2</v>
      </c>
      <c r="Q30">
        <f t="shared" si="8"/>
        <v>2.9735968753812969</v>
      </c>
      <c r="R30">
        <f t="shared" si="9"/>
        <v>2.9797231490237604E-2</v>
      </c>
      <c r="S30">
        <f t="shared" si="10"/>
        <v>1.8638172676445904E-2</v>
      </c>
      <c r="T30">
        <f t="shared" si="11"/>
        <v>231.29097651149286</v>
      </c>
      <c r="U30">
        <f t="shared" si="12"/>
        <v>29.192613308778782</v>
      </c>
      <c r="V30">
        <f t="shared" si="13"/>
        <v>28.6488333333333</v>
      </c>
      <c r="W30">
        <f t="shared" si="14"/>
        <v>3.9407690522601411</v>
      </c>
      <c r="X30">
        <f t="shared" si="15"/>
        <v>56.031133341287251</v>
      </c>
      <c r="Y30">
        <f t="shared" si="16"/>
        <v>2.1247551172943213</v>
      </c>
      <c r="Z30">
        <f t="shared" si="17"/>
        <v>3.7920973405131333</v>
      </c>
      <c r="AA30">
        <f t="shared" si="18"/>
        <v>1.8160139349658198</v>
      </c>
      <c r="AB30">
        <f t="shared" si="19"/>
        <v>-23.953158239831652</v>
      </c>
      <c r="AC30">
        <f t="shared" si="20"/>
        <v>-106.00400494958143</v>
      </c>
      <c r="AD30">
        <f t="shared" si="21"/>
        <v>-7.7952146397257431</v>
      </c>
      <c r="AE30">
        <f t="shared" si="22"/>
        <v>93.538598682354035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54039.074721270248</v>
      </c>
      <c r="AK30" t="s">
        <v>293</v>
      </c>
      <c r="AL30">
        <v>10143.9</v>
      </c>
      <c r="AM30">
        <v>715.47692307692296</v>
      </c>
      <c r="AN30">
        <v>3262.08</v>
      </c>
      <c r="AO30">
        <f t="shared" si="26"/>
        <v>0.78066849277855754</v>
      </c>
      <c r="AP30">
        <v>-0.57774747981622299</v>
      </c>
      <c r="AQ30" t="s">
        <v>352</v>
      </c>
      <c r="AR30">
        <v>15357.9</v>
      </c>
      <c r="AS30">
        <v>812.84726923076903</v>
      </c>
      <c r="AT30">
        <v>976.62</v>
      </c>
      <c r="AU30">
        <f t="shared" si="27"/>
        <v>0.16769340252015208</v>
      </c>
      <c r="AV30">
        <v>0.5</v>
      </c>
      <c r="AW30">
        <f t="shared" si="28"/>
        <v>1180.1847515544434</v>
      </c>
      <c r="AX30">
        <f t="shared" si="29"/>
        <v>15.639800445597761</v>
      </c>
      <c r="AY30">
        <f t="shared" si="30"/>
        <v>98.95459829528248</v>
      </c>
      <c r="AZ30">
        <f t="shared" si="31"/>
        <v>1.3741533182879672E-2</v>
      </c>
      <c r="BA30">
        <f t="shared" si="32"/>
        <v>2.3401732505990047</v>
      </c>
      <c r="BB30" t="s">
        <v>353</v>
      </c>
      <c r="BC30">
        <v>812.84726923076903</v>
      </c>
      <c r="BD30">
        <v>571.88</v>
      </c>
      <c r="BE30">
        <f t="shared" si="33"/>
        <v>0.41442935839937745</v>
      </c>
      <c r="BF30">
        <f t="shared" si="34"/>
        <v>0.4046368798963062</v>
      </c>
      <c r="BG30">
        <f t="shared" si="35"/>
        <v>0.84955021931454922</v>
      </c>
      <c r="BH30">
        <f t="shared" si="36"/>
        <v>0.62713793794147676</v>
      </c>
      <c r="BI30">
        <f t="shared" si="37"/>
        <v>0.89745434642347088</v>
      </c>
      <c r="BJ30">
        <f t="shared" si="38"/>
        <v>0.28468292585160127</v>
      </c>
      <c r="BK30">
        <f t="shared" si="39"/>
        <v>0.71531707414839873</v>
      </c>
      <c r="BL30">
        <f t="shared" si="40"/>
        <v>1399.99966666667</v>
      </c>
      <c r="BM30">
        <f t="shared" si="41"/>
        <v>1180.1847515544434</v>
      </c>
      <c r="BN30">
        <f t="shared" si="42"/>
        <v>0.84298930896491209</v>
      </c>
      <c r="BO30">
        <f t="shared" si="43"/>
        <v>0.19597861792982427</v>
      </c>
      <c r="BP30">
        <v>6</v>
      </c>
      <c r="BQ30">
        <v>0.5</v>
      </c>
      <c r="BR30" t="s">
        <v>296</v>
      </c>
      <c r="BS30">
        <v>2</v>
      </c>
      <c r="BT30">
        <v>1608070211.75</v>
      </c>
      <c r="BU30">
        <v>1198.4736666666699</v>
      </c>
      <c r="BV30">
        <v>1218.0216666666699</v>
      </c>
      <c r="BW30">
        <v>20.697343333333301</v>
      </c>
      <c r="BX30">
        <v>20.059076666666702</v>
      </c>
      <c r="BY30">
        <v>1198.76</v>
      </c>
      <c r="BZ30">
        <v>20.388263333333299</v>
      </c>
      <c r="CA30">
        <v>500.02326666666698</v>
      </c>
      <c r="CB30">
        <v>102.558333333333</v>
      </c>
      <c r="CC30">
        <v>0.10001673</v>
      </c>
      <c r="CD30">
        <v>27.9876</v>
      </c>
      <c r="CE30">
        <v>28.6488333333333</v>
      </c>
      <c r="CF30">
        <v>999.9</v>
      </c>
      <c r="CG30">
        <v>0</v>
      </c>
      <c r="CH30">
        <v>0</v>
      </c>
      <c r="CI30">
        <v>9997.5056666666696</v>
      </c>
      <c r="CJ30">
        <v>0</v>
      </c>
      <c r="CK30">
        <v>183.568633333333</v>
      </c>
      <c r="CL30">
        <v>1399.99966666667</v>
      </c>
      <c r="CM30">
        <v>0.90000033333333296</v>
      </c>
      <c r="CN30">
        <v>9.9999500000000005E-2</v>
      </c>
      <c r="CO30">
        <v>0</v>
      </c>
      <c r="CP30">
        <v>812.85550000000001</v>
      </c>
      <c r="CQ30">
        <v>4.9994800000000001</v>
      </c>
      <c r="CR30">
        <v>11494.506666666701</v>
      </c>
      <c r="CS30">
        <v>11417.563333333301</v>
      </c>
      <c r="CT30">
        <v>48.241533333333301</v>
      </c>
      <c r="CU30">
        <v>49.3645</v>
      </c>
      <c r="CV30">
        <v>49.176733333333303</v>
      </c>
      <c r="CW30">
        <v>49.0662666666666</v>
      </c>
      <c r="CX30">
        <v>50.022733333333299</v>
      </c>
      <c r="CY30">
        <v>1255.49866666667</v>
      </c>
      <c r="CZ30">
        <v>139.501</v>
      </c>
      <c r="DA30">
        <v>0</v>
      </c>
      <c r="DB30">
        <v>99.200000047683702</v>
      </c>
      <c r="DC30">
        <v>0</v>
      </c>
      <c r="DD30">
        <v>812.84726923076903</v>
      </c>
      <c r="DE30">
        <v>-4.7760341950896201</v>
      </c>
      <c r="DF30">
        <v>-72.567521425872101</v>
      </c>
      <c r="DG30">
        <v>11494.192307692299</v>
      </c>
      <c r="DH30">
        <v>15</v>
      </c>
      <c r="DI30">
        <v>1608069672.5</v>
      </c>
      <c r="DJ30" t="s">
        <v>333</v>
      </c>
      <c r="DK30">
        <v>1608069672.5</v>
      </c>
      <c r="DL30">
        <v>1608069669.5</v>
      </c>
      <c r="DM30">
        <v>48</v>
      </c>
      <c r="DN30">
        <v>0.34799999999999998</v>
      </c>
      <c r="DO30">
        <v>2E-3</v>
      </c>
      <c r="DP30">
        <v>0.502</v>
      </c>
      <c r="DQ30">
        <v>0.29299999999999998</v>
      </c>
      <c r="DR30">
        <v>509</v>
      </c>
      <c r="DS30">
        <v>20</v>
      </c>
      <c r="DT30">
        <v>0.09</v>
      </c>
      <c r="DU30">
        <v>0.11</v>
      </c>
      <c r="DV30">
        <v>15.6593738059799</v>
      </c>
      <c r="DW30">
        <v>0.201332002820372</v>
      </c>
      <c r="DX30">
        <v>0.107814287580291</v>
      </c>
      <c r="DY30">
        <v>1</v>
      </c>
      <c r="DZ30">
        <v>-19.5676290322581</v>
      </c>
      <c r="EA30">
        <v>0.107598387096799</v>
      </c>
      <c r="EB30">
        <v>0.12041656512759399</v>
      </c>
      <c r="EC30">
        <v>1</v>
      </c>
      <c r="ED30">
        <v>0.63904890322580699</v>
      </c>
      <c r="EE30">
        <v>-0.16884885483871001</v>
      </c>
      <c r="EF30">
        <v>1.5717139568523299E-2</v>
      </c>
      <c r="EG30">
        <v>1</v>
      </c>
      <c r="EH30">
        <v>3</v>
      </c>
      <c r="EI30">
        <v>3</v>
      </c>
      <c r="EJ30" t="s">
        <v>304</v>
      </c>
      <c r="EK30">
        <v>100</v>
      </c>
      <c r="EL30">
        <v>100</v>
      </c>
      <c r="EM30">
        <v>-0.28999999999999998</v>
      </c>
      <c r="EN30">
        <v>0.30980000000000002</v>
      </c>
      <c r="EO30">
        <v>0.76042678298731603</v>
      </c>
      <c r="EP30">
        <v>-1.6043650578588901E-5</v>
      </c>
      <c r="EQ30">
        <v>-1.15305589960158E-6</v>
      </c>
      <c r="ER30">
        <v>3.6581349982770798E-10</v>
      </c>
      <c r="ES30">
        <v>-6.2242020927072698E-2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9.1</v>
      </c>
      <c r="FB30">
        <v>9.1999999999999993</v>
      </c>
      <c r="FC30">
        <v>2</v>
      </c>
      <c r="FD30">
        <v>507.17899999999997</v>
      </c>
      <c r="FE30">
        <v>496.57</v>
      </c>
      <c r="FF30">
        <v>24.3218</v>
      </c>
      <c r="FG30">
        <v>32.366900000000001</v>
      </c>
      <c r="FH30">
        <v>29.999600000000001</v>
      </c>
      <c r="FI30">
        <v>32.488799999999998</v>
      </c>
      <c r="FJ30">
        <v>32.5411</v>
      </c>
      <c r="FK30">
        <v>46.832700000000003</v>
      </c>
      <c r="FL30">
        <v>16.164400000000001</v>
      </c>
      <c r="FM30">
        <v>41.550699999999999</v>
      </c>
      <c r="FN30">
        <v>24.325399999999998</v>
      </c>
      <c r="FO30">
        <v>1218.23</v>
      </c>
      <c r="FP30">
        <v>20.104800000000001</v>
      </c>
      <c r="FQ30">
        <v>98.205699999999993</v>
      </c>
      <c r="FR30">
        <v>102.083</v>
      </c>
    </row>
    <row r="31" spans="1:174" x14ac:dyDescent="0.25">
      <c r="A31">
        <v>15</v>
      </c>
      <c r="B31">
        <v>1608070335.5</v>
      </c>
      <c r="C31">
        <v>1493.4000000953699</v>
      </c>
      <c r="D31" t="s">
        <v>354</v>
      </c>
      <c r="E31" t="s">
        <v>355</v>
      </c>
      <c r="F31" t="s">
        <v>291</v>
      </c>
      <c r="G31" t="s">
        <v>292</v>
      </c>
      <c r="H31">
        <v>1608070327.75</v>
      </c>
      <c r="I31">
        <f t="shared" si="0"/>
        <v>4.7580991045600496E-4</v>
      </c>
      <c r="J31">
        <f t="shared" si="1"/>
        <v>0.47580991045600496</v>
      </c>
      <c r="K31">
        <f t="shared" si="2"/>
        <v>15.531889689486697</v>
      </c>
      <c r="L31">
        <f t="shared" si="3"/>
        <v>1399.5736666666701</v>
      </c>
      <c r="M31">
        <f t="shared" si="4"/>
        <v>424.71184845130898</v>
      </c>
      <c r="N31">
        <f t="shared" si="5"/>
        <v>43.598150119913136</v>
      </c>
      <c r="O31">
        <f t="shared" si="6"/>
        <v>143.67111029681161</v>
      </c>
      <c r="P31">
        <f t="shared" si="7"/>
        <v>2.6314376285233195E-2</v>
      </c>
      <c r="Q31">
        <f t="shared" si="8"/>
        <v>2.9750592833983913</v>
      </c>
      <c r="R31">
        <f t="shared" si="9"/>
        <v>2.6185752902812054E-2</v>
      </c>
      <c r="S31">
        <f t="shared" si="10"/>
        <v>1.6377599322242441E-2</v>
      </c>
      <c r="T31">
        <f t="shared" si="11"/>
        <v>231.28741577538861</v>
      </c>
      <c r="U31">
        <f t="shared" si="12"/>
        <v>29.21161836122673</v>
      </c>
      <c r="V31">
        <f t="shared" si="13"/>
        <v>28.625520000000002</v>
      </c>
      <c r="W31">
        <f t="shared" si="14"/>
        <v>3.935442092421876</v>
      </c>
      <c r="X31">
        <f t="shared" si="15"/>
        <v>56.036142363275196</v>
      </c>
      <c r="Y31">
        <f t="shared" si="16"/>
        <v>2.1252333284038456</v>
      </c>
      <c r="Z31">
        <f t="shared" si="17"/>
        <v>3.792611765860376</v>
      </c>
      <c r="AA31">
        <f t="shared" si="18"/>
        <v>1.8102087640180304</v>
      </c>
      <c r="AB31">
        <f t="shared" si="19"/>
        <v>-20.983217051109818</v>
      </c>
      <c r="AC31">
        <f t="shared" si="20"/>
        <v>-101.94370207664734</v>
      </c>
      <c r="AD31">
        <f t="shared" si="21"/>
        <v>-7.4921637268040797</v>
      </c>
      <c r="AE31">
        <f t="shared" si="22"/>
        <v>100.86833292082737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54081.444128429619</v>
      </c>
      <c r="AK31" t="s">
        <v>293</v>
      </c>
      <c r="AL31">
        <v>10143.9</v>
      </c>
      <c r="AM31">
        <v>715.47692307692296</v>
      </c>
      <c r="AN31">
        <v>3262.08</v>
      </c>
      <c r="AO31">
        <f t="shared" si="26"/>
        <v>0.78066849277855754</v>
      </c>
      <c r="AP31">
        <v>-0.57774747981622299</v>
      </c>
      <c r="AQ31" t="s">
        <v>356</v>
      </c>
      <c r="AR31">
        <v>15358.5</v>
      </c>
      <c r="AS31">
        <v>812.62724000000003</v>
      </c>
      <c r="AT31">
        <v>974.51</v>
      </c>
      <c r="AU31">
        <f t="shared" si="27"/>
        <v>0.16611708448348395</v>
      </c>
      <c r="AV31">
        <v>0.5</v>
      </c>
      <c r="AW31">
        <f t="shared" si="28"/>
        <v>1180.1657415544771</v>
      </c>
      <c r="AX31">
        <f t="shared" si="29"/>
        <v>15.531889689486697</v>
      </c>
      <c r="AY31">
        <f t="shared" si="30"/>
        <v>98.022846097159274</v>
      </c>
      <c r="AZ31">
        <f t="shared" si="31"/>
        <v>1.3650317580040762E-2</v>
      </c>
      <c r="BA31">
        <f t="shared" si="32"/>
        <v>2.3474053626950977</v>
      </c>
      <c r="BB31" t="s">
        <v>357</v>
      </c>
      <c r="BC31">
        <v>812.62724000000003</v>
      </c>
      <c r="BD31">
        <v>575.47</v>
      </c>
      <c r="BE31">
        <f t="shared" si="33"/>
        <v>0.40947758360611997</v>
      </c>
      <c r="BF31">
        <f t="shared" si="34"/>
        <v>0.40568053327987164</v>
      </c>
      <c r="BG31">
        <f t="shared" si="35"/>
        <v>0.85147081265982039</v>
      </c>
      <c r="BH31">
        <f t="shared" si="36"/>
        <v>0.62495014892662915</v>
      </c>
      <c r="BI31">
        <f t="shared" si="37"/>
        <v>0.89828290114372555</v>
      </c>
      <c r="BJ31">
        <f t="shared" si="38"/>
        <v>0.28728667339107133</v>
      </c>
      <c r="BK31">
        <f t="shared" si="39"/>
        <v>0.71271332660892872</v>
      </c>
      <c r="BL31">
        <f t="shared" si="40"/>
        <v>1399.9770000000001</v>
      </c>
      <c r="BM31">
        <f t="shared" si="41"/>
        <v>1180.1657415544771</v>
      </c>
      <c r="BN31">
        <f t="shared" si="42"/>
        <v>0.84298937879299229</v>
      </c>
      <c r="BO31">
        <f t="shared" si="43"/>
        <v>0.1959787575859846</v>
      </c>
      <c r="BP31">
        <v>6</v>
      </c>
      <c r="BQ31">
        <v>0.5</v>
      </c>
      <c r="BR31" t="s">
        <v>296</v>
      </c>
      <c r="BS31">
        <v>2</v>
      </c>
      <c r="BT31">
        <v>1608070327.75</v>
      </c>
      <c r="BU31">
        <v>1399.5736666666701</v>
      </c>
      <c r="BV31">
        <v>1419.01066666667</v>
      </c>
      <c r="BW31">
        <v>20.7029833333333</v>
      </c>
      <c r="BX31">
        <v>20.143843333333301</v>
      </c>
      <c r="BY31">
        <v>1400.1656666666699</v>
      </c>
      <c r="BZ31">
        <v>20.406983333333301</v>
      </c>
      <c r="CA31">
        <v>500.00990000000002</v>
      </c>
      <c r="CB31">
        <v>102.553566666667</v>
      </c>
      <c r="CC31">
        <v>9.9915403333333305E-2</v>
      </c>
      <c r="CD31">
        <v>27.989926666666701</v>
      </c>
      <c r="CE31">
        <v>28.625520000000002</v>
      </c>
      <c r="CF31">
        <v>999.9</v>
      </c>
      <c r="CG31">
        <v>0</v>
      </c>
      <c r="CH31">
        <v>0</v>
      </c>
      <c r="CI31">
        <v>10006.244333333299</v>
      </c>
      <c r="CJ31">
        <v>0</v>
      </c>
      <c r="CK31">
        <v>182.896966666667</v>
      </c>
      <c r="CL31">
        <v>1399.9770000000001</v>
      </c>
      <c r="CM31">
        <v>0.8999952</v>
      </c>
      <c r="CN31">
        <v>0.10000468</v>
      </c>
      <c r="CO31">
        <v>0</v>
      </c>
      <c r="CP31">
        <v>812.72243333333302</v>
      </c>
      <c r="CQ31">
        <v>4.9994800000000001</v>
      </c>
      <c r="CR31">
        <v>11489.606666666699</v>
      </c>
      <c r="CS31">
        <v>11417.37</v>
      </c>
      <c r="CT31">
        <v>48.101900000000001</v>
      </c>
      <c r="CU31">
        <v>49.222700000000003</v>
      </c>
      <c r="CV31">
        <v>49.035133333333299</v>
      </c>
      <c r="CW31">
        <v>48.932866666666598</v>
      </c>
      <c r="CX31">
        <v>49.8853333333333</v>
      </c>
      <c r="CY31">
        <v>1255.4749999999999</v>
      </c>
      <c r="CZ31">
        <v>139.50200000000001</v>
      </c>
      <c r="DA31">
        <v>0</v>
      </c>
      <c r="DB31">
        <v>115.40000009536701</v>
      </c>
      <c r="DC31">
        <v>0</v>
      </c>
      <c r="DD31">
        <v>812.62724000000003</v>
      </c>
      <c r="DE31">
        <v>-9.2444615353757396</v>
      </c>
      <c r="DF31">
        <v>-112.769230470948</v>
      </c>
      <c r="DG31">
        <v>11488.456</v>
      </c>
      <c r="DH31">
        <v>15</v>
      </c>
      <c r="DI31">
        <v>1608070364.5</v>
      </c>
      <c r="DJ31" t="s">
        <v>358</v>
      </c>
      <c r="DK31">
        <v>1608070364.5</v>
      </c>
      <c r="DL31">
        <v>1608070353.5</v>
      </c>
      <c r="DM31">
        <v>49</v>
      </c>
      <c r="DN31">
        <v>-5.2999999999999999E-2</v>
      </c>
      <c r="DO31">
        <v>0.01</v>
      </c>
      <c r="DP31">
        <v>-0.59199999999999997</v>
      </c>
      <c r="DQ31">
        <v>0.29599999999999999</v>
      </c>
      <c r="DR31">
        <v>1419</v>
      </c>
      <c r="DS31">
        <v>20</v>
      </c>
      <c r="DT31">
        <v>0.12</v>
      </c>
      <c r="DU31">
        <v>0.1</v>
      </c>
      <c r="DV31">
        <v>15.466595896721399</v>
      </c>
      <c r="DW31">
        <v>-0.182371972192063</v>
      </c>
      <c r="DX31">
        <v>7.7408115494269597E-2</v>
      </c>
      <c r="DY31">
        <v>1</v>
      </c>
      <c r="DZ31">
        <v>-19.377938709677402</v>
      </c>
      <c r="EA31">
        <v>0.126488709677477</v>
      </c>
      <c r="EB31">
        <v>9.8463399708755006E-2</v>
      </c>
      <c r="EC31">
        <v>1</v>
      </c>
      <c r="ED31">
        <v>0.57340558064516101</v>
      </c>
      <c r="EE31">
        <v>7.6191629032256097E-2</v>
      </c>
      <c r="EF31">
        <v>1.05655932791429E-2</v>
      </c>
      <c r="EG31">
        <v>1</v>
      </c>
      <c r="EH31">
        <v>3</v>
      </c>
      <c r="EI31">
        <v>3</v>
      </c>
      <c r="EJ31" t="s">
        <v>304</v>
      </c>
      <c r="EK31">
        <v>100</v>
      </c>
      <c r="EL31">
        <v>100</v>
      </c>
      <c r="EM31">
        <v>-0.59199999999999997</v>
      </c>
      <c r="EN31">
        <v>0.29599999999999999</v>
      </c>
      <c r="EO31">
        <v>0.76042678298731603</v>
      </c>
      <c r="EP31">
        <v>-1.6043650578588901E-5</v>
      </c>
      <c r="EQ31">
        <v>-1.15305589960158E-6</v>
      </c>
      <c r="ER31">
        <v>3.6581349982770798E-10</v>
      </c>
      <c r="ES31">
        <v>-6.2242020927072698E-2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11.1</v>
      </c>
      <c r="FB31">
        <v>11.1</v>
      </c>
      <c r="FC31">
        <v>2</v>
      </c>
      <c r="FD31">
        <v>506.87299999999999</v>
      </c>
      <c r="FE31">
        <v>497.68799999999999</v>
      </c>
      <c r="FF31">
        <v>24.4222</v>
      </c>
      <c r="FG31">
        <v>32.226999999999997</v>
      </c>
      <c r="FH31">
        <v>29.999700000000001</v>
      </c>
      <c r="FI31">
        <v>32.354599999999998</v>
      </c>
      <c r="FJ31">
        <v>32.407299999999999</v>
      </c>
      <c r="FK31">
        <v>53.036000000000001</v>
      </c>
      <c r="FL31">
        <v>15.3353</v>
      </c>
      <c r="FM31">
        <v>41.921999999999997</v>
      </c>
      <c r="FN31">
        <v>24.423200000000001</v>
      </c>
      <c r="FO31">
        <v>1418.88</v>
      </c>
      <c r="FP31">
        <v>20.154399999999999</v>
      </c>
      <c r="FQ31">
        <v>98.23</v>
      </c>
      <c r="FR31">
        <v>102.10899999999999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2020-12-15T16:14:25Z</dcterms:created>
  <dcterms:modified xsi:type="dcterms:W3CDTF">2021-05-04T23:25:50Z</dcterms:modified>
</cp:coreProperties>
</file>