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C888B93-1F13-411C-8424-75561F0ABD1D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J25" i="1" s="1"/>
  <c r="AV25" i="1" s="1"/>
  <c r="Y25" i="1"/>
  <c r="X25" i="1"/>
  <c r="W25" i="1"/>
  <c r="P25" i="1"/>
  <c r="N25" i="1"/>
  <c r="K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W20" i="1" s="1"/>
  <c r="X20" i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I21" i="1" l="1"/>
  <c r="AH21" i="1"/>
  <c r="N21" i="1"/>
  <c r="J21" i="1"/>
  <c r="AV21" i="1" s="1"/>
  <c r="K21" i="1"/>
  <c r="AU25" i="1"/>
  <c r="AY25" i="1" s="1"/>
  <c r="S25" i="1"/>
  <c r="K28" i="1"/>
  <c r="J28" i="1"/>
  <c r="AV28" i="1" s="1"/>
  <c r="AY28" i="1" s="1"/>
  <c r="I28" i="1"/>
  <c r="AH28" i="1"/>
  <c r="N28" i="1"/>
  <c r="AU17" i="1"/>
  <c r="S17" i="1"/>
  <c r="N27" i="1"/>
  <c r="K27" i="1"/>
  <c r="AH27" i="1"/>
  <c r="J27" i="1"/>
  <c r="AV27" i="1" s="1"/>
  <c r="I27" i="1"/>
  <c r="T18" i="1"/>
  <c r="U18" i="1" s="1"/>
  <c r="AU21" i="1"/>
  <c r="S21" i="1"/>
  <c r="K23" i="1"/>
  <c r="J23" i="1"/>
  <c r="AV23" i="1" s="1"/>
  <c r="I23" i="1"/>
  <c r="AH23" i="1"/>
  <c r="N23" i="1"/>
  <c r="AH24" i="1"/>
  <c r="N24" i="1"/>
  <c r="K24" i="1"/>
  <c r="J24" i="1"/>
  <c r="AV24" i="1" s="1"/>
  <c r="AY24" i="1" s="1"/>
  <c r="I24" i="1"/>
  <c r="AW27" i="1"/>
  <c r="AU27" i="1"/>
  <c r="S27" i="1"/>
  <c r="AY31" i="1"/>
  <c r="K20" i="1"/>
  <c r="J20" i="1"/>
  <c r="AV20" i="1" s="1"/>
  <c r="AY20" i="1" s="1"/>
  <c r="I20" i="1"/>
  <c r="AH20" i="1"/>
  <c r="N20" i="1"/>
  <c r="AW17" i="1"/>
  <c r="AW21" i="1"/>
  <c r="I29" i="1"/>
  <c r="AH29" i="1"/>
  <c r="J29" i="1"/>
  <c r="AV29" i="1" s="1"/>
  <c r="N29" i="1"/>
  <c r="K29" i="1"/>
  <c r="AU22" i="1"/>
  <c r="AW22" i="1" s="1"/>
  <c r="S22" i="1"/>
  <c r="S23" i="1"/>
  <c r="AU23" i="1"/>
  <c r="AU29" i="1"/>
  <c r="AW29" i="1" s="1"/>
  <c r="S29" i="1"/>
  <c r="S31" i="1"/>
  <c r="AU31" i="1"/>
  <c r="AU19" i="1"/>
  <c r="AW19" i="1" s="1"/>
  <c r="S19" i="1"/>
  <c r="J18" i="1"/>
  <c r="AV18" i="1" s="1"/>
  <c r="AY18" i="1" s="1"/>
  <c r="I18" i="1"/>
  <c r="K18" i="1"/>
  <c r="AH18" i="1"/>
  <c r="N18" i="1"/>
  <c r="AW23" i="1"/>
  <c r="AW31" i="1"/>
  <c r="N19" i="1"/>
  <c r="AH19" i="1"/>
  <c r="K19" i="1"/>
  <c r="J19" i="1"/>
  <c r="AV19" i="1" s="1"/>
  <c r="AY19" i="1" s="1"/>
  <c r="I19" i="1"/>
  <c r="J26" i="1"/>
  <c r="AV26" i="1" s="1"/>
  <c r="AY26" i="1" s="1"/>
  <c r="K26" i="1"/>
  <c r="I26" i="1"/>
  <c r="AH26" i="1"/>
  <c r="N26" i="1"/>
  <c r="T28" i="1"/>
  <c r="U28" i="1" s="1"/>
  <c r="AB28" i="1" s="1"/>
  <c r="AU30" i="1"/>
  <c r="AW30" i="1" s="1"/>
  <c r="S30" i="1"/>
  <c r="AH22" i="1"/>
  <c r="AH30" i="1"/>
  <c r="AH17" i="1"/>
  <c r="I22" i="1"/>
  <c r="S24" i="1"/>
  <c r="AH25" i="1"/>
  <c r="I30" i="1"/>
  <c r="I17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K30" i="1"/>
  <c r="V18" i="1" l="1"/>
  <c r="Z18" i="1" s="1"/>
  <c r="AC18" i="1"/>
  <c r="AB18" i="1"/>
  <c r="AA30" i="1"/>
  <c r="Q18" i="1"/>
  <c r="O18" i="1" s="1"/>
  <c r="R18" i="1" s="1"/>
  <c r="L18" i="1" s="1"/>
  <c r="M18" i="1" s="1"/>
  <c r="AA18" i="1"/>
  <c r="T27" i="1"/>
  <c r="U27" i="1" s="1"/>
  <c r="AW25" i="1"/>
  <c r="T25" i="1"/>
  <c r="U25" i="1" s="1"/>
  <c r="T30" i="1"/>
  <c r="U30" i="1" s="1"/>
  <c r="AY29" i="1"/>
  <c r="T17" i="1"/>
  <c r="U17" i="1" s="1"/>
  <c r="T24" i="1"/>
  <c r="U24" i="1" s="1"/>
  <c r="AA19" i="1"/>
  <c r="T19" i="1"/>
  <c r="U19" i="1" s="1"/>
  <c r="Q19" i="1" s="1"/>
  <c r="O19" i="1" s="1"/>
  <c r="R19" i="1" s="1"/>
  <c r="L19" i="1" s="1"/>
  <c r="M19" i="1" s="1"/>
  <c r="T23" i="1"/>
  <c r="U23" i="1" s="1"/>
  <c r="AA23" i="1"/>
  <c r="Q23" i="1"/>
  <c r="O23" i="1" s="1"/>
  <c r="R23" i="1" s="1"/>
  <c r="L23" i="1" s="1"/>
  <c r="M23" i="1" s="1"/>
  <c r="AA27" i="1"/>
  <c r="Q27" i="1"/>
  <c r="O27" i="1" s="1"/>
  <c r="R27" i="1" s="1"/>
  <c r="L27" i="1" s="1"/>
  <c r="M27" i="1" s="1"/>
  <c r="AY21" i="1"/>
  <c r="T29" i="1"/>
  <c r="U29" i="1" s="1"/>
  <c r="Q29" i="1" s="1"/>
  <c r="O29" i="1" s="1"/>
  <c r="R29" i="1" s="1"/>
  <c r="L29" i="1" s="1"/>
  <c r="M29" i="1" s="1"/>
  <c r="AC28" i="1"/>
  <c r="V28" i="1"/>
  <c r="Z28" i="1" s="1"/>
  <c r="T22" i="1"/>
  <c r="U22" i="1" s="1"/>
  <c r="AA29" i="1"/>
  <c r="Q24" i="1"/>
  <c r="O24" i="1" s="1"/>
  <c r="R24" i="1" s="1"/>
  <c r="L24" i="1" s="1"/>
  <c r="M24" i="1" s="1"/>
  <c r="AA24" i="1"/>
  <c r="AY23" i="1"/>
  <c r="AY27" i="1"/>
  <c r="AA28" i="1"/>
  <c r="Q28" i="1"/>
  <c r="O28" i="1" s="1"/>
  <c r="R28" i="1" s="1"/>
  <c r="L28" i="1" s="1"/>
  <c r="M28" i="1" s="1"/>
  <c r="Q26" i="1"/>
  <c r="O26" i="1" s="1"/>
  <c r="R26" i="1" s="1"/>
  <c r="L26" i="1" s="1"/>
  <c r="M26" i="1" s="1"/>
  <c r="AA26" i="1"/>
  <c r="AA17" i="1"/>
  <c r="Q17" i="1"/>
  <c r="O17" i="1" s="1"/>
  <c r="R17" i="1" s="1"/>
  <c r="L17" i="1" s="1"/>
  <c r="M17" i="1" s="1"/>
  <c r="T26" i="1"/>
  <c r="U26" i="1" s="1"/>
  <c r="AA20" i="1"/>
  <c r="Q20" i="1"/>
  <c r="O20" i="1" s="1"/>
  <c r="R20" i="1" s="1"/>
  <c r="L20" i="1" s="1"/>
  <c r="M20" i="1" s="1"/>
  <c r="AA22" i="1"/>
  <c r="Q22" i="1"/>
  <c r="O22" i="1" s="1"/>
  <c r="R22" i="1" s="1"/>
  <c r="L22" i="1" s="1"/>
  <c r="M22" i="1" s="1"/>
  <c r="AA25" i="1"/>
  <c r="Q25" i="1"/>
  <c r="O25" i="1" s="1"/>
  <c r="R25" i="1" s="1"/>
  <c r="L25" i="1" s="1"/>
  <c r="M25" i="1" s="1"/>
  <c r="T31" i="1"/>
  <c r="U31" i="1" s="1"/>
  <c r="T20" i="1"/>
  <c r="U20" i="1" s="1"/>
  <c r="T21" i="1"/>
  <c r="U21" i="1" s="1"/>
  <c r="Q21" i="1"/>
  <c r="O21" i="1" s="1"/>
  <c r="R21" i="1" s="1"/>
  <c r="L21" i="1" s="1"/>
  <c r="M21" i="1" s="1"/>
  <c r="AA21" i="1"/>
  <c r="AB31" i="1" l="1"/>
  <c r="V31" i="1"/>
  <c r="Z31" i="1" s="1"/>
  <c r="AC31" i="1"/>
  <c r="AD31" i="1" s="1"/>
  <c r="Q31" i="1"/>
  <c r="O31" i="1" s="1"/>
  <c r="R31" i="1" s="1"/>
  <c r="L31" i="1" s="1"/>
  <c r="M31" i="1" s="1"/>
  <c r="AC17" i="1"/>
  <c r="V17" i="1"/>
  <c r="Z17" i="1" s="1"/>
  <c r="AB17" i="1"/>
  <c r="V30" i="1"/>
  <c r="Z30" i="1" s="1"/>
  <c r="AC30" i="1"/>
  <c r="AB30" i="1"/>
  <c r="Q30" i="1"/>
  <c r="O30" i="1" s="1"/>
  <c r="R30" i="1" s="1"/>
  <c r="L30" i="1" s="1"/>
  <c r="M30" i="1" s="1"/>
  <c r="V22" i="1"/>
  <c r="Z22" i="1" s="1"/>
  <c r="AC22" i="1"/>
  <c r="AB22" i="1"/>
  <c r="V24" i="1"/>
  <c r="Z24" i="1" s="1"/>
  <c r="AC24" i="1"/>
  <c r="AD24" i="1" s="1"/>
  <c r="AB24" i="1"/>
  <c r="AC25" i="1"/>
  <c r="AB25" i="1"/>
  <c r="V25" i="1"/>
  <c r="Z25" i="1" s="1"/>
  <c r="V29" i="1"/>
  <c r="Z29" i="1" s="1"/>
  <c r="AC29" i="1"/>
  <c r="AB29" i="1"/>
  <c r="V19" i="1"/>
  <c r="Z19" i="1" s="1"/>
  <c r="AC19" i="1"/>
  <c r="AB19" i="1"/>
  <c r="V21" i="1"/>
  <c r="Z21" i="1" s="1"/>
  <c r="AC21" i="1"/>
  <c r="AD21" i="1" s="1"/>
  <c r="AB21" i="1"/>
  <c r="AB20" i="1"/>
  <c r="AC20" i="1"/>
  <c r="AD20" i="1" s="1"/>
  <c r="V20" i="1"/>
  <c r="Z20" i="1" s="1"/>
  <c r="AD18" i="1"/>
  <c r="V26" i="1"/>
  <c r="Z26" i="1" s="1"/>
  <c r="AC26" i="1"/>
  <c r="AB26" i="1"/>
  <c r="AD28" i="1"/>
  <c r="V23" i="1"/>
  <c r="Z23" i="1" s="1"/>
  <c r="AC23" i="1"/>
  <c r="AB23" i="1"/>
  <c r="V27" i="1"/>
  <c r="Z27" i="1" s="1"/>
  <c r="AC27" i="1"/>
  <c r="AB27" i="1"/>
  <c r="AD29" i="1" l="1"/>
  <c r="AD22" i="1"/>
  <c r="AD17" i="1"/>
  <c r="AD23" i="1"/>
  <c r="AD26" i="1"/>
  <c r="AD25" i="1"/>
  <c r="AD27" i="1"/>
  <c r="AD19" i="1"/>
  <c r="AD30" i="1"/>
</calcChain>
</file>

<file path=xl/sharedStrings.xml><?xml version="1.0" encoding="utf-8"?>
<sst xmlns="http://schemas.openxmlformats.org/spreadsheetml/2006/main" count="693" uniqueCount="352">
  <si>
    <t>File opened</t>
  </si>
  <si>
    <t>2020-12-15 15:47:49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</si>
  <si>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</si>
  <si>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</si>
  <si>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</si>
  <si>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</si>
  <si>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</si>
  <si>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</si>
  <si>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</si>
  <si>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</si>
  <si>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</si>
  <si>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</si>
  <si>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</si>
  <si>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</si>
  <si>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</si>
  <si>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</si>
  <si>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</si>
  <si>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</si>
  <si>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</si>
  <si>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</si>
  <si>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</si>
  <si>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</si>
  <si>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</si>
  <si>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15:47:49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</si>
  <si>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</si>
  <si>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</si>
  <si>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</si>
  <si>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</si>
  <si>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</si>
  <si>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</si>
  <si>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</si>
  <si>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</si>
  <si>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</si>
  <si>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</si>
  <si>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</si>
  <si>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</si>
  <si>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</si>
  <si>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</si>
  <si>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</si>
  <si>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</si>
  <si>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</si>
  <si>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</si>
  <si>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</si>
  <si>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</si>
  <si>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</si>
  <si>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</si>
  <si>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</si>
  <si>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</si>
  <si>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</si>
  <si>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</si>
  <si>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</si>
  <si>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</si>
  <si>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</si>
  <si>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</si>
  <si>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</si>
  <si>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</si>
  <si>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</si>
  <si>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</si>
  <si>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</si>
  <si>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</si>
  <si>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</si>
  <si>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</si>
  <si>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</si>
  <si>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</si>
  <si>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</si>
  <si>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</si>
  <si>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</si>
  <si>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</si>
  <si>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</si>
  <si>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</si>
  <si>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</si>
  <si>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</si>
  <si>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</si>
  <si>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</si>
  <si>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</si>
  <si>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</si>
  <si>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</si>
  <si>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</si>
  <si>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</si>
  <si>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</si>
  <si>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</si>
  <si>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</si>
  <si>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</si>
  <si>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</si>
  <si>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</si>
  <si>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</si>
  <si>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</si>
  <si>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</si>
  <si>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</si>
  <si>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</si>
  <si>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</si>
  <si>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</si>
  <si>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</si>
  <si>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</si>
  <si>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</si>
  <si>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</si>
  <si>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</si>
  <si>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</si>
  <si>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</si>
  <si>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</si>
  <si>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</si>
  <si>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</si>
  <si>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</si>
  <si>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</si>
  <si>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</si>
  <si>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</si>
  <si>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</si>
  <si>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</si>
  <si>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</si>
  <si>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</si>
  <si>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</si>
  <si>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</si>
  <si>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</si>
  <si>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</si>
  <si>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</si>
  <si>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</si>
  <si>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</si>
  <si>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</si>
  <si>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</si>
  <si>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</si>
  <si>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</si>
  <si>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</si>
  <si>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</si>
  <si>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</si>
  <si>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</si>
  <si>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</si>
  <si>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</si>
  <si>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</si>
  <si>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</si>
  <si>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</si>
  <si>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</si>
  <si>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</si>
  <si>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</si>
  <si>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</si>
  <si>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</si>
  <si>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</si>
  <si>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</si>
  <si>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</si>
  <si>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</si>
  <si>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</si>
  <si>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</si>
  <si>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</si>
  <si>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</si>
  <si>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</si>
  <si>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</si>
  <si>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</si>
  <si>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</si>
  <si>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</si>
  <si>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</si>
  <si>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</si>
  <si>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</si>
  <si>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</si>
  <si>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</si>
  <si>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</si>
  <si>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</si>
  <si>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</si>
  <si>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</si>
  <si>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</si>
  <si>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</si>
  <si>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</si>
  <si>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</si>
  <si>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</si>
  <si>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</si>
  <si>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</si>
  <si>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</si>
  <si>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</si>
  <si>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</si>
  <si>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</si>
  <si>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</si>
  <si>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</si>
  <si>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</si>
  <si>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</si>
  <si>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</si>
  <si>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</si>
  <si>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</si>
  <si>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</si>
  <si>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</si>
  <si>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</si>
  <si>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</si>
  <si>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</si>
  <si>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</si>
  <si>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</si>
  <si>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</si>
  <si>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</si>
  <si>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</si>
  <si>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</si>
  <si>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</si>
  <si>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</si>
  <si>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</si>
  <si>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</si>
  <si>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</si>
  <si>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</si>
  <si>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</si>
  <si>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</si>
  <si>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</si>
  <si>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</si>
  <si>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</si>
  <si>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</si>
  <si>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</si>
  <si>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</si>
  <si>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</si>
  <si>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</si>
  <si>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</si>
  <si>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</si>
  <si>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</si>
  <si>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</si>
  <si>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</si>
  <si>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</si>
  <si>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</si>
  <si>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</si>
  <si>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</si>
  <si>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</si>
  <si>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</si>
  <si>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</si>
  <si>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</si>
  <si>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</si>
  <si>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</si>
  <si>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</si>
  <si>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</si>
  <si>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</si>
  <si>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</si>
  <si>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</si>
  <si>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</si>
  <si>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</si>
  <si>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</si>
  <si>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</si>
  <si>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</si>
  <si>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</si>
  <si>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</si>
  <si>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</si>
  <si>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</si>
  <si>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</si>
  <si>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</si>
  <si>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</si>
  <si>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</si>
  <si>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</si>
  <si>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</si>
  <si>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</si>
  <si>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</si>
  <si>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</si>
  <si>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</si>
  <si>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</si>
  <si>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</si>
  <si>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</si>
  <si>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</si>
  <si>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</si>
  <si>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</si>
  <si>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</si>
  <si>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</si>
  <si>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</si>
  <si>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</si>
  <si>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</si>
  <si>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</si>
  <si>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</si>
  <si>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</si>
  <si>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</si>
  <si>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</si>
  <si>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</si>
  <si>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</si>
  <si>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</si>
  <si>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</si>
  <si>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</si>
  <si>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</si>
  <si>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</si>
  <si>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</si>
  <si>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</si>
  <si>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</si>
  <si>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</si>
  <si>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</si>
  <si>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</si>
  <si>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</si>
  <si>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</si>
  <si>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</si>
  <si>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</si>
  <si>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</si>
  <si>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</si>
  <si>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</si>
  <si>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</si>
  <si>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</si>
  <si>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</si>
  <si>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</si>
  <si>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</si>
  <si>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</si>
  <si>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15:50:53</t>
  </si>
  <si>
    <t>15:50:53</t>
  </si>
  <si>
    <t>1149</t>
  </si>
  <si>
    <t>_1</t>
  </si>
  <si>
    <t>RECT-4143-20200907-06_33_50</t>
  </si>
  <si>
    <t>RECT-635-20201215-15_50_56</t>
  </si>
  <si>
    <t>DARK-636-20201215-15_50_58</t>
  </si>
  <si>
    <t>0: Broadleaf</t>
  </si>
  <si>
    <t>--:--:--</t>
  </si>
  <si>
    <t>0/3</t>
  </si>
  <si>
    <t>20201215 15:52:53</t>
  </si>
  <si>
    <t>15:52:53</t>
  </si>
  <si>
    <t>RECT-637-20201215-15_52_56</t>
  </si>
  <si>
    <t>DARK-638-20201215-15_52_58</t>
  </si>
  <si>
    <t>2/3</t>
  </si>
  <si>
    <t>20201215 15:54:40</t>
  </si>
  <si>
    <t>15:54:40</t>
  </si>
  <si>
    <t>RECT-639-20201215-15_54_43</t>
  </si>
  <si>
    <t>DARK-640-20201215-15_54_45</t>
  </si>
  <si>
    <t>3/3</t>
  </si>
  <si>
    <t>20201215 15:55:53</t>
  </si>
  <si>
    <t>15:55:53</t>
  </si>
  <si>
    <t>RECT-641-20201215-15_55_56</t>
  </si>
  <si>
    <t>DARK-642-20201215-15_55_58</t>
  </si>
  <si>
    <t>20201215 15:57:09</t>
  </si>
  <si>
    <t>15:57:09</t>
  </si>
  <si>
    <t>RECT-643-20201215-15_57_12</t>
  </si>
  <si>
    <t>DARK-644-20201215-15_57_14</t>
  </si>
  <si>
    <t>20201215 15:58:22</t>
  </si>
  <si>
    <t>15:58:22</t>
  </si>
  <si>
    <t>RECT-645-20201215-15_58_25</t>
  </si>
  <si>
    <t>DARK-646-20201215-15_58_27</t>
  </si>
  <si>
    <t>20201215 15:59:35</t>
  </si>
  <si>
    <t>15:59:35</t>
  </si>
  <si>
    <t>RECT-647-20201215-15_59_38</t>
  </si>
  <si>
    <t>DARK-648-20201215-15_59_40</t>
  </si>
  <si>
    <t>20201215 16:01:24</t>
  </si>
  <si>
    <t>16:01:24</t>
  </si>
  <si>
    <t>RECT-649-20201215-16_01_27</t>
  </si>
  <si>
    <t>DARK-650-20201215-16_01_29</t>
  </si>
  <si>
    <t>20201215 16:02:36</t>
  </si>
  <si>
    <t>16:02:36</t>
  </si>
  <si>
    <t>RECT-651-20201215-16_02_39</t>
  </si>
  <si>
    <t>DARK-652-20201215-16_02_41</t>
  </si>
  <si>
    <t>20201215 16:04:22</t>
  </si>
  <si>
    <t>16:04:22</t>
  </si>
  <si>
    <t>RECT-653-20201215-16_04_25</t>
  </si>
  <si>
    <t>DARK-654-20201215-16_04_27</t>
  </si>
  <si>
    <t>20201215 16:06:22</t>
  </si>
  <si>
    <t>16:06:22</t>
  </si>
  <si>
    <t>RECT-655-20201215-16_06_25</t>
  </si>
  <si>
    <t>DARK-656-20201215-16_06_27</t>
  </si>
  <si>
    <t>20201215 16:08:23</t>
  </si>
  <si>
    <t>16:08:23</t>
  </si>
  <si>
    <t>RECT-657-20201215-16_08_26</t>
  </si>
  <si>
    <t>DARK-658-20201215-16_08_28</t>
  </si>
  <si>
    <t>1/3</t>
  </si>
  <si>
    <t>20201215 16:10:16</t>
  </si>
  <si>
    <t>16:10:16</t>
  </si>
  <si>
    <t>RECT-659-20201215-16_10_19</t>
  </si>
  <si>
    <t>DARK-660-20201215-16_10_21</t>
  </si>
  <si>
    <t>20201215 16:12:17</t>
  </si>
  <si>
    <t>16:12:17</t>
  </si>
  <si>
    <t>RECT-661-20201215-16_12_20</t>
  </si>
  <si>
    <t>DARK-662-20201215-16_12_22</t>
  </si>
  <si>
    <t>20201215 16:14:17</t>
  </si>
  <si>
    <t>16:14:17</t>
  </si>
  <si>
    <t>RECT-663-20201215-16_14_20</t>
  </si>
  <si>
    <t>DARK-664-20201215-16_14_22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</si>
</sst>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1608076253.0999999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1608076245.3499999</v>
      </c>
      <c r="I17">
        <f t="shared" ref="I17:I31" si="0">BW17*AG17*(BS17-BT17)/(100*BL17*(1000-AG17*BS17))</f>
        <v>1.9610161289315155E-3</v>
      </c>
      <c r="J17">
        <f t="shared" ref="J17:J31" si="1">BW17*AG17*(BR17-BQ17*(1000-AG17*BT17)/(1000-AG17*BS17))/(100*BL17)</f>
        <v>8.8629240890290095</v>
      </c>
      <c r="K17">
        <f t="shared" ref="K17:K31" si="2">BQ17 - IF(AG17&gt;1, J17*BL17*100/(AI17*CE17), 0)</f>
        <v>401.811033333333</v>
      </c>
      <c r="L17">
        <f t="shared" ref="L17:L31" si="3">((R17-I17/2)*K17-J17)/(R17+I17/2)</f>
        <v>249.55793576954656</v>
      </c>
      <c r="M17">
        <f t="shared" ref="M17:M31" si="4">L17*(BX17+BY17)/1000</f>
        <v>25.599808431833914</v>
      </c>
      <c r="N17">
        <f t="shared" ref="N17:N31" si="5">(BQ17 - IF(AG17&gt;1, J17*BL17*100/(AI17*CE17), 0))*(BX17+BY17)/1000</f>
        <v>41.218025976258239</v>
      </c>
      <c r="O17">
        <f t="shared" ref="O17:O31" si="6">2/((1/Q17-1/P17)+SIGN(Q17)*SQRT((1/Q17-1/P17)*(1/Q17-1/P17) + 4*BM17/((BM17+1)*(BM17+1))*(2*1/Q17*1/P17-1/P17*1/P17)))</f>
        <v>0.10147047561576118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2.9714194862601877</v>
      </c>
      <c r="Q17">
        <f t="shared" ref="Q17:Q31" si="8">I17*(1000-(1000*0.61365*EXP(17.502*U17/(240.97+U17))/(BX17+BY17)+BS17)/2)/(1000*0.61365*EXP(17.502*U17/(240.97+U17))/(BX17+BY17)-BS17)</f>
        <v>9.9584034857251189E-2</v>
      </c>
      <c r="R17">
        <f t="shared" ref="R17:R31" si="9">1/((BM17+1)/(O17/1.6)+1/(P17/1.37)) + BM17/((BM17+1)/(O17/1.6) + BM17/(P17/1.37))</f>
        <v>6.2406589870504521E-2</v>
      </c>
      <c r="S17">
        <f t="shared" ref="S17:S31" si="10">(BI17*BK17)</f>
        <v>231.29071339679737</v>
      </c>
      <c r="T17">
        <f t="shared" ref="T17:T31" si="11">(BZ17+(S17+2*0.95*0.0000000567*(((BZ17+$B$7)+273)^4-(BZ17+273)^4)-44100*I17)/(1.84*29.3*P17+8*0.95*0.0000000567*(BZ17+273)^3))</f>
        <v>28.826927551409653</v>
      </c>
      <c r="U17">
        <f t="shared" ref="U17:U31" si="12">($C$7*CA17+$D$7*CB17+$E$7*T17)</f>
        <v>28.2716833333333</v>
      </c>
      <c r="V17">
        <f t="shared" ref="V17:V31" si="13">0.61365*EXP(17.502*U17/(240.97+U17))</f>
        <v>3.8553600014336151</v>
      </c>
      <c r="W17">
        <f t="shared" ref="W17:W31" si="14">(X17/Y17*100)</f>
        <v>49.899518112344957</v>
      </c>
      <c r="X17">
        <f t="shared" ref="X17:X31" si="15">BS17*(BX17+BY17)/1000</f>
        <v>1.891922803681066</v>
      </c>
      <c r="Y17">
        <f t="shared" ref="Y17:Y31" si="16">0.61365*EXP(17.502*BZ17/(240.97+BZ17))</f>
        <v>3.791465078723899</v>
      </c>
      <c r="Z17">
        <f t="shared" ref="Z17:Z31" si="17">(V17-BS17*(BX17+BY17)/1000)</f>
        <v>1.9634371977525491</v>
      </c>
      <c r="AA17">
        <f t="shared" ref="AA17:AA31" si="18">(-I17*44100)</f>
        <v>-86.480811285879838</v>
      </c>
      <c r="AB17">
        <f t="shared" ref="AB17:AB31" si="19">2*29.3*P17*0.92*(BZ17-U17)</f>
        <v>-45.966935301360827</v>
      </c>
      <c r="AC17">
        <f t="shared" ref="AC17:AC31" si="20">2*0.95*0.0000000567*(((BZ17+$B$7)+273)^4-(U17+273)^4)</f>
        <v>-3.3763481615783975</v>
      </c>
      <c r="AD17">
        <f t="shared" ref="AD17:AD31" si="21">S17+AC17+AA17+AB17</f>
        <v>95.466618647978322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53974.093192970387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968.82392000000004</v>
      </c>
      <c r="AR17">
        <v>1185.1600000000001</v>
      </c>
      <c r="AS17">
        <f t="shared" ref="AS17:AS31" si="27">1-AQ17/AR17</f>
        <v>0.18253744642073644</v>
      </c>
      <c r="AT17">
        <v>0.5</v>
      </c>
      <c r="AU17">
        <f t="shared" ref="AU17:AU31" si="28">BI17</f>
        <v>1180.1825978675784</v>
      </c>
      <c r="AV17">
        <f t="shared" ref="AV17:AV31" si="29">J17</f>
        <v>8.8629240890290095</v>
      </c>
      <c r="AW17">
        <f t="shared" ref="AW17:AW31" si="30">AS17*AT17*AU17</f>
        <v>107.71375886246931</v>
      </c>
      <c r="AX17">
        <f t="shared" ref="AX17:AX31" si="31">BC17/AR17</f>
        <v>0.48890445171959906</v>
      </c>
      <c r="AY17">
        <f t="shared" ref="AY17:AY31" si="32">(AV17-AO17)/AU17</f>
        <v>7.9993312779761197E-3</v>
      </c>
      <c r="AZ17">
        <f t="shared" ref="AZ17:AZ31" si="33">(AL17-AR17)/AR17</f>
        <v>1.7524384893178979</v>
      </c>
      <c r="BA17" t="s">
        <v>289</v>
      </c>
      <c r="BB17">
        <v>605.73</v>
      </c>
      <c r="BC17">
        <f t="shared" ref="BC17:BC31" si="34">AR17-BB17</f>
        <v>579.43000000000006</v>
      </c>
      <c r="BD17">
        <f t="shared" ref="BD17:BD31" si="35">(AR17-AQ17)/(AR17-BB17)</f>
        <v>0.37336016429939772</v>
      </c>
      <c r="BE17">
        <f t="shared" ref="BE17:BE31" si="36">(AL17-AR17)/(AL17-BB17)</f>
        <v>0.7818698590170724</v>
      </c>
      <c r="BF17">
        <f t="shared" ref="BF17:BF31" si="37">(AR17-AQ17)/(AR17-AK17)</f>
        <v>0.46060011660890804</v>
      </c>
      <c r="BG17">
        <f t="shared" ref="BG17:BG31" si="38">(AL17-AR17)/(AL17-AK17)</f>
        <v>0.8155648671050183</v>
      </c>
      <c r="BH17">
        <f t="shared" ref="BH17:BH31" si="39">$B$11*CF17+$C$11*CG17+$F$11*CH17*(1-CK17)</f>
        <v>1399.9970000000001</v>
      </c>
      <c r="BI17">
        <f t="shared" ref="BI17:BI31" si="40">BH17*BJ17</f>
        <v>1180.1825978675784</v>
      </c>
      <c r="BJ17">
        <f t="shared" ref="BJ17:BJ31" si="41">($B$11*$D$9+$C$11*$D$9+$F$11*((CU17+CM17)/MAX(CU17+CM17+CV17, 0.1)*$I$9+CV17/MAX(CU17+CM17+CV17, 0.1)*$J$9))/($B$11+$C$11+$F$11)</f>
        <v>0.84298937631121951</v>
      </c>
      <c r="BK17">
        <f t="shared" ref="BK17:BK31" si="42">($B$11*$K$9+$C$11*$K$9+$F$11*((CU17+CM17)/MAX(CU17+CM17+CV17, 0.1)*$P$9+CV17/MAX(CU17+CM17+CV17, 0.1)*$Q$9))/($B$11+$C$11+$F$11)</f>
        <v>0.19597875262243886</v>
      </c>
      <c r="BL17">
        <v>6</v>
      </c>
      <c r="BM17">
        <v>0.5</v>
      </c>
      <c r="BN17" t="s">
        <v>290</v>
      </c>
      <c r="BO17">
        <v>2</v>
      </c>
      <c r="BP17">
        <v>1608076245.3499999</v>
      </c>
      <c r="BQ17">
        <v>401.811033333333</v>
      </c>
      <c r="BR17">
        <v>413.39196666666697</v>
      </c>
      <c r="BS17">
        <v>18.443276666666701</v>
      </c>
      <c r="BT17">
        <v>16.133483333333299</v>
      </c>
      <c r="BU17">
        <v>397.04203333333299</v>
      </c>
      <c r="BV17">
        <v>18.289276666666701</v>
      </c>
      <c r="BW17">
        <v>500.00540000000001</v>
      </c>
      <c r="BX17">
        <v>102.4806</v>
      </c>
      <c r="BY17">
        <v>0.10002262333333301</v>
      </c>
      <c r="BZ17">
        <v>27.984739999999999</v>
      </c>
      <c r="CA17">
        <v>28.2716833333333</v>
      </c>
      <c r="CB17">
        <v>999.9</v>
      </c>
      <c r="CC17">
        <v>0</v>
      </c>
      <c r="CD17">
        <v>0</v>
      </c>
      <c r="CE17">
        <v>9992.77</v>
      </c>
      <c r="CF17">
        <v>0</v>
      </c>
      <c r="CG17">
        <v>254.547666666667</v>
      </c>
      <c r="CH17">
        <v>1399.9970000000001</v>
      </c>
      <c r="CI17">
        <v>0.89999530000000005</v>
      </c>
      <c r="CJ17">
        <v>0.10000479</v>
      </c>
      <c r="CK17">
        <v>0</v>
      </c>
      <c r="CL17">
        <v>970.29573333333303</v>
      </c>
      <c r="CM17">
        <v>4.9993800000000004</v>
      </c>
      <c r="CN17">
        <v>13581.3266666667</v>
      </c>
      <c r="CO17">
        <v>11164.2833333333</v>
      </c>
      <c r="CP17">
        <v>47.049599999999998</v>
      </c>
      <c r="CQ17">
        <v>48.491599999999998</v>
      </c>
      <c r="CR17">
        <v>47.707999999999998</v>
      </c>
      <c r="CS17">
        <v>48.566200000000002</v>
      </c>
      <c r="CT17">
        <v>48.686999999999998</v>
      </c>
      <c r="CU17">
        <v>1255.4943333333299</v>
      </c>
      <c r="CV17">
        <v>139.50399999999999</v>
      </c>
      <c r="CW17">
        <v>0</v>
      </c>
      <c r="CX17">
        <v>374.5</v>
      </c>
      <c r="CY17">
        <v>0</v>
      </c>
      <c r="CZ17">
        <v>968.82392000000004</v>
      </c>
      <c r="DA17">
        <v>-109.048230774556</v>
      </c>
      <c r="DB17">
        <v>-1504.2000000232399</v>
      </c>
      <c r="DC17">
        <v>13561.06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8.8215378846946102</v>
      </c>
      <c r="DS17">
        <v>2.0936109026038299</v>
      </c>
      <c r="DT17">
        <v>0.15242903131990099</v>
      </c>
      <c r="DU17">
        <v>0</v>
      </c>
      <c r="DV17">
        <v>-11.5559166666667</v>
      </c>
      <c r="DW17">
        <v>-2.63057886540602</v>
      </c>
      <c r="DX17">
        <v>0.19186236400665499</v>
      </c>
      <c r="DY17">
        <v>0</v>
      </c>
      <c r="DZ17">
        <v>2.3082193333333301</v>
      </c>
      <c r="EA17">
        <v>0.20421890989988201</v>
      </c>
      <c r="EB17">
        <v>1.48359142923141E-2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1394.6</v>
      </c>
      <c r="EX17">
        <v>1394.8</v>
      </c>
      <c r="EY17">
        <v>2</v>
      </c>
      <c r="EZ17">
        <v>480.63799999999998</v>
      </c>
      <c r="FA17">
        <v>515.92999999999995</v>
      </c>
      <c r="FB17">
        <v>24.896699999999999</v>
      </c>
      <c r="FC17">
        <v>31.1782</v>
      </c>
      <c r="FD17">
        <v>29.9999</v>
      </c>
      <c r="FE17">
        <v>30.978400000000001</v>
      </c>
      <c r="FF17">
        <v>31.010999999999999</v>
      </c>
      <c r="FG17">
        <v>21.232299999999999</v>
      </c>
      <c r="FH17">
        <v>0</v>
      </c>
      <c r="FI17">
        <v>100</v>
      </c>
      <c r="FJ17">
        <v>24.892900000000001</v>
      </c>
      <c r="FK17">
        <v>412.96899999999999</v>
      </c>
      <c r="FL17">
        <v>17.198499999999999</v>
      </c>
      <c r="FM17">
        <v>101.149</v>
      </c>
      <c r="FN17">
        <v>100.634</v>
      </c>
    </row>
    <row r="18" spans="1:170" x14ac:dyDescent="0.25">
      <c r="A18">
        <v>2</v>
      </c>
      <c r="B18">
        <v>1608076373.5999999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1608076365.5999999</v>
      </c>
      <c r="I18">
        <f t="shared" si="0"/>
        <v>2.2226856748064718E-3</v>
      </c>
      <c r="J18">
        <f t="shared" si="1"/>
        <v>-2.4498193322472885</v>
      </c>
      <c r="K18">
        <f t="shared" si="2"/>
        <v>49.578232258064503</v>
      </c>
      <c r="L18">
        <f t="shared" si="3"/>
        <v>81.787987018952791</v>
      </c>
      <c r="M18">
        <f t="shared" si="4"/>
        <v>8.3894190081335189</v>
      </c>
      <c r="N18">
        <f t="shared" si="5"/>
        <v>5.0854970180288257</v>
      </c>
      <c r="O18">
        <f t="shared" si="6"/>
        <v>0.11657238589878594</v>
      </c>
      <c r="P18">
        <f t="shared" si="7"/>
        <v>2.9733180526507255</v>
      </c>
      <c r="Q18">
        <f t="shared" si="8"/>
        <v>0.11409159013219532</v>
      </c>
      <c r="R18">
        <f t="shared" si="9"/>
        <v>7.1525736301926976E-2</v>
      </c>
      <c r="S18">
        <f t="shared" si="10"/>
        <v>231.29395558259739</v>
      </c>
      <c r="T18">
        <f t="shared" si="11"/>
        <v>28.760970818303758</v>
      </c>
      <c r="U18">
        <f t="shared" si="12"/>
        <v>28.297651612903199</v>
      </c>
      <c r="V18">
        <f t="shared" si="13"/>
        <v>3.8611885493358726</v>
      </c>
      <c r="W18">
        <f t="shared" si="14"/>
        <v>50.61333378802879</v>
      </c>
      <c r="X18">
        <f t="shared" si="15"/>
        <v>1.9191657515222706</v>
      </c>
      <c r="Y18">
        <f t="shared" si="16"/>
        <v>3.7918184950231377</v>
      </c>
      <c r="Z18">
        <f t="shared" si="17"/>
        <v>1.942022797813602</v>
      </c>
      <c r="AA18">
        <f t="shared" si="18"/>
        <v>-98.020438258965413</v>
      </c>
      <c r="AB18">
        <f t="shared" si="19"/>
        <v>-49.902687219739832</v>
      </c>
      <c r="AC18">
        <f t="shared" si="20"/>
        <v>-3.6635983861955776</v>
      </c>
      <c r="AD18">
        <f t="shared" si="21"/>
        <v>79.707231717696558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54029.335071131027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752.33011538461506</v>
      </c>
      <c r="AR18">
        <v>844.11</v>
      </c>
      <c r="AS18">
        <f t="shared" si="27"/>
        <v>0.10872976817640467</v>
      </c>
      <c r="AT18">
        <v>0.5</v>
      </c>
      <c r="AU18">
        <f t="shared" si="28"/>
        <v>1180.1977925088188</v>
      </c>
      <c r="AV18">
        <f t="shared" si="29"/>
        <v>-2.4498193322472885</v>
      </c>
      <c r="AW18">
        <f t="shared" si="30"/>
        <v>64.161316190894212</v>
      </c>
      <c r="AX18">
        <f t="shared" si="31"/>
        <v>0.34433900794920091</v>
      </c>
      <c r="AY18">
        <f t="shared" si="32"/>
        <v>-1.5862356838098194E-3</v>
      </c>
      <c r="AZ18">
        <f t="shared" si="33"/>
        <v>2.8645200270106974</v>
      </c>
      <c r="BA18" t="s">
        <v>296</v>
      </c>
      <c r="BB18">
        <v>553.45000000000005</v>
      </c>
      <c r="BC18">
        <f t="shared" si="34"/>
        <v>290.65999999999997</v>
      </c>
      <c r="BD18">
        <f t="shared" si="35"/>
        <v>0.31576372605582115</v>
      </c>
      <c r="BE18">
        <f t="shared" si="36"/>
        <v>0.89269113906292097</v>
      </c>
      <c r="BF18">
        <f t="shared" si="37"/>
        <v>0.71350143221925411</v>
      </c>
      <c r="BG18">
        <f t="shared" si="38"/>
        <v>0.94948836821539639</v>
      </c>
      <c r="BH18">
        <f t="shared" si="39"/>
        <v>1400.0148387096799</v>
      </c>
      <c r="BI18">
        <f t="shared" si="40"/>
        <v>1180.1977925088188</v>
      </c>
      <c r="BJ18">
        <f t="shared" si="41"/>
        <v>0.84298948830895615</v>
      </c>
      <c r="BK18">
        <f t="shared" si="42"/>
        <v>0.19597897661791219</v>
      </c>
      <c r="BL18">
        <v>6</v>
      </c>
      <c r="BM18">
        <v>0.5</v>
      </c>
      <c r="BN18" t="s">
        <v>290</v>
      </c>
      <c r="BO18">
        <v>2</v>
      </c>
      <c r="BP18">
        <v>1608076365.5999999</v>
      </c>
      <c r="BQ18">
        <v>49.578232258064503</v>
      </c>
      <c r="BR18">
        <v>46.770758064516102</v>
      </c>
      <c r="BS18">
        <v>18.709841935483901</v>
      </c>
      <c r="BT18">
        <v>16.092590322580602</v>
      </c>
      <c r="BU18">
        <v>44.809232258064498</v>
      </c>
      <c r="BV18">
        <v>18.5558451612903</v>
      </c>
      <c r="BW18">
        <v>500.012967741936</v>
      </c>
      <c r="BX18">
        <v>102.475225806452</v>
      </c>
      <c r="BY18">
        <v>9.9972751612903199E-2</v>
      </c>
      <c r="BZ18">
        <v>27.986338709677401</v>
      </c>
      <c r="CA18">
        <v>28.297651612903199</v>
      </c>
      <c r="CB18">
        <v>999.9</v>
      </c>
      <c r="CC18">
        <v>0</v>
      </c>
      <c r="CD18">
        <v>0</v>
      </c>
      <c r="CE18">
        <v>10004.035483871001</v>
      </c>
      <c r="CF18">
        <v>0</v>
      </c>
      <c r="CG18">
        <v>250.91499999999999</v>
      </c>
      <c r="CH18">
        <v>1400.0148387096799</v>
      </c>
      <c r="CI18">
        <v>0.89999145161290295</v>
      </c>
      <c r="CJ18">
        <v>0.10000856774193501</v>
      </c>
      <c r="CK18">
        <v>0</v>
      </c>
      <c r="CL18">
        <v>752.57709677419405</v>
      </c>
      <c r="CM18">
        <v>4.9993800000000004</v>
      </c>
      <c r="CN18">
        <v>10576.896774193599</v>
      </c>
      <c r="CO18">
        <v>11164.419354838699</v>
      </c>
      <c r="CP18">
        <v>47</v>
      </c>
      <c r="CQ18">
        <v>48.346548387096803</v>
      </c>
      <c r="CR18">
        <v>47.625</v>
      </c>
      <c r="CS18">
        <v>48.475612903225802</v>
      </c>
      <c r="CT18">
        <v>48.631</v>
      </c>
      <c r="CU18">
        <v>1255.5048387096799</v>
      </c>
      <c r="CV18">
        <v>139.51096774193601</v>
      </c>
      <c r="CW18">
        <v>0</v>
      </c>
      <c r="CX18">
        <v>120.09999990463299</v>
      </c>
      <c r="CY18">
        <v>0</v>
      </c>
      <c r="CZ18">
        <v>752.33011538461506</v>
      </c>
      <c r="DA18">
        <v>-21.607965812766899</v>
      </c>
      <c r="DB18">
        <v>-300.39316260513198</v>
      </c>
      <c r="DC18">
        <v>10573.0961538462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-2.4496074450082701</v>
      </c>
      <c r="DS18">
        <v>-9.7086333318194107E-2</v>
      </c>
      <c r="DT18">
        <v>1.65027596381206E-2</v>
      </c>
      <c r="DU18">
        <v>1</v>
      </c>
      <c r="DV18">
        <v>2.8077179999999999</v>
      </c>
      <c r="DW18">
        <v>9.9070611790887206E-2</v>
      </c>
      <c r="DX18">
        <v>1.9544045197109599E-2</v>
      </c>
      <c r="DY18">
        <v>1</v>
      </c>
      <c r="DZ18">
        <v>2.6181813333333301</v>
      </c>
      <c r="EA18">
        <v>0.22339755283648399</v>
      </c>
      <c r="EB18">
        <v>1.6159552950362099E-2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1396.6</v>
      </c>
      <c r="EX18">
        <v>1396.8</v>
      </c>
      <c r="EY18">
        <v>2</v>
      </c>
      <c r="EZ18">
        <v>482.03300000000002</v>
      </c>
      <c r="FA18">
        <v>515.35699999999997</v>
      </c>
      <c r="FB18">
        <v>25.075099999999999</v>
      </c>
      <c r="FC18">
        <v>31.147200000000002</v>
      </c>
      <c r="FD18">
        <v>30.0001</v>
      </c>
      <c r="FE18">
        <v>30.950800000000001</v>
      </c>
      <c r="FF18">
        <v>30.983899999999998</v>
      </c>
      <c r="FG18">
        <v>5.1719099999999996</v>
      </c>
      <c r="FH18">
        <v>0</v>
      </c>
      <c r="FI18">
        <v>100</v>
      </c>
      <c r="FJ18">
        <v>25.082699999999999</v>
      </c>
      <c r="FK18">
        <v>46.9788</v>
      </c>
      <c r="FL18">
        <v>18.379100000000001</v>
      </c>
      <c r="FM18">
        <v>101.155</v>
      </c>
      <c r="FN18">
        <v>100.637</v>
      </c>
    </row>
    <row r="19" spans="1:170" x14ac:dyDescent="0.25">
      <c r="A19">
        <v>3</v>
      </c>
      <c r="B19">
        <v>1608076480.0999999</v>
      </c>
      <c r="C19">
        <v>227</v>
      </c>
      <c r="D19" t="s">
        <v>298</v>
      </c>
      <c r="E19" t="s">
        <v>299</v>
      </c>
      <c r="F19" t="s">
        <v>285</v>
      </c>
      <c r="G19" t="s">
        <v>286</v>
      </c>
      <c r="H19">
        <v>1608076472.0999999</v>
      </c>
      <c r="I19">
        <f t="shared" si="0"/>
        <v>2.5542600657716039E-3</v>
      </c>
      <c r="J19">
        <f t="shared" si="1"/>
        <v>-1.2436462921801499</v>
      </c>
      <c r="K19">
        <f t="shared" si="2"/>
        <v>79.877625806451604</v>
      </c>
      <c r="L19">
        <f t="shared" si="3"/>
        <v>92.080870235931798</v>
      </c>
      <c r="M19">
        <f t="shared" si="4"/>
        <v>9.4448764792897801</v>
      </c>
      <c r="N19">
        <f t="shared" si="5"/>
        <v>8.1931709297255289</v>
      </c>
      <c r="O19">
        <f t="shared" si="6"/>
        <v>0.13720583751942078</v>
      </c>
      <c r="P19">
        <f t="shared" si="7"/>
        <v>2.9733460822104294</v>
      </c>
      <c r="Q19">
        <f t="shared" si="8"/>
        <v>0.13378303384332646</v>
      </c>
      <c r="R19">
        <f t="shared" si="9"/>
        <v>8.391480957315918E-2</v>
      </c>
      <c r="S19">
        <f t="shared" si="10"/>
        <v>231.29220761224823</v>
      </c>
      <c r="T19">
        <f t="shared" si="11"/>
        <v>28.686281675508223</v>
      </c>
      <c r="U19">
        <f t="shared" si="12"/>
        <v>28.286283870967701</v>
      </c>
      <c r="V19">
        <f t="shared" si="13"/>
        <v>3.8586361286326634</v>
      </c>
      <c r="W19">
        <f t="shared" si="14"/>
        <v>51.548162524196151</v>
      </c>
      <c r="X19">
        <f t="shared" si="15"/>
        <v>1.9557894180875386</v>
      </c>
      <c r="Y19">
        <f t="shared" si="16"/>
        <v>3.7941011324497009</v>
      </c>
      <c r="Z19">
        <f t="shared" si="17"/>
        <v>1.9028467105451248</v>
      </c>
      <c r="AA19">
        <f t="shared" si="18"/>
        <v>-112.64286890052773</v>
      </c>
      <c r="AB19">
        <f t="shared" si="19"/>
        <v>-46.426219897400152</v>
      </c>
      <c r="AC19">
        <f t="shared" si="20"/>
        <v>-3.4083240561991635</v>
      </c>
      <c r="AD19">
        <f t="shared" si="21"/>
        <v>68.814794758121167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54028.225056356627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729.30363999999997</v>
      </c>
      <c r="AR19">
        <v>816.65</v>
      </c>
      <c r="AS19">
        <f t="shared" si="27"/>
        <v>0.10695690932468005</v>
      </c>
      <c r="AT19">
        <v>0.5</v>
      </c>
      <c r="AU19">
        <f t="shared" si="28"/>
        <v>1180.1888244341328</v>
      </c>
      <c r="AV19">
        <f t="shared" si="29"/>
        <v>-1.2436462921801499</v>
      </c>
      <c r="AW19">
        <f t="shared" si="30"/>
        <v>63.114674540501142</v>
      </c>
      <c r="AX19">
        <f t="shared" si="31"/>
        <v>0.33230882262903327</v>
      </c>
      <c r="AY19">
        <f t="shared" si="32"/>
        <v>-5.6423073882537955E-4</v>
      </c>
      <c r="AZ19">
        <f t="shared" si="33"/>
        <v>2.9944651931672075</v>
      </c>
      <c r="BA19" t="s">
        <v>301</v>
      </c>
      <c r="BB19">
        <v>545.27</v>
      </c>
      <c r="BC19">
        <f t="shared" si="34"/>
        <v>271.38</v>
      </c>
      <c r="BD19">
        <f t="shared" si="35"/>
        <v>0.32185997494288454</v>
      </c>
      <c r="BE19">
        <f t="shared" si="36"/>
        <v>0.90011079170056052</v>
      </c>
      <c r="BF19">
        <f t="shared" si="37"/>
        <v>0.86333600456186954</v>
      </c>
      <c r="BG19">
        <f t="shared" si="38"/>
        <v>0.96027135997757485</v>
      </c>
      <c r="BH19">
        <f t="shared" si="39"/>
        <v>1400.00419354839</v>
      </c>
      <c r="BI19">
        <f t="shared" si="40"/>
        <v>1180.1888244341328</v>
      </c>
      <c r="BJ19">
        <f t="shared" si="41"/>
        <v>0.84298949236921739</v>
      </c>
      <c r="BK19">
        <f t="shared" si="42"/>
        <v>0.19597898473843481</v>
      </c>
      <c r="BL19">
        <v>6</v>
      </c>
      <c r="BM19">
        <v>0.5</v>
      </c>
      <c r="BN19" t="s">
        <v>290</v>
      </c>
      <c r="BO19">
        <v>2</v>
      </c>
      <c r="BP19">
        <v>1608076472.0999999</v>
      </c>
      <c r="BQ19">
        <v>79.877625806451604</v>
      </c>
      <c r="BR19">
        <v>78.630093548387094</v>
      </c>
      <c r="BS19">
        <v>19.067564516129</v>
      </c>
      <c r="BT19">
        <v>16.060919354838699</v>
      </c>
      <c r="BU19">
        <v>75.108625806451599</v>
      </c>
      <c r="BV19">
        <v>18.913564516129</v>
      </c>
      <c r="BW19">
        <v>500.003774193548</v>
      </c>
      <c r="BX19">
        <v>102.471580645161</v>
      </c>
      <c r="BY19">
        <v>9.9957341935483904E-2</v>
      </c>
      <c r="BZ19">
        <v>27.996661290322599</v>
      </c>
      <c r="CA19">
        <v>28.286283870967701</v>
      </c>
      <c r="CB19">
        <v>999.9</v>
      </c>
      <c r="CC19">
        <v>0</v>
      </c>
      <c r="CD19">
        <v>0</v>
      </c>
      <c r="CE19">
        <v>10004.549999999999</v>
      </c>
      <c r="CF19">
        <v>0</v>
      </c>
      <c r="CG19">
        <v>249.42161290322599</v>
      </c>
      <c r="CH19">
        <v>1400.00419354839</v>
      </c>
      <c r="CI19">
        <v>0.89999206451612901</v>
      </c>
      <c r="CJ19">
        <v>0.100007935483871</v>
      </c>
      <c r="CK19">
        <v>0</v>
      </c>
      <c r="CL19">
        <v>729.41070967741996</v>
      </c>
      <c r="CM19">
        <v>4.9993800000000004</v>
      </c>
      <c r="CN19">
        <v>10249.4225806452</v>
      </c>
      <c r="CO19">
        <v>11164.341935483901</v>
      </c>
      <c r="CP19">
        <v>46.9491935483871</v>
      </c>
      <c r="CQ19">
        <v>48.25</v>
      </c>
      <c r="CR19">
        <v>47.582322580645098</v>
      </c>
      <c r="CS19">
        <v>48.375</v>
      </c>
      <c r="CT19">
        <v>48.616870967741903</v>
      </c>
      <c r="CU19">
        <v>1255.4941935483901</v>
      </c>
      <c r="CV19">
        <v>139.51</v>
      </c>
      <c r="CW19">
        <v>0</v>
      </c>
      <c r="CX19">
        <v>105.90000009536701</v>
      </c>
      <c r="CY19">
        <v>0</v>
      </c>
      <c r="CZ19">
        <v>729.30363999999997</v>
      </c>
      <c r="DA19">
        <v>-6.7960769092323403</v>
      </c>
      <c r="DB19">
        <v>-116.984615237984</v>
      </c>
      <c r="DC19">
        <v>10247.724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-1.2418842779569099</v>
      </c>
      <c r="DS19">
        <v>-5.2137404309725702E-2</v>
      </c>
      <c r="DT19">
        <v>1.13286680958529E-2</v>
      </c>
      <c r="DU19">
        <v>1</v>
      </c>
      <c r="DV19">
        <v>1.2467506666666699</v>
      </c>
      <c r="DW19">
        <v>6.2448587319244402E-2</v>
      </c>
      <c r="DX19">
        <v>1.39832993086595E-2</v>
      </c>
      <c r="DY19">
        <v>1</v>
      </c>
      <c r="DZ19">
        <v>3.00579333333333</v>
      </c>
      <c r="EA19">
        <v>0.19866660734147701</v>
      </c>
      <c r="EB19">
        <v>1.4364624680868699E-2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1398.4</v>
      </c>
      <c r="EX19">
        <v>1398.6</v>
      </c>
      <c r="EY19">
        <v>2</v>
      </c>
      <c r="EZ19">
        <v>482.83600000000001</v>
      </c>
      <c r="FA19">
        <v>515.846</v>
      </c>
      <c r="FB19">
        <v>25.134599999999999</v>
      </c>
      <c r="FC19">
        <v>31.105</v>
      </c>
      <c r="FD19">
        <v>30</v>
      </c>
      <c r="FE19">
        <v>30.915299999999998</v>
      </c>
      <c r="FF19">
        <v>30.948699999999999</v>
      </c>
      <c r="FG19">
        <v>6.6033200000000001</v>
      </c>
      <c r="FH19">
        <v>0</v>
      </c>
      <c r="FI19">
        <v>100</v>
      </c>
      <c r="FJ19">
        <v>25.130600000000001</v>
      </c>
      <c r="FK19">
        <v>78.743300000000005</v>
      </c>
      <c r="FL19">
        <v>18.591999999999999</v>
      </c>
      <c r="FM19">
        <v>101.158</v>
      </c>
      <c r="FN19">
        <v>100.642</v>
      </c>
    </row>
    <row r="20" spans="1:170" x14ac:dyDescent="0.25">
      <c r="A20">
        <v>4</v>
      </c>
      <c r="B20">
        <v>1608076553.0999999</v>
      </c>
      <c r="C20">
        <v>300</v>
      </c>
      <c r="D20" t="s">
        <v>303</v>
      </c>
      <c r="E20" t="s">
        <v>304</v>
      </c>
      <c r="F20" t="s">
        <v>285</v>
      </c>
      <c r="G20" t="s">
        <v>286</v>
      </c>
      <c r="H20">
        <v>1608076545.3499999</v>
      </c>
      <c r="I20">
        <f t="shared" si="0"/>
        <v>2.7319530930460492E-3</v>
      </c>
      <c r="J20">
        <f t="shared" si="1"/>
        <v>-0.29527939699049111</v>
      </c>
      <c r="K20">
        <f t="shared" si="2"/>
        <v>99.619893333333295</v>
      </c>
      <c r="L20">
        <f t="shared" si="3"/>
        <v>99.868896113576113</v>
      </c>
      <c r="M20">
        <f t="shared" si="4"/>
        <v>10.243514172912636</v>
      </c>
      <c r="N20">
        <f t="shared" si="5"/>
        <v>10.217974053738685</v>
      </c>
      <c r="O20">
        <f t="shared" si="6"/>
        <v>0.14989555389512288</v>
      </c>
      <c r="P20">
        <f t="shared" si="7"/>
        <v>2.973097233576329</v>
      </c>
      <c r="Q20">
        <f t="shared" si="8"/>
        <v>0.14582013952219569</v>
      </c>
      <c r="R20">
        <f t="shared" si="9"/>
        <v>9.1494517810310316E-2</v>
      </c>
      <c r="S20">
        <f t="shared" si="10"/>
        <v>231.28887216538942</v>
      </c>
      <c r="T20">
        <f t="shared" si="11"/>
        <v>28.608752233242782</v>
      </c>
      <c r="U20">
        <f t="shared" si="12"/>
        <v>28.209109999999999</v>
      </c>
      <c r="V20">
        <f t="shared" si="13"/>
        <v>3.8413470125566906</v>
      </c>
      <c r="W20">
        <f t="shared" si="14"/>
        <v>52.129960782677756</v>
      </c>
      <c r="X20">
        <f t="shared" si="15"/>
        <v>1.9741734391361587</v>
      </c>
      <c r="Y20">
        <f t="shared" si="16"/>
        <v>3.7870226823423123</v>
      </c>
      <c r="Z20">
        <f t="shared" si="17"/>
        <v>1.8671735734205319</v>
      </c>
      <c r="AA20">
        <f t="shared" si="18"/>
        <v>-120.47913140333077</v>
      </c>
      <c r="AB20">
        <f t="shared" si="19"/>
        <v>-39.18609361708122</v>
      </c>
      <c r="AC20">
        <f t="shared" si="20"/>
        <v>-2.8754750009438954</v>
      </c>
      <c r="AD20">
        <f t="shared" si="21"/>
        <v>68.748172144033532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54026.637315060019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719.25139999999999</v>
      </c>
      <c r="AR20">
        <v>806.6</v>
      </c>
      <c r="AS20">
        <f t="shared" si="27"/>
        <v>0.10829233820976947</v>
      </c>
      <c r="AT20">
        <v>0.5</v>
      </c>
      <c r="AU20">
        <f t="shared" si="28"/>
        <v>1180.1718018534855</v>
      </c>
      <c r="AV20">
        <f t="shared" si="29"/>
        <v>-0.29527939699049111</v>
      </c>
      <c r="AW20">
        <f t="shared" si="30"/>
        <v>63.901781955975345</v>
      </c>
      <c r="AX20">
        <f t="shared" si="31"/>
        <v>0.33844532606000494</v>
      </c>
      <c r="AY20">
        <f t="shared" si="32"/>
        <v>2.3934488383988637E-4</v>
      </c>
      <c r="AZ20">
        <f t="shared" si="33"/>
        <v>3.044235060748822</v>
      </c>
      <c r="BA20" t="s">
        <v>306</v>
      </c>
      <c r="BB20">
        <v>533.61</v>
      </c>
      <c r="BC20">
        <f t="shared" si="34"/>
        <v>272.99</v>
      </c>
      <c r="BD20">
        <f t="shared" si="35"/>
        <v>0.31996996226968033</v>
      </c>
      <c r="BE20">
        <f t="shared" si="36"/>
        <v>0.89994758967479949</v>
      </c>
      <c r="BF20">
        <f t="shared" si="37"/>
        <v>0.95857825426304122</v>
      </c>
      <c r="BG20">
        <f t="shared" si="38"/>
        <v>0.96421779359774584</v>
      </c>
      <c r="BH20">
        <f t="shared" si="39"/>
        <v>1399.9839999999999</v>
      </c>
      <c r="BI20">
        <f t="shared" si="40"/>
        <v>1180.1718018534855</v>
      </c>
      <c r="BJ20">
        <f t="shared" si="41"/>
        <v>0.84298949263240541</v>
      </c>
      <c r="BK20">
        <f t="shared" si="42"/>
        <v>0.19597898526481078</v>
      </c>
      <c r="BL20">
        <v>6</v>
      </c>
      <c r="BM20">
        <v>0.5</v>
      </c>
      <c r="BN20" t="s">
        <v>290</v>
      </c>
      <c r="BO20">
        <v>2</v>
      </c>
      <c r="BP20">
        <v>1608076545.3499999</v>
      </c>
      <c r="BQ20">
        <v>99.619893333333295</v>
      </c>
      <c r="BR20">
        <v>99.592146666666693</v>
      </c>
      <c r="BS20">
        <v>19.247156666666701</v>
      </c>
      <c r="BT20">
        <v>16.031953333333298</v>
      </c>
      <c r="BU20">
        <v>94.850893333333303</v>
      </c>
      <c r="BV20">
        <v>19.093156666666701</v>
      </c>
      <c r="BW20">
        <v>500.006466666667</v>
      </c>
      <c r="BX20">
        <v>102.46963333333299</v>
      </c>
      <c r="BY20">
        <v>9.9981146666666701E-2</v>
      </c>
      <c r="BZ20">
        <v>27.9646333333333</v>
      </c>
      <c r="CA20">
        <v>28.209109999999999</v>
      </c>
      <c r="CB20">
        <v>999.9</v>
      </c>
      <c r="CC20">
        <v>0</v>
      </c>
      <c r="CD20">
        <v>0</v>
      </c>
      <c r="CE20">
        <v>10003.3316666667</v>
      </c>
      <c r="CF20">
        <v>0</v>
      </c>
      <c r="CG20">
        <v>247.9503</v>
      </c>
      <c r="CH20">
        <v>1399.9839999999999</v>
      </c>
      <c r="CI20">
        <v>0.89999293333333297</v>
      </c>
      <c r="CJ20">
        <v>0.10000706333333299</v>
      </c>
      <c r="CK20">
        <v>0</v>
      </c>
      <c r="CL20">
        <v>719.3107</v>
      </c>
      <c r="CM20">
        <v>4.9993800000000004</v>
      </c>
      <c r="CN20">
        <v>10106.733333333301</v>
      </c>
      <c r="CO20">
        <v>11164.176666666701</v>
      </c>
      <c r="CP20">
        <v>46.936999999999998</v>
      </c>
      <c r="CQ20">
        <v>48.186999999999998</v>
      </c>
      <c r="CR20">
        <v>47.561999999999998</v>
      </c>
      <c r="CS20">
        <v>48.311999999999998</v>
      </c>
      <c r="CT20">
        <v>48.576700000000002</v>
      </c>
      <c r="CU20">
        <v>1255.4760000000001</v>
      </c>
      <c r="CV20">
        <v>139.50800000000001</v>
      </c>
      <c r="CW20">
        <v>0</v>
      </c>
      <c r="CX20">
        <v>72.200000047683702</v>
      </c>
      <c r="CY20">
        <v>0</v>
      </c>
      <c r="CZ20">
        <v>719.25139999999999</v>
      </c>
      <c r="DA20">
        <v>-8.8076923013085402</v>
      </c>
      <c r="DB20">
        <v>-125.338461413299</v>
      </c>
      <c r="DC20">
        <v>10105.700000000001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-0.289227670096596</v>
      </c>
      <c r="DS20">
        <v>-0.20574744759852501</v>
      </c>
      <c r="DT20">
        <v>2.61582218247529E-2</v>
      </c>
      <c r="DU20">
        <v>1</v>
      </c>
      <c r="DV20">
        <v>2.4204503333333301E-2</v>
      </c>
      <c r="DW20">
        <v>0.181420242046718</v>
      </c>
      <c r="DX20">
        <v>2.7271190439931099E-2</v>
      </c>
      <c r="DY20">
        <v>1</v>
      </c>
      <c r="DZ20">
        <v>3.2136506666666702</v>
      </c>
      <c r="EA20">
        <v>0.18281859844271101</v>
      </c>
      <c r="EB20">
        <v>1.32188937846133E-2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1399.6</v>
      </c>
      <c r="EX20">
        <v>1399.8</v>
      </c>
      <c r="EY20">
        <v>2</v>
      </c>
      <c r="EZ20">
        <v>483.404</v>
      </c>
      <c r="FA20">
        <v>515.96900000000005</v>
      </c>
      <c r="FB20">
        <v>25.079499999999999</v>
      </c>
      <c r="FC20">
        <v>31.069600000000001</v>
      </c>
      <c r="FD20">
        <v>29.9998</v>
      </c>
      <c r="FE20">
        <v>30.881699999999999</v>
      </c>
      <c r="FF20">
        <v>30.914899999999999</v>
      </c>
      <c r="FG20">
        <v>7.5621799999999997</v>
      </c>
      <c r="FH20">
        <v>0</v>
      </c>
      <c r="FI20">
        <v>100</v>
      </c>
      <c r="FJ20">
        <v>25.1038</v>
      </c>
      <c r="FK20">
        <v>99.742999999999995</v>
      </c>
      <c r="FL20">
        <v>18.958100000000002</v>
      </c>
      <c r="FM20">
        <v>101.16500000000001</v>
      </c>
      <c r="FN20">
        <v>100.64700000000001</v>
      </c>
    </row>
    <row r="21" spans="1:170" x14ac:dyDescent="0.25">
      <c r="A21">
        <v>5</v>
      </c>
      <c r="B21">
        <v>1608076629.0999999</v>
      </c>
      <c r="C21">
        <v>376</v>
      </c>
      <c r="D21" t="s">
        <v>307</v>
      </c>
      <c r="E21" t="s">
        <v>308</v>
      </c>
      <c r="F21" t="s">
        <v>285</v>
      </c>
      <c r="G21" t="s">
        <v>286</v>
      </c>
      <c r="H21">
        <v>1608076621.3499999</v>
      </c>
      <c r="I21">
        <f t="shared" si="0"/>
        <v>2.8957375937596111E-3</v>
      </c>
      <c r="J21">
        <f t="shared" si="1"/>
        <v>1.9523050965839763</v>
      </c>
      <c r="K21">
        <f t="shared" si="2"/>
        <v>149.13853333333299</v>
      </c>
      <c r="L21">
        <f t="shared" si="3"/>
        <v>125.17882001104066</v>
      </c>
      <c r="M21">
        <f t="shared" si="4"/>
        <v>12.839557103465232</v>
      </c>
      <c r="N21">
        <f t="shared" si="5"/>
        <v>15.297098302184761</v>
      </c>
      <c r="O21">
        <f t="shared" si="6"/>
        <v>0.16092723132917278</v>
      </c>
      <c r="P21">
        <f t="shared" si="7"/>
        <v>2.9729593549867235</v>
      </c>
      <c r="Q21">
        <f t="shared" si="8"/>
        <v>0.15623976498055542</v>
      </c>
      <c r="R21">
        <f t="shared" si="9"/>
        <v>9.8059630402504344E-2</v>
      </c>
      <c r="S21">
        <f t="shared" si="10"/>
        <v>231.28781481402302</v>
      </c>
      <c r="T21">
        <f t="shared" si="11"/>
        <v>28.576942424763633</v>
      </c>
      <c r="U21">
        <f t="shared" si="12"/>
        <v>28.191213333333302</v>
      </c>
      <c r="V21">
        <f t="shared" si="13"/>
        <v>3.8373473226573735</v>
      </c>
      <c r="W21">
        <f t="shared" si="14"/>
        <v>52.525507504898329</v>
      </c>
      <c r="X21">
        <f t="shared" si="15"/>
        <v>1.9903316592768976</v>
      </c>
      <c r="Y21">
        <f t="shared" si="16"/>
        <v>3.7892668796989479</v>
      </c>
      <c r="Z21">
        <f t="shared" si="17"/>
        <v>1.847015663380476</v>
      </c>
      <c r="AA21">
        <f t="shared" si="18"/>
        <v>-127.70202788479885</v>
      </c>
      <c r="AB21">
        <f t="shared" si="19"/>
        <v>-34.687404742739368</v>
      </c>
      <c r="AC21">
        <f t="shared" si="20"/>
        <v>-2.5453811202936008</v>
      </c>
      <c r="AD21">
        <f t="shared" si="21"/>
        <v>66.353001066191212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54020.774706441625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709.32215384615404</v>
      </c>
      <c r="AR21">
        <v>810.17</v>
      </c>
      <c r="AS21">
        <f t="shared" si="27"/>
        <v>0.12447738888609294</v>
      </c>
      <c r="AT21">
        <v>0.5</v>
      </c>
      <c r="AU21">
        <f t="shared" si="28"/>
        <v>1180.1657018535245</v>
      </c>
      <c r="AV21">
        <f t="shared" si="29"/>
        <v>1.9523050965839763</v>
      </c>
      <c r="AW21">
        <f t="shared" si="30"/>
        <v>73.451972509824998</v>
      </c>
      <c r="AX21">
        <f t="shared" si="31"/>
        <v>0.35935667822802619</v>
      </c>
      <c r="AY21">
        <f t="shared" si="32"/>
        <v>2.1438113075363842E-3</v>
      </c>
      <c r="AZ21">
        <f t="shared" si="33"/>
        <v>3.0264142093634669</v>
      </c>
      <c r="BA21" t="s">
        <v>310</v>
      </c>
      <c r="BB21">
        <v>519.03</v>
      </c>
      <c r="BC21">
        <f t="shared" si="34"/>
        <v>291.14</v>
      </c>
      <c r="BD21">
        <f t="shared" si="35"/>
        <v>0.34638952446879828</v>
      </c>
      <c r="BE21">
        <f t="shared" si="36"/>
        <v>0.89386267111427053</v>
      </c>
      <c r="BF21">
        <f t="shared" si="37"/>
        <v>1.0649970349550335</v>
      </c>
      <c r="BG21">
        <f t="shared" si="38"/>
        <v>0.9628159261326702</v>
      </c>
      <c r="BH21">
        <f t="shared" si="39"/>
        <v>1399.9766666666701</v>
      </c>
      <c r="BI21">
        <f t="shared" si="40"/>
        <v>1180.1657018535245</v>
      </c>
      <c r="BJ21">
        <f t="shared" si="41"/>
        <v>0.84298955114979657</v>
      </c>
      <c r="BK21">
        <f t="shared" si="42"/>
        <v>0.19597910229959314</v>
      </c>
      <c r="BL21">
        <v>6</v>
      </c>
      <c r="BM21">
        <v>0.5</v>
      </c>
      <c r="BN21" t="s">
        <v>290</v>
      </c>
      <c r="BO21">
        <v>2</v>
      </c>
      <c r="BP21">
        <v>1608076621.3499999</v>
      </c>
      <c r="BQ21">
        <v>149.13853333333299</v>
      </c>
      <c r="BR21">
        <v>151.99950000000001</v>
      </c>
      <c r="BS21">
        <v>19.404669999999999</v>
      </c>
      <c r="BT21">
        <v>15.997260000000001</v>
      </c>
      <c r="BU21">
        <v>144.36953333333301</v>
      </c>
      <c r="BV21">
        <v>19.25067</v>
      </c>
      <c r="BW21">
        <v>500.00676666666698</v>
      </c>
      <c r="BX21">
        <v>102.469766666667</v>
      </c>
      <c r="BY21">
        <v>9.9958006666666696E-2</v>
      </c>
      <c r="BZ21">
        <v>27.974793333333299</v>
      </c>
      <c r="CA21">
        <v>28.191213333333302</v>
      </c>
      <c r="CB21">
        <v>999.9</v>
      </c>
      <c r="CC21">
        <v>0</v>
      </c>
      <c r="CD21">
        <v>0</v>
      </c>
      <c r="CE21">
        <v>10002.538333333299</v>
      </c>
      <c r="CF21">
        <v>0</v>
      </c>
      <c r="CG21">
        <v>243.70519999999999</v>
      </c>
      <c r="CH21">
        <v>1399.9766666666701</v>
      </c>
      <c r="CI21">
        <v>0.89999079999999998</v>
      </c>
      <c r="CJ21">
        <v>0.10000920000000001</v>
      </c>
      <c r="CK21">
        <v>0</v>
      </c>
      <c r="CL21">
        <v>709.33460000000002</v>
      </c>
      <c r="CM21">
        <v>4.9993800000000004</v>
      </c>
      <c r="CN21">
        <v>9973.1733333333304</v>
      </c>
      <c r="CO21">
        <v>11164.1133333333</v>
      </c>
      <c r="CP21">
        <v>46.905999999999999</v>
      </c>
      <c r="CQ21">
        <v>48.125</v>
      </c>
      <c r="CR21">
        <v>47.5</v>
      </c>
      <c r="CS21">
        <v>48.247900000000001</v>
      </c>
      <c r="CT21">
        <v>48.553733333333298</v>
      </c>
      <c r="CU21">
        <v>1255.4666666666701</v>
      </c>
      <c r="CV21">
        <v>139.51</v>
      </c>
      <c r="CW21">
        <v>0</v>
      </c>
      <c r="CX21">
        <v>75.200000047683702</v>
      </c>
      <c r="CY21">
        <v>0</v>
      </c>
      <c r="CZ21">
        <v>709.32215384615404</v>
      </c>
      <c r="DA21">
        <v>-7.9470769259610501</v>
      </c>
      <c r="DB21">
        <v>-110.33914524020901</v>
      </c>
      <c r="DC21">
        <v>9973.0584615384596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1.95360694574816</v>
      </c>
      <c r="DS21">
        <v>-0.18479606208292801</v>
      </c>
      <c r="DT21">
        <v>2.11241035166604E-2</v>
      </c>
      <c r="DU21">
        <v>1</v>
      </c>
      <c r="DV21">
        <v>-2.8611056666666701</v>
      </c>
      <c r="DW21">
        <v>0.107299755283648</v>
      </c>
      <c r="DX21">
        <v>2.16239675180625E-2</v>
      </c>
      <c r="DY21">
        <v>1</v>
      </c>
      <c r="DZ21">
        <v>3.4060553333333301</v>
      </c>
      <c r="EA21">
        <v>0.15360480533926099</v>
      </c>
      <c r="EB21">
        <v>1.11344886825674E-2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1400.9</v>
      </c>
      <c r="EX21">
        <v>1401.1</v>
      </c>
      <c r="EY21">
        <v>2</v>
      </c>
      <c r="EZ21">
        <v>483.65699999999998</v>
      </c>
      <c r="FA21">
        <v>516.34400000000005</v>
      </c>
      <c r="FB21">
        <v>25.247499999999999</v>
      </c>
      <c r="FC21">
        <v>31.0167</v>
      </c>
      <c r="FD21">
        <v>29.9999</v>
      </c>
      <c r="FE21">
        <v>30.835899999999999</v>
      </c>
      <c r="FF21">
        <v>30.8704</v>
      </c>
      <c r="FG21">
        <v>9.9623100000000004</v>
      </c>
      <c r="FH21">
        <v>0</v>
      </c>
      <c r="FI21">
        <v>100</v>
      </c>
      <c r="FJ21">
        <v>25.253900000000002</v>
      </c>
      <c r="FK21">
        <v>152.41</v>
      </c>
      <c r="FL21">
        <v>19.117000000000001</v>
      </c>
      <c r="FM21">
        <v>101.173</v>
      </c>
      <c r="FN21">
        <v>100.65600000000001</v>
      </c>
    </row>
    <row r="22" spans="1:170" x14ac:dyDescent="0.25">
      <c r="A22">
        <v>6</v>
      </c>
      <c r="B22">
        <v>1608076702.0999999</v>
      </c>
      <c r="C22">
        <v>449</v>
      </c>
      <c r="D22" t="s">
        <v>311</v>
      </c>
      <c r="E22" t="s">
        <v>312</v>
      </c>
      <c r="F22" t="s">
        <v>285</v>
      </c>
      <c r="G22" t="s">
        <v>286</v>
      </c>
      <c r="H22">
        <v>1608076694.3499999</v>
      </c>
      <c r="I22">
        <f t="shared" si="0"/>
        <v>3.0000034343246945E-3</v>
      </c>
      <c r="J22">
        <f t="shared" si="1"/>
        <v>4.3104976095574576</v>
      </c>
      <c r="K22">
        <f t="shared" si="2"/>
        <v>198.949633333333</v>
      </c>
      <c r="L22">
        <f t="shared" si="3"/>
        <v>151.72629306628397</v>
      </c>
      <c r="M22">
        <f t="shared" si="4"/>
        <v>15.56325207865898</v>
      </c>
      <c r="N22">
        <f t="shared" si="5"/>
        <v>20.407163662601111</v>
      </c>
      <c r="O22">
        <f t="shared" si="6"/>
        <v>0.16827183613559246</v>
      </c>
      <c r="P22">
        <f t="shared" si="7"/>
        <v>2.9726200996007748</v>
      </c>
      <c r="Q22">
        <f t="shared" si="8"/>
        <v>0.16315350020045064</v>
      </c>
      <c r="R22">
        <f t="shared" si="9"/>
        <v>0.10241783139383613</v>
      </c>
      <c r="S22">
        <f t="shared" si="10"/>
        <v>231.29303762422015</v>
      </c>
      <c r="T22">
        <f t="shared" si="11"/>
        <v>28.553157078741968</v>
      </c>
      <c r="U22">
        <f t="shared" si="12"/>
        <v>28.162876666666701</v>
      </c>
      <c r="V22">
        <f t="shared" si="13"/>
        <v>3.8310218482027776</v>
      </c>
      <c r="W22">
        <f t="shared" si="14"/>
        <v>52.732743976178611</v>
      </c>
      <c r="X22">
        <f t="shared" si="15"/>
        <v>1.998516865743285</v>
      </c>
      <c r="Y22">
        <f t="shared" si="16"/>
        <v>3.7898973484977216</v>
      </c>
      <c r="Z22">
        <f t="shared" si="17"/>
        <v>1.8325049824594926</v>
      </c>
      <c r="AA22">
        <f t="shared" si="18"/>
        <v>-132.30015145371902</v>
      </c>
      <c r="AB22">
        <f t="shared" si="19"/>
        <v>-29.684940315596574</v>
      </c>
      <c r="AC22">
        <f t="shared" si="20"/>
        <v>-2.1782694423862887</v>
      </c>
      <c r="AD22">
        <f t="shared" si="21"/>
        <v>67.129676412518251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54010.421163733736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703.31384000000003</v>
      </c>
      <c r="AR22">
        <v>820.82</v>
      </c>
      <c r="AS22">
        <f t="shared" si="27"/>
        <v>0.14315703808386737</v>
      </c>
      <c r="AT22">
        <v>0.5</v>
      </c>
      <c r="AU22">
        <f t="shared" si="28"/>
        <v>1180.1923918535167</v>
      </c>
      <c r="AV22">
        <f t="shared" si="29"/>
        <v>4.3104976095574576</v>
      </c>
      <c r="AW22">
        <f t="shared" si="30"/>
        <v>84.476423593432202</v>
      </c>
      <c r="AX22">
        <f t="shared" si="31"/>
        <v>0.37212787212787218</v>
      </c>
      <c r="AY22">
        <f t="shared" si="32"/>
        <v>4.1419052716452354E-3</v>
      </c>
      <c r="AZ22">
        <f t="shared" si="33"/>
        <v>2.9741721692941199</v>
      </c>
      <c r="BA22" t="s">
        <v>314</v>
      </c>
      <c r="BB22">
        <v>515.37</v>
      </c>
      <c r="BC22">
        <f t="shared" si="34"/>
        <v>305.45000000000005</v>
      </c>
      <c r="BD22">
        <f t="shared" si="35"/>
        <v>0.38469851039449993</v>
      </c>
      <c r="BE22">
        <f t="shared" si="36"/>
        <v>0.88879423018811587</v>
      </c>
      <c r="BF22">
        <f t="shared" si="37"/>
        <v>1.1154616272107238</v>
      </c>
      <c r="BG22">
        <f t="shared" si="38"/>
        <v>0.95863388453517551</v>
      </c>
      <c r="BH22">
        <f t="shared" si="39"/>
        <v>1400.00833333333</v>
      </c>
      <c r="BI22">
        <f t="shared" si="40"/>
        <v>1180.1923918535167</v>
      </c>
      <c r="BJ22">
        <f t="shared" si="41"/>
        <v>0.84298954781472935</v>
      </c>
      <c r="BK22">
        <f t="shared" si="42"/>
        <v>0.19597909562945887</v>
      </c>
      <c r="BL22">
        <v>6</v>
      </c>
      <c r="BM22">
        <v>0.5</v>
      </c>
      <c r="BN22" t="s">
        <v>290</v>
      </c>
      <c r="BO22">
        <v>2</v>
      </c>
      <c r="BP22">
        <v>1608076694.3499999</v>
      </c>
      <c r="BQ22">
        <v>198.949633333333</v>
      </c>
      <c r="BR22">
        <v>204.8383</v>
      </c>
      <c r="BS22">
        <v>19.483560000000001</v>
      </c>
      <c r="BT22">
        <v>15.9537866666667</v>
      </c>
      <c r="BU22">
        <v>194.18063333333299</v>
      </c>
      <c r="BV22">
        <v>19.32957</v>
      </c>
      <c r="BW22">
        <v>500.01273333333302</v>
      </c>
      <c r="BX22">
        <v>102.474533333333</v>
      </c>
      <c r="BY22">
        <v>9.9989276666666696E-2</v>
      </c>
      <c r="BZ22">
        <v>27.977646666666701</v>
      </c>
      <c r="CA22">
        <v>28.162876666666701</v>
      </c>
      <c r="CB22">
        <v>999.9</v>
      </c>
      <c r="CC22">
        <v>0</v>
      </c>
      <c r="CD22">
        <v>0</v>
      </c>
      <c r="CE22">
        <v>10000.153333333301</v>
      </c>
      <c r="CF22">
        <v>0</v>
      </c>
      <c r="CG22">
        <v>248.22829999999999</v>
      </c>
      <c r="CH22">
        <v>1400.00833333333</v>
      </c>
      <c r="CI22">
        <v>0.89999220000000002</v>
      </c>
      <c r="CJ22">
        <v>0.10000779999999999</v>
      </c>
      <c r="CK22">
        <v>0</v>
      </c>
      <c r="CL22">
        <v>703.35436666666703</v>
      </c>
      <c r="CM22">
        <v>4.9993800000000004</v>
      </c>
      <c r="CN22">
        <v>9895.1853333333293</v>
      </c>
      <c r="CO22">
        <v>11164.3666666667</v>
      </c>
      <c r="CP22">
        <v>46.875</v>
      </c>
      <c r="CQ22">
        <v>48.070399999999999</v>
      </c>
      <c r="CR22">
        <v>47.4664</v>
      </c>
      <c r="CS22">
        <v>48.186999999999998</v>
      </c>
      <c r="CT22">
        <v>48.5</v>
      </c>
      <c r="CU22">
        <v>1255.4953333333301</v>
      </c>
      <c r="CV22">
        <v>139.51300000000001</v>
      </c>
      <c r="CW22">
        <v>0</v>
      </c>
      <c r="CX22">
        <v>72.200000047683702</v>
      </c>
      <c r="CY22">
        <v>0</v>
      </c>
      <c r="CZ22">
        <v>703.31384000000003</v>
      </c>
      <c r="DA22">
        <v>-6.6673076864088596</v>
      </c>
      <c r="DB22">
        <v>-86.619230632329504</v>
      </c>
      <c r="DC22">
        <v>9894.6452000000008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4.3161153039342999</v>
      </c>
      <c r="DS22">
        <v>-0.24726904920989001</v>
      </c>
      <c r="DT22">
        <v>3.0025199077488601E-2</v>
      </c>
      <c r="DU22">
        <v>1</v>
      </c>
      <c r="DV22">
        <v>-5.8912576666666698</v>
      </c>
      <c r="DW22">
        <v>0.167986384872084</v>
      </c>
      <c r="DX22">
        <v>2.78223649466076E-2</v>
      </c>
      <c r="DY22">
        <v>1</v>
      </c>
      <c r="DZ22">
        <v>3.5289700000000002</v>
      </c>
      <c r="EA22">
        <v>0.100679866518349</v>
      </c>
      <c r="EB22">
        <v>7.2719341764530899E-3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1402.1</v>
      </c>
      <c r="EX22">
        <v>1402.3</v>
      </c>
      <c r="EY22">
        <v>2</v>
      </c>
      <c r="EZ22">
        <v>484.21600000000001</v>
      </c>
      <c r="FA22">
        <v>516.65</v>
      </c>
      <c r="FB22">
        <v>25.116599999999998</v>
      </c>
      <c r="FC22">
        <v>30.971499999999999</v>
      </c>
      <c r="FD22">
        <v>29.9998</v>
      </c>
      <c r="FE22">
        <v>30.795200000000001</v>
      </c>
      <c r="FF22">
        <v>30.83</v>
      </c>
      <c r="FG22">
        <v>12.3489</v>
      </c>
      <c r="FH22">
        <v>0</v>
      </c>
      <c r="FI22">
        <v>100</v>
      </c>
      <c r="FJ22">
        <v>25.1325</v>
      </c>
      <c r="FK22">
        <v>205.34</v>
      </c>
      <c r="FL22">
        <v>19.519500000000001</v>
      </c>
      <c r="FM22">
        <v>101.18</v>
      </c>
      <c r="FN22">
        <v>100.661</v>
      </c>
    </row>
    <row r="23" spans="1:170" x14ac:dyDescent="0.25">
      <c r="A23">
        <v>7</v>
      </c>
      <c r="B23">
        <v>1608076775.0999999</v>
      </c>
      <c r="C23">
        <v>522</v>
      </c>
      <c r="D23" t="s">
        <v>315</v>
      </c>
      <c r="E23" t="s">
        <v>316</v>
      </c>
      <c r="F23" t="s">
        <v>285</v>
      </c>
      <c r="G23" t="s">
        <v>286</v>
      </c>
      <c r="H23">
        <v>1608076767.0999999</v>
      </c>
      <c r="I23">
        <f t="shared" si="0"/>
        <v>3.0682028863231975E-3</v>
      </c>
      <c r="J23">
        <f t="shared" si="1"/>
        <v>6.7326535992102388</v>
      </c>
      <c r="K23">
        <f t="shared" si="2"/>
        <v>248.89603225806499</v>
      </c>
      <c r="L23">
        <f t="shared" si="3"/>
        <v>178.59298044203797</v>
      </c>
      <c r="M23">
        <f t="shared" si="4"/>
        <v>18.319561921643992</v>
      </c>
      <c r="N23">
        <f t="shared" si="5"/>
        <v>25.531049785481088</v>
      </c>
      <c r="O23">
        <f t="shared" si="6"/>
        <v>0.17279141328081624</v>
      </c>
      <c r="P23">
        <f t="shared" si="7"/>
        <v>2.9721687315632743</v>
      </c>
      <c r="Q23">
        <f t="shared" si="8"/>
        <v>0.16739839110843346</v>
      </c>
      <c r="R23">
        <f t="shared" si="9"/>
        <v>0.1050945146714789</v>
      </c>
      <c r="S23">
        <f t="shared" si="10"/>
        <v>231.28896765109752</v>
      </c>
      <c r="T23">
        <f t="shared" si="11"/>
        <v>28.545438178842545</v>
      </c>
      <c r="U23">
        <f t="shared" si="12"/>
        <v>28.145351612903202</v>
      </c>
      <c r="V23">
        <f t="shared" si="13"/>
        <v>3.8271143584925231</v>
      </c>
      <c r="W23">
        <f t="shared" si="14"/>
        <v>52.752780520797934</v>
      </c>
      <c r="X23">
        <f t="shared" si="15"/>
        <v>2.0004089467908739</v>
      </c>
      <c r="Y23">
        <f t="shared" si="16"/>
        <v>3.7920445653138737</v>
      </c>
      <c r="Z23">
        <f t="shared" si="17"/>
        <v>1.8267054117016492</v>
      </c>
      <c r="AA23">
        <f t="shared" si="18"/>
        <v>-135.30774728685302</v>
      </c>
      <c r="AB23">
        <f t="shared" si="19"/>
        <v>-25.315667916931272</v>
      </c>
      <c r="AC23">
        <f t="shared" si="20"/>
        <v>-1.8578636901426515</v>
      </c>
      <c r="AD23">
        <f t="shared" si="21"/>
        <v>68.807688757170567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53995.505598279691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704.04791999999998</v>
      </c>
      <c r="AR23">
        <v>843.78</v>
      </c>
      <c r="AS23">
        <f t="shared" si="27"/>
        <v>0.16560250302211477</v>
      </c>
      <c r="AT23">
        <v>0.5</v>
      </c>
      <c r="AU23">
        <f t="shared" si="28"/>
        <v>1180.1715115309476</v>
      </c>
      <c r="AV23">
        <f t="shared" si="29"/>
        <v>6.7326535992102388</v>
      </c>
      <c r="AW23">
        <f t="shared" si="30"/>
        <v>97.719678152458741</v>
      </c>
      <c r="AX23">
        <f t="shared" si="31"/>
        <v>0.38518334162933465</v>
      </c>
      <c r="AY23">
        <f t="shared" si="32"/>
        <v>6.1943548099574353E-3</v>
      </c>
      <c r="AZ23">
        <f t="shared" si="33"/>
        <v>2.8660314299936007</v>
      </c>
      <c r="BA23" t="s">
        <v>318</v>
      </c>
      <c r="BB23">
        <v>518.77</v>
      </c>
      <c r="BC23">
        <f t="shared" si="34"/>
        <v>325.01</v>
      </c>
      <c r="BD23">
        <f t="shared" si="35"/>
        <v>0.4299316328728347</v>
      </c>
      <c r="BE23">
        <f t="shared" si="36"/>
        <v>0.88152633132967118</v>
      </c>
      <c r="BF23">
        <f t="shared" si="37"/>
        <v>1.0890781682794337</v>
      </c>
      <c r="BG23">
        <f t="shared" si="38"/>
        <v>0.94961795260292448</v>
      </c>
      <c r="BH23">
        <f t="shared" si="39"/>
        <v>1399.9835483871</v>
      </c>
      <c r="BI23">
        <f t="shared" si="40"/>
        <v>1180.1715115309476</v>
      </c>
      <c r="BJ23">
        <f t="shared" si="41"/>
        <v>0.84298955719201518</v>
      </c>
      <c r="BK23">
        <f t="shared" si="42"/>
        <v>0.19597911438403032</v>
      </c>
      <c r="BL23">
        <v>6</v>
      </c>
      <c r="BM23">
        <v>0.5</v>
      </c>
      <c r="BN23" t="s">
        <v>290</v>
      </c>
      <c r="BO23">
        <v>2</v>
      </c>
      <c r="BP23">
        <v>1608076767.0999999</v>
      </c>
      <c r="BQ23">
        <v>248.89603225806499</v>
      </c>
      <c r="BR23">
        <v>257.89154838709698</v>
      </c>
      <c r="BS23">
        <v>19.501503225806399</v>
      </c>
      <c r="BT23">
        <v>15.891487096774201</v>
      </c>
      <c r="BU23">
        <v>244.12703225806499</v>
      </c>
      <c r="BV23">
        <v>19.347503225806499</v>
      </c>
      <c r="BW23">
        <v>500.00358064516098</v>
      </c>
      <c r="BX23">
        <v>102.477161290323</v>
      </c>
      <c r="BY23">
        <v>0.100005383870968</v>
      </c>
      <c r="BZ23">
        <v>27.9873612903226</v>
      </c>
      <c r="CA23">
        <v>28.145351612903202</v>
      </c>
      <c r="CB23">
        <v>999.9</v>
      </c>
      <c r="CC23">
        <v>0</v>
      </c>
      <c r="CD23">
        <v>0</v>
      </c>
      <c r="CE23">
        <v>9997.3432258064495</v>
      </c>
      <c r="CF23">
        <v>0</v>
      </c>
      <c r="CG23">
        <v>248.260903225806</v>
      </c>
      <c r="CH23">
        <v>1399.9835483871</v>
      </c>
      <c r="CI23">
        <v>0.89999138709677395</v>
      </c>
      <c r="CJ23">
        <v>0.100008612903226</v>
      </c>
      <c r="CK23">
        <v>0</v>
      </c>
      <c r="CL23">
        <v>704.09290322580603</v>
      </c>
      <c r="CM23">
        <v>4.9993800000000004</v>
      </c>
      <c r="CN23">
        <v>9908.5448387096803</v>
      </c>
      <c r="CO23">
        <v>11164.180645161299</v>
      </c>
      <c r="CP23">
        <v>46.875</v>
      </c>
      <c r="CQ23">
        <v>48.058</v>
      </c>
      <c r="CR23">
        <v>47.436999999999998</v>
      </c>
      <c r="CS23">
        <v>48.158999999999999</v>
      </c>
      <c r="CT23">
        <v>48.5</v>
      </c>
      <c r="CU23">
        <v>1255.47258064516</v>
      </c>
      <c r="CV23">
        <v>139.51096774193601</v>
      </c>
      <c r="CW23">
        <v>0</v>
      </c>
      <c r="CX23">
        <v>72.299999952316298</v>
      </c>
      <c r="CY23">
        <v>0</v>
      </c>
      <c r="CZ23">
        <v>704.04791999999998</v>
      </c>
      <c r="DA23">
        <v>-3.2066923155547702</v>
      </c>
      <c r="DB23">
        <v>-40.335384494703</v>
      </c>
      <c r="DC23">
        <v>9908.0436000000009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6.7346244784206197</v>
      </c>
      <c r="DS23">
        <v>-0.22252361309636801</v>
      </c>
      <c r="DT23">
        <v>3.5087721997069499E-2</v>
      </c>
      <c r="DU23">
        <v>1</v>
      </c>
      <c r="DV23">
        <v>-8.99465133333333</v>
      </c>
      <c r="DW23">
        <v>0.14136400444939201</v>
      </c>
      <c r="DX23">
        <v>3.68563139532729E-2</v>
      </c>
      <c r="DY23">
        <v>1</v>
      </c>
      <c r="DZ23">
        <v>3.60988466666667</v>
      </c>
      <c r="EA23">
        <v>4.5713726362634301E-2</v>
      </c>
      <c r="EB23">
        <v>3.4551147914681801E-3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1403.3</v>
      </c>
      <c r="EX23">
        <v>1403.5</v>
      </c>
      <c r="EY23">
        <v>2</v>
      </c>
      <c r="EZ23">
        <v>484.428</v>
      </c>
      <c r="FA23">
        <v>516.94000000000005</v>
      </c>
      <c r="FB23">
        <v>25.144500000000001</v>
      </c>
      <c r="FC23">
        <v>30.935700000000001</v>
      </c>
      <c r="FD23">
        <v>30</v>
      </c>
      <c r="FE23">
        <v>30.760300000000001</v>
      </c>
      <c r="FF23">
        <v>30.7958</v>
      </c>
      <c r="FG23">
        <v>14.700200000000001</v>
      </c>
      <c r="FH23">
        <v>0</v>
      </c>
      <c r="FI23">
        <v>100</v>
      </c>
      <c r="FJ23">
        <v>25.147200000000002</v>
      </c>
      <c r="FK23">
        <v>258.34399999999999</v>
      </c>
      <c r="FL23">
        <v>19.444900000000001</v>
      </c>
      <c r="FM23">
        <v>101.181</v>
      </c>
      <c r="FN23">
        <v>100.663</v>
      </c>
    </row>
    <row r="24" spans="1:170" x14ac:dyDescent="0.25">
      <c r="A24">
        <v>8</v>
      </c>
      <c r="B24">
        <v>1608076884.0999999</v>
      </c>
      <c r="C24">
        <v>631</v>
      </c>
      <c r="D24" t="s">
        <v>319</v>
      </c>
      <c r="E24" t="s">
        <v>320</v>
      </c>
      <c r="F24" t="s">
        <v>285</v>
      </c>
      <c r="G24" t="s">
        <v>286</v>
      </c>
      <c r="H24">
        <v>1608076876.3499999</v>
      </c>
      <c r="I24">
        <f t="shared" si="0"/>
        <v>3.0746674892593246E-3</v>
      </c>
      <c r="J24">
        <f t="shared" si="1"/>
        <v>13.26909963987193</v>
      </c>
      <c r="K24">
        <f t="shared" si="2"/>
        <v>399.43456666666702</v>
      </c>
      <c r="L24">
        <f t="shared" si="3"/>
        <v>263.63549938446585</v>
      </c>
      <c r="M24">
        <f t="shared" si="4"/>
        <v>27.042315144373934</v>
      </c>
      <c r="N24">
        <f t="shared" si="5"/>
        <v>40.971854915502753</v>
      </c>
      <c r="O24">
        <f t="shared" si="6"/>
        <v>0.17300132410845903</v>
      </c>
      <c r="P24">
        <f t="shared" si="7"/>
        <v>2.9710068610050673</v>
      </c>
      <c r="Q24">
        <f t="shared" si="8"/>
        <v>0.16759336852940582</v>
      </c>
      <c r="R24">
        <f t="shared" si="9"/>
        <v>0.10521765659681306</v>
      </c>
      <c r="S24">
        <f t="shared" si="10"/>
        <v>231.29338808850463</v>
      </c>
      <c r="T24">
        <f t="shared" si="11"/>
        <v>28.534271388499707</v>
      </c>
      <c r="U24">
        <f t="shared" si="12"/>
        <v>28.1072466666667</v>
      </c>
      <c r="V24">
        <f t="shared" si="13"/>
        <v>3.8186302507361489</v>
      </c>
      <c r="W24">
        <f t="shared" si="14"/>
        <v>52.510199335582911</v>
      </c>
      <c r="X24">
        <f t="shared" si="15"/>
        <v>1.9900795580650201</v>
      </c>
      <c r="Y24">
        <f t="shared" si="16"/>
        <v>3.7898914558423065</v>
      </c>
      <c r="Z24">
        <f t="shared" si="17"/>
        <v>1.8285506926711288</v>
      </c>
      <c r="AA24">
        <f t="shared" si="18"/>
        <v>-135.59283627633621</v>
      </c>
      <c r="AB24">
        <f t="shared" si="19"/>
        <v>-20.762681954931693</v>
      </c>
      <c r="AC24">
        <f t="shared" si="20"/>
        <v>-1.523962118831949</v>
      </c>
      <c r="AD24">
        <f t="shared" si="21"/>
        <v>73.413907738404774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53963.151000715559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750.73432000000003</v>
      </c>
      <c r="AR24">
        <v>956.6</v>
      </c>
      <c r="AS24">
        <f t="shared" si="27"/>
        <v>0.21520560317792181</v>
      </c>
      <c r="AT24">
        <v>0.5</v>
      </c>
      <c r="AU24">
        <f t="shared" si="28"/>
        <v>1180.200381853203</v>
      </c>
      <c r="AV24">
        <f t="shared" si="29"/>
        <v>13.26909963987193</v>
      </c>
      <c r="AW24">
        <f t="shared" si="30"/>
        <v>126.99286752376609</v>
      </c>
      <c r="AX24">
        <f t="shared" si="31"/>
        <v>0.44938323228099519</v>
      </c>
      <c r="AY24">
        <f t="shared" si="32"/>
        <v>1.1732623826087245E-2</v>
      </c>
      <c r="AZ24">
        <f t="shared" si="33"/>
        <v>2.4100773573071295</v>
      </c>
      <c r="BA24" t="s">
        <v>322</v>
      </c>
      <c r="BB24">
        <v>526.72</v>
      </c>
      <c r="BC24">
        <f t="shared" si="34"/>
        <v>429.88</v>
      </c>
      <c r="BD24">
        <f t="shared" si="35"/>
        <v>0.47889103935982136</v>
      </c>
      <c r="BE24">
        <f t="shared" si="36"/>
        <v>0.84284335517080033</v>
      </c>
      <c r="BF24">
        <f t="shared" si="37"/>
        <v>0.8537784214891847</v>
      </c>
      <c r="BG24">
        <f t="shared" si="38"/>
        <v>0.90531579926683625</v>
      </c>
      <c r="BH24">
        <f t="shared" si="39"/>
        <v>1400.01866666667</v>
      </c>
      <c r="BI24">
        <f t="shared" si="40"/>
        <v>1180.200381853203</v>
      </c>
      <c r="BJ24">
        <f t="shared" si="41"/>
        <v>0.8429890328985139</v>
      </c>
      <c r="BK24">
        <f t="shared" si="42"/>
        <v>0.19597806579702803</v>
      </c>
      <c r="BL24">
        <v>6</v>
      </c>
      <c r="BM24">
        <v>0.5</v>
      </c>
      <c r="BN24" t="s">
        <v>290</v>
      </c>
      <c r="BO24">
        <v>2</v>
      </c>
      <c r="BP24">
        <v>1608076876.3499999</v>
      </c>
      <c r="BQ24">
        <v>399.43456666666702</v>
      </c>
      <c r="BR24">
        <v>416.83083333333298</v>
      </c>
      <c r="BS24">
        <v>19.4012833333333</v>
      </c>
      <c r="BT24">
        <v>15.78335</v>
      </c>
      <c r="BU24">
        <v>394.66556666666702</v>
      </c>
      <c r="BV24">
        <v>19.2472833333333</v>
      </c>
      <c r="BW24">
        <v>500.01170000000002</v>
      </c>
      <c r="BX24">
        <v>102.4746</v>
      </c>
      <c r="BY24">
        <v>0.100035083333333</v>
      </c>
      <c r="BZ24">
        <v>27.977620000000002</v>
      </c>
      <c r="CA24">
        <v>28.1072466666667</v>
      </c>
      <c r="CB24">
        <v>999.9</v>
      </c>
      <c r="CC24">
        <v>0</v>
      </c>
      <c r="CD24">
        <v>0</v>
      </c>
      <c r="CE24">
        <v>9991.0216666666602</v>
      </c>
      <c r="CF24">
        <v>0</v>
      </c>
      <c r="CG24">
        <v>247.06866666666701</v>
      </c>
      <c r="CH24">
        <v>1400.01866666667</v>
      </c>
      <c r="CI24">
        <v>0.90000999999999998</v>
      </c>
      <c r="CJ24">
        <v>9.9990300000000004E-2</v>
      </c>
      <c r="CK24">
        <v>0</v>
      </c>
      <c r="CL24">
        <v>750.54809999999998</v>
      </c>
      <c r="CM24">
        <v>4.9993800000000004</v>
      </c>
      <c r="CN24">
        <v>10537.67</v>
      </c>
      <c r="CO24">
        <v>11164.51</v>
      </c>
      <c r="CP24">
        <v>46.75</v>
      </c>
      <c r="CQ24">
        <v>47.991599999999998</v>
      </c>
      <c r="CR24">
        <v>47.375</v>
      </c>
      <c r="CS24">
        <v>48.061999999999998</v>
      </c>
      <c r="CT24">
        <v>48.395666666666699</v>
      </c>
      <c r="CU24">
        <v>1255.52866666667</v>
      </c>
      <c r="CV24">
        <v>139.49</v>
      </c>
      <c r="CW24">
        <v>0</v>
      </c>
      <c r="CX24">
        <v>108.200000047684</v>
      </c>
      <c r="CY24">
        <v>0</v>
      </c>
      <c r="CZ24">
        <v>750.73432000000003</v>
      </c>
      <c r="DA24">
        <v>20.993846118551001</v>
      </c>
      <c r="DB24">
        <v>273.55384572973298</v>
      </c>
      <c r="DC24">
        <v>10539.932000000001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13.274214750690801</v>
      </c>
      <c r="DS24">
        <v>-0.19418334545072599</v>
      </c>
      <c r="DT24">
        <v>3.0892640935805502E-2</v>
      </c>
      <c r="DU24">
        <v>1</v>
      </c>
      <c r="DV24">
        <v>-17.3989233333333</v>
      </c>
      <c r="DW24">
        <v>0.167623581757469</v>
      </c>
      <c r="DX24">
        <v>3.36060677391583E-2</v>
      </c>
      <c r="DY24">
        <v>1</v>
      </c>
      <c r="DZ24">
        <v>3.617718</v>
      </c>
      <c r="EA24">
        <v>2.4323559510564301E-2</v>
      </c>
      <c r="EB24">
        <v>2.0544170300436501E-3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1405.1</v>
      </c>
      <c r="EX24">
        <v>1405.4</v>
      </c>
      <c r="EY24">
        <v>2</v>
      </c>
      <c r="EZ24">
        <v>484.63900000000001</v>
      </c>
      <c r="FA24">
        <v>517.82899999999995</v>
      </c>
      <c r="FB24">
        <v>25.270399999999999</v>
      </c>
      <c r="FC24">
        <v>30.869800000000001</v>
      </c>
      <c r="FD24">
        <v>29.999700000000001</v>
      </c>
      <c r="FE24">
        <v>30.6951</v>
      </c>
      <c r="FF24">
        <v>30.729399999999998</v>
      </c>
      <c r="FG24">
        <v>21.418199999999999</v>
      </c>
      <c r="FH24">
        <v>0</v>
      </c>
      <c r="FI24">
        <v>100</v>
      </c>
      <c r="FJ24">
        <v>25.278600000000001</v>
      </c>
      <c r="FK24">
        <v>417.14800000000002</v>
      </c>
      <c r="FL24">
        <v>19.407699999999998</v>
      </c>
      <c r="FM24">
        <v>101.193</v>
      </c>
      <c r="FN24">
        <v>100.675</v>
      </c>
    </row>
    <row r="25" spans="1:170" x14ac:dyDescent="0.25">
      <c r="A25">
        <v>9</v>
      </c>
      <c r="B25">
        <v>1608076956.0999999</v>
      </c>
      <c r="C25">
        <v>703</v>
      </c>
      <c r="D25" t="s">
        <v>323</v>
      </c>
      <c r="E25" t="s">
        <v>324</v>
      </c>
      <c r="F25" t="s">
        <v>285</v>
      </c>
      <c r="G25" t="s">
        <v>286</v>
      </c>
      <c r="H25">
        <v>1608076948.3499999</v>
      </c>
      <c r="I25">
        <f t="shared" si="0"/>
        <v>3.0638277698458011E-3</v>
      </c>
      <c r="J25">
        <f t="shared" si="1"/>
        <v>17.768101293418567</v>
      </c>
      <c r="K25">
        <f t="shared" si="2"/>
        <v>497.60783333333302</v>
      </c>
      <c r="L25">
        <f t="shared" si="3"/>
        <v>315.21817857848163</v>
      </c>
      <c r="M25">
        <f t="shared" si="4"/>
        <v>32.332157760374507</v>
      </c>
      <c r="N25">
        <f t="shared" si="5"/>
        <v>51.039997257409965</v>
      </c>
      <c r="O25">
        <f t="shared" si="6"/>
        <v>0.17135469832978006</v>
      </c>
      <c r="P25">
        <f t="shared" si="7"/>
        <v>2.9737586631854249</v>
      </c>
      <c r="Q25">
        <f t="shared" si="8"/>
        <v>0.16605224640616817</v>
      </c>
      <c r="R25">
        <f t="shared" si="9"/>
        <v>0.1042453903026923</v>
      </c>
      <c r="S25">
        <f t="shared" si="10"/>
        <v>231.28864633035352</v>
      </c>
      <c r="T25">
        <f t="shared" si="11"/>
        <v>28.528931580757035</v>
      </c>
      <c r="U25">
        <f t="shared" si="12"/>
        <v>28.108529999999998</v>
      </c>
      <c r="V25">
        <f t="shared" si="13"/>
        <v>3.8189157190775651</v>
      </c>
      <c r="W25">
        <f t="shared" si="14"/>
        <v>52.264306161001038</v>
      </c>
      <c r="X25">
        <f t="shared" si="15"/>
        <v>1.9798813743102781</v>
      </c>
      <c r="Y25">
        <f t="shared" si="16"/>
        <v>3.7882094296080804</v>
      </c>
      <c r="Z25">
        <f t="shared" si="17"/>
        <v>1.839034344767287</v>
      </c>
      <c r="AA25">
        <f t="shared" si="18"/>
        <v>-135.11480465019983</v>
      </c>
      <c r="AB25">
        <f t="shared" si="19"/>
        <v>-22.208237701169342</v>
      </c>
      <c r="AC25">
        <f t="shared" si="20"/>
        <v>-1.628504852795553</v>
      </c>
      <c r="AD25">
        <f t="shared" si="21"/>
        <v>72.337099126188804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54045.088997517312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804.20803846153797</v>
      </c>
      <c r="AR25">
        <v>1058.7</v>
      </c>
      <c r="AS25">
        <f t="shared" si="27"/>
        <v>0.24038156374654018</v>
      </c>
      <c r="AT25">
        <v>0.5</v>
      </c>
      <c r="AU25">
        <f t="shared" si="28"/>
        <v>1180.1716818534323</v>
      </c>
      <c r="AV25">
        <f t="shared" si="29"/>
        <v>17.768101293418567</v>
      </c>
      <c r="AW25">
        <f t="shared" si="30"/>
        <v>141.84575718665619</v>
      </c>
      <c r="AX25">
        <f t="shared" si="31"/>
        <v>0.48910928497213568</v>
      </c>
      <c r="AY25">
        <f t="shared" si="32"/>
        <v>1.5545067768803824E-2</v>
      </c>
      <c r="AZ25">
        <f t="shared" si="33"/>
        <v>2.0812128081609522</v>
      </c>
      <c r="BA25" t="s">
        <v>326</v>
      </c>
      <c r="BB25">
        <v>540.88</v>
      </c>
      <c r="BC25">
        <f t="shared" si="34"/>
        <v>517.82000000000005</v>
      </c>
      <c r="BD25">
        <f t="shared" si="35"/>
        <v>0.49146800343451791</v>
      </c>
      <c r="BE25">
        <f t="shared" si="36"/>
        <v>0.80970895193297088</v>
      </c>
      <c r="BF25">
        <f t="shared" si="37"/>
        <v>0.74147683722181257</v>
      </c>
      <c r="BG25">
        <f t="shared" si="38"/>
        <v>0.86522317512559721</v>
      </c>
      <c r="BH25">
        <f t="shared" si="39"/>
        <v>1399.9839999999999</v>
      </c>
      <c r="BI25">
        <f t="shared" si="40"/>
        <v>1180.1716818534323</v>
      </c>
      <c r="BJ25">
        <f t="shared" si="41"/>
        <v>0.84298940691710222</v>
      </c>
      <c r="BK25">
        <f t="shared" si="42"/>
        <v>0.19597881383420424</v>
      </c>
      <c r="BL25">
        <v>6</v>
      </c>
      <c r="BM25">
        <v>0.5</v>
      </c>
      <c r="BN25" t="s">
        <v>290</v>
      </c>
      <c r="BO25">
        <v>2</v>
      </c>
      <c r="BP25">
        <v>1608076948.3499999</v>
      </c>
      <c r="BQ25">
        <v>497.60783333333302</v>
      </c>
      <c r="BR25">
        <v>520.75869999999998</v>
      </c>
      <c r="BS25">
        <v>19.302596666666702</v>
      </c>
      <c r="BT25">
        <v>15.6970266666667</v>
      </c>
      <c r="BU25">
        <v>492.83883333333301</v>
      </c>
      <c r="BV25">
        <v>19.148596666666698</v>
      </c>
      <c r="BW25">
        <v>500.0077</v>
      </c>
      <c r="BX25">
        <v>102.4708</v>
      </c>
      <c r="BY25">
        <v>9.9927063333333302E-2</v>
      </c>
      <c r="BZ25">
        <v>27.970006666666698</v>
      </c>
      <c r="CA25">
        <v>28.108529999999998</v>
      </c>
      <c r="CB25">
        <v>999.9</v>
      </c>
      <c r="CC25">
        <v>0</v>
      </c>
      <c r="CD25">
        <v>0</v>
      </c>
      <c r="CE25">
        <v>10006.961666666701</v>
      </c>
      <c r="CF25">
        <v>0</v>
      </c>
      <c r="CG25">
        <v>246.26496666666699</v>
      </c>
      <c r="CH25">
        <v>1399.9839999999999</v>
      </c>
      <c r="CI25">
        <v>0.89999669999999998</v>
      </c>
      <c r="CJ25">
        <v>0.10000341</v>
      </c>
      <c r="CK25">
        <v>0</v>
      </c>
      <c r="CL25">
        <v>803.92186666666601</v>
      </c>
      <c r="CM25">
        <v>4.9993800000000004</v>
      </c>
      <c r="CN25">
        <v>11259.33</v>
      </c>
      <c r="CO25">
        <v>11164.19</v>
      </c>
      <c r="CP25">
        <v>46.699599999999997</v>
      </c>
      <c r="CQ25">
        <v>47.899799999999999</v>
      </c>
      <c r="CR25">
        <v>47.303733333333298</v>
      </c>
      <c r="CS25">
        <v>48</v>
      </c>
      <c r="CT25">
        <v>48.362400000000001</v>
      </c>
      <c r="CU25">
        <v>1255.48</v>
      </c>
      <c r="CV25">
        <v>139.50399999999999</v>
      </c>
      <c r="CW25">
        <v>0</v>
      </c>
      <c r="CX25">
        <v>71.599999904632597</v>
      </c>
      <c r="CY25">
        <v>0</v>
      </c>
      <c r="CZ25">
        <v>804.20803846153797</v>
      </c>
      <c r="DA25">
        <v>34.533914547087299</v>
      </c>
      <c r="DB25">
        <v>448.97094049944502</v>
      </c>
      <c r="DC25">
        <v>11263.2153846154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17.7703318154161</v>
      </c>
      <c r="DS25">
        <v>-0.16377954655813001</v>
      </c>
      <c r="DT25">
        <v>3.3709240975771597E-2</v>
      </c>
      <c r="DU25">
        <v>1</v>
      </c>
      <c r="DV25">
        <v>-23.150836666666699</v>
      </c>
      <c r="DW25">
        <v>1.8807563959968601E-2</v>
      </c>
      <c r="DX25">
        <v>3.5336189978861898E-2</v>
      </c>
      <c r="DY25">
        <v>1</v>
      </c>
      <c r="DZ25">
        <v>3.6053113333333302</v>
      </c>
      <c r="EA25">
        <v>2.86222024471624E-2</v>
      </c>
      <c r="EB25">
        <v>2.8919805593322699E-3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1406.3</v>
      </c>
      <c r="EX25">
        <v>1406.6</v>
      </c>
      <c r="EY25">
        <v>2</v>
      </c>
      <c r="EZ25">
        <v>484.709</v>
      </c>
      <c r="FA25">
        <v>518.62300000000005</v>
      </c>
      <c r="FB25">
        <v>25.332899999999999</v>
      </c>
      <c r="FC25">
        <v>30.803100000000001</v>
      </c>
      <c r="FD25">
        <v>29.999700000000001</v>
      </c>
      <c r="FE25">
        <v>30.6341</v>
      </c>
      <c r="FF25">
        <v>30.667899999999999</v>
      </c>
      <c r="FG25">
        <v>25.6325</v>
      </c>
      <c r="FH25">
        <v>0</v>
      </c>
      <c r="FI25">
        <v>100</v>
      </c>
      <c r="FJ25">
        <v>25.338699999999999</v>
      </c>
      <c r="FK25">
        <v>521.91999999999996</v>
      </c>
      <c r="FL25">
        <v>19.327500000000001</v>
      </c>
      <c r="FM25">
        <v>101.203</v>
      </c>
      <c r="FN25">
        <v>100.68600000000001</v>
      </c>
    </row>
    <row r="26" spans="1:170" x14ac:dyDescent="0.25">
      <c r="A26">
        <v>10</v>
      </c>
      <c r="B26">
        <v>1608077062.0999999</v>
      </c>
      <c r="C26">
        <v>809</v>
      </c>
      <c r="D26" t="s">
        <v>327</v>
      </c>
      <c r="E26" t="s">
        <v>328</v>
      </c>
      <c r="F26" t="s">
        <v>285</v>
      </c>
      <c r="G26" t="s">
        <v>286</v>
      </c>
      <c r="H26">
        <v>1608077054.3499999</v>
      </c>
      <c r="I26">
        <f t="shared" si="0"/>
        <v>3.0055124032707724E-3</v>
      </c>
      <c r="J26">
        <f t="shared" si="1"/>
        <v>20.560737062016642</v>
      </c>
      <c r="K26">
        <f t="shared" si="2"/>
        <v>599.57716666666704</v>
      </c>
      <c r="L26">
        <f t="shared" si="3"/>
        <v>382.58818319878827</v>
      </c>
      <c r="M26">
        <f t="shared" si="4"/>
        <v>39.241324464871944</v>
      </c>
      <c r="N26">
        <f t="shared" si="5"/>
        <v>61.497461688905084</v>
      </c>
      <c r="O26">
        <f t="shared" si="6"/>
        <v>0.16681637110523675</v>
      </c>
      <c r="P26">
        <f t="shared" si="7"/>
        <v>2.9746834528150217</v>
      </c>
      <c r="Q26">
        <f t="shared" si="8"/>
        <v>0.16178814600875491</v>
      </c>
      <c r="R26">
        <f t="shared" si="9"/>
        <v>0.10155673242195021</v>
      </c>
      <c r="S26">
        <f t="shared" si="10"/>
        <v>231.29236297651121</v>
      </c>
      <c r="T26">
        <f t="shared" si="11"/>
        <v>28.564651203979366</v>
      </c>
      <c r="U26">
        <f t="shared" si="12"/>
        <v>28.0849366666667</v>
      </c>
      <c r="V26">
        <f t="shared" si="13"/>
        <v>3.8136705244757145</v>
      </c>
      <c r="W26">
        <f t="shared" si="14"/>
        <v>51.72718578110085</v>
      </c>
      <c r="X26">
        <f t="shared" si="15"/>
        <v>1.9619264749634786</v>
      </c>
      <c r="Y26">
        <f t="shared" si="16"/>
        <v>3.7928343584473376</v>
      </c>
      <c r="Z26">
        <f t="shared" si="17"/>
        <v>1.8517440495122359</v>
      </c>
      <c r="AA26">
        <f t="shared" si="18"/>
        <v>-132.54309698424106</v>
      </c>
      <c r="AB26">
        <f t="shared" si="19"/>
        <v>-15.075421195425868</v>
      </c>
      <c r="AC26">
        <f t="shared" si="20"/>
        <v>-1.1051051283622015</v>
      </c>
      <c r="AD26">
        <f t="shared" si="21"/>
        <v>82.568739668482095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54068.387238863441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876.32588461538501</v>
      </c>
      <c r="AR26">
        <v>1179.3800000000001</v>
      </c>
      <c r="AS26">
        <f t="shared" si="27"/>
        <v>0.25696053467467239</v>
      </c>
      <c r="AT26">
        <v>0.5</v>
      </c>
      <c r="AU26">
        <f t="shared" si="28"/>
        <v>1180.1877538811918</v>
      </c>
      <c r="AV26">
        <f t="shared" si="29"/>
        <v>20.560737062016642</v>
      </c>
      <c r="AW26">
        <f t="shared" si="30"/>
        <v>151.63083812690587</v>
      </c>
      <c r="AX26">
        <f t="shared" si="31"/>
        <v>0.5258271295087249</v>
      </c>
      <c r="AY26">
        <f t="shared" si="32"/>
        <v>1.7911120050446528E-2</v>
      </c>
      <c r="AZ26">
        <f t="shared" si="33"/>
        <v>1.7659278604012274</v>
      </c>
      <c r="BA26" t="s">
        <v>330</v>
      </c>
      <c r="BB26">
        <v>559.23</v>
      </c>
      <c r="BC26">
        <f t="shared" si="34"/>
        <v>620.15000000000009</v>
      </c>
      <c r="BD26">
        <f t="shared" si="35"/>
        <v>0.48867873157238578</v>
      </c>
      <c r="BE26">
        <f t="shared" si="36"/>
        <v>0.77055700464324695</v>
      </c>
      <c r="BF26">
        <f t="shared" si="37"/>
        <v>0.65327032835108034</v>
      </c>
      <c r="BG26">
        <f t="shared" si="38"/>
        <v>0.81783455728656929</v>
      </c>
      <c r="BH26">
        <f t="shared" si="39"/>
        <v>1400.0026666666699</v>
      </c>
      <c r="BI26">
        <f t="shared" si="40"/>
        <v>1180.1877538811918</v>
      </c>
      <c r="BJ26">
        <f t="shared" si="41"/>
        <v>0.84298964707771207</v>
      </c>
      <c r="BK26">
        <f t="shared" si="42"/>
        <v>0.19597929415542398</v>
      </c>
      <c r="BL26">
        <v>6</v>
      </c>
      <c r="BM26">
        <v>0.5</v>
      </c>
      <c r="BN26" t="s">
        <v>290</v>
      </c>
      <c r="BO26">
        <v>2</v>
      </c>
      <c r="BP26">
        <v>1608077054.3499999</v>
      </c>
      <c r="BQ26">
        <v>599.57716666666704</v>
      </c>
      <c r="BR26">
        <v>626.41193333333297</v>
      </c>
      <c r="BS26">
        <v>19.128046666666702</v>
      </c>
      <c r="BT26">
        <v>15.590493333333299</v>
      </c>
      <c r="BU26">
        <v>594.80820000000006</v>
      </c>
      <c r="BV26">
        <v>18.974046666666698</v>
      </c>
      <c r="BW26">
        <v>500.01046666666701</v>
      </c>
      <c r="BX26">
        <v>102.468066666667</v>
      </c>
      <c r="BY26">
        <v>9.9984799999999999E-2</v>
      </c>
      <c r="BZ26">
        <v>27.990933333333299</v>
      </c>
      <c r="CA26">
        <v>28.0849366666667</v>
      </c>
      <c r="CB26">
        <v>999.9</v>
      </c>
      <c r="CC26">
        <v>0</v>
      </c>
      <c r="CD26">
        <v>0</v>
      </c>
      <c r="CE26">
        <v>10012.465</v>
      </c>
      <c r="CF26">
        <v>0</v>
      </c>
      <c r="CG26">
        <v>246.29036666666701</v>
      </c>
      <c r="CH26">
        <v>1400.0026666666699</v>
      </c>
      <c r="CI26">
        <v>0.89998900000000004</v>
      </c>
      <c r="CJ26">
        <v>0.100011</v>
      </c>
      <c r="CK26">
        <v>0</v>
      </c>
      <c r="CL26">
        <v>876.29866666666703</v>
      </c>
      <c r="CM26">
        <v>4.9993800000000004</v>
      </c>
      <c r="CN26">
        <v>12238.8666666667</v>
      </c>
      <c r="CO26">
        <v>11164.313333333301</v>
      </c>
      <c r="CP26">
        <v>46.553733333333298</v>
      </c>
      <c r="CQ26">
        <v>47.75</v>
      </c>
      <c r="CR26">
        <v>47.143599999999999</v>
      </c>
      <c r="CS26">
        <v>47.872900000000001</v>
      </c>
      <c r="CT26">
        <v>48.226900000000001</v>
      </c>
      <c r="CU26">
        <v>1255.4880000000001</v>
      </c>
      <c r="CV26">
        <v>139.517333333333</v>
      </c>
      <c r="CW26">
        <v>0</v>
      </c>
      <c r="CX26">
        <v>105.200000047684</v>
      </c>
      <c r="CY26">
        <v>0</v>
      </c>
      <c r="CZ26">
        <v>876.32588461538501</v>
      </c>
      <c r="DA26">
        <v>20.384649569542798</v>
      </c>
      <c r="DB26">
        <v>262.441025631326</v>
      </c>
      <c r="DC26">
        <v>12239.2923076923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20.5653475380707</v>
      </c>
      <c r="DS26">
        <v>-0.19491780085654101</v>
      </c>
      <c r="DT26">
        <v>2.8935981146616999E-2</v>
      </c>
      <c r="DU26">
        <v>1</v>
      </c>
      <c r="DV26">
        <v>-26.837666666666699</v>
      </c>
      <c r="DW26">
        <v>0.14660556173523101</v>
      </c>
      <c r="DX26">
        <v>2.9251864138129E-2</v>
      </c>
      <c r="DY26">
        <v>1</v>
      </c>
      <c r="DZ26">
        <v>3.53793633333333</v>
      </c>
      <c r="EA26">
        <v>-3.2747586206901699E-2</v>
      </c>
      <c r="EB26">
        <v>2.5970887333491102E-3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1408.1</v>
      </c>
      <c r="EX26">
        <v>1408.3</v>
      </c>
      <c r="EY26">
        <v>2</v>
      </c>
      <c r="EZ26">
        <v>484.68799999999999</v>
      </c>
      <c r="FA26">
        <v>519.61099999999999</v>
      </c>
      <c r="FB26">
        <v>25.3826</v>
      </c>
      <c r="FC26">
        <v>30.6767</v>
      </c>
      <c r="FD26">
        <v>29.999600000000001</v>
      </c>
      <c r="FE26">
        <v>30.521999999999998</v>
      </c>
      <c r="FF26">
        <v>30.557300000000001</v>
      </c>
      <c r="FG26">
        <v>29.712</v>
      </c>
      <c r="FH26">
        <v>0</v>
      </c>
      <c r="FI26">
        <v>100</v>
      </c>
      <c r="FJ26">
        <v>25.386199999999999</v>
      </c>
      <c r="FK26">
        <v>626.52499999999998</v>
      </c>
      <c r="FL26">
        <v>19.1875</v>
      </c>
      <c r="FM26">
        <v>101.224</v>
      </c>
      <c r="FN26">
        <v>100.70399999999999</v>
      </c>
    </row>
    <row r="27" spans="1:170" x14ac:dyDescent="0.25">
      <c r="A27">
        <v>11</v>
      </c>
      <c r="B27">
        <v>1608077182.5999999</v>
      </c>
      <c r="C27">
        <v>929.5</v>
      </c>
      <c r="D27" t="s">
        <v>331</v>
      </c>
      <c r="E27" t="s">
        <v>332</v>
      </c>
      <c r="F27" t="s">
        <v>285</v>
      </c>
      <c r="G27" t="s">
        <v>286</v>
      </c>
      <c r="H27">
        <v>1608077174.5999999</v>
      </c>
      <c r="I27">
        <f t="shared" si="0"/>
        <v>2.889982775164928E-3</v>
      </c>
      <c r="J27">
        <f t="shared" si="1"/>
        <v>22.832807806144139</v>
      </c>
      <c r="K27">
        <f t="shared" si="2"/>
        <v>699.84816129032299</v>
      </c>
      <c r="L27">
        <f t="shared" si="3"/>
        <v>445.21414509421339</v>
      </c>
      <c r="M27">
        <f t="shared" si="4"/>
        <v>45.667771621813422</v>
      </c>
      <c r="N27">
        <f t="shared" si="5"/>
        <v>71.786816191541348</v>
      </c>
      <c r="O27">
        <f t="shared" si="6"/>
        <v>0.15774755210327018</v>
      </c>
      <c r="P27">
        <f t="shared" si="7"/>
        <v>2.9697592297657476</v>
      </c>
      <c r="Q27">
        <f t="shared" si="8"/>
        <v>0.1532359907119778</v>
      </c>
      <c r="R27">
        <f t="shared" si="9"/>
        <v>9.6167092452627445E-2</v>
      </c>
      <c r="S27">
        <f t="shared" si="10"/>
        <v>231.29103052352517</v>
      </c>
      <c r="T27">
        <f t="shared" si="11"/>
        <v>28.591057016785022</v>
      </c>
      <c r="U27">
        <f t="shared" si="12"/>
        <v>28.1004677419355</v>
      </c>
      <c r="V27">
        <f t="shared" si="13"/>
        <v>3.8171226361732646</v>
      </c>
      <c r="W27">
        <f t="shared" si="14"/>
        <v>51.078361151253063</v>
      </c>
      <c r="X27">
        <f t="shared" si="15"/>
        <v>1.936852291757291</v>
      </c>
      <c r="Y27">
        <f t="shared" si="16"/>
        <v>3.7919233274182207</v>
      </c>
      <c r="Z27">
        <f t="shared" si="17"/>
        <v>1.8802703444159736</v>
      </c>
      <c r="AA27">
        <f t="shared" si="18"/>
        <v>-127.44824038477333</v>
      </c>
      <c r="AB27">
        <f t="shared" si="19"/>
        <v>-18.196782917794646</v>
      </c>
      <c r="AC27">
        <f t="shared" si="20"/>
        <v>-1.336204615577099</v>
      </c>
      <c r="AD27">
        <f t="shared" si="21"/>
        <v>84.309802605380099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53924.957836189969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923.31334615384606</v>
      </c>
      <c r="AR27">
        <v>1255</v>
      </c>
      <c r="AS27">
        <f t="shared" si="27"/>
        <v>0.26429215445908683</v>
      </c>
      <c r="AT27">
        <v>0.5</v>
      </c>
      <c r="AU27">
        <f t="shared" si="28"/>
        <v>1180.1869809030331</v>
      </c>
      <c r="AV27">
        <f t="shared" si="29"/>
        <v>22.832807806144139</v>
      </c>
      <c r="AW27">
        <f t="shared" si="30"/>
        <v>155.95707992371391</v>
      </c>
      <c r="AX27">
        <f t="shared" si="31"/>
        <v>0.54850199203187255</v>
      </c>
      <c r="AY27">
        <f t="shared" si="32"/>
        <v>1.9836310402312284E-2</v>
      </c>
      <c r="AZ27">
        <f t="shared" si="33"/>
        <v>1.5992669322709163</v>
      </c>
      <c r="BA27" t="s">
        <v>334</v>
      </c>
      <c r="BB27">
        <v>566.63</v>
      </c>
      <c r="BC27">
        <f t="shared" si="34"/>
        <v>688.37</v>
      </c>
      <c r="BD27">
        <f t="shared" si="35"/>
        <v>0.48184356355761282</v>
      </c>
      <c r="BE27">
        <f t="shared" si="36"/>
        <v>0.74461778181750726</v>
      </c>
      <c r="BF27">
        <f t="shared" si="37"/>
        <v>0.61477751005161263</v>
      </c>
      <c r="BG27">
        <f t="shared" si="38"/>
        <v>0.78814009854454681</v>
      </c>
      <c r="BH27">
        <f t="shared" si="39"/>
        <v>1400.0025806451599</v>
      </c>
      <c r="BI27">
        <f t="shared" si="40"/>
        <v>1180.1869809030331</v>
      </c>
      <c r="BJ27">
        <f t="shared" si="41"/>
        <v>0.84298914674797987</v>
      </c>
      <c r="BK27">
        <f t="shared" si="42"/>
        <v>0.19597829349595966</v>
      </c>
      <c r="BL27">
        <v>6</v>
      </c>
      <c r="BM27">
        <v>0.5</v>
      </c>
      <c r="BN27" t="s">
        <v>290</v>
      </c>
      <c r="BO27">
        <v>2</v>
      </c>
      <c r="BP27">
        <v>1608077174.5999999</v>
      </c>
      <c r="BQ27">
        <v>699.84816129032299</v>
      </c>
      <c r="BR27">
        <v>729.67380645161302</v>
      </c>
      <c r="BS27">
        <v>18.882332258064501</v>
      </c>
      <c r="BT27">
        <v>15.4799258064516</v>
      </c>
      <c r="BU27">
        <v>695.07919354838702</v>
      </c>
      <c r="BV27">
        <v>18.728332258064501</v>
      </c>
      <c r="BW27">
        <v>500.01312903225801</v>
      </c>
      <c r="BX27">
        <v>102.474774193548</v>
      </c>
      <c r="BY27">
        <v>0.100070125806452</v>
      </c>
      <c r="BZ27">
        <v>27.9868129032258</v>
      </c>
      <c r="CA27">
        <v>28.1004677419355</v>
      </c>
      <c r="CB27">
        <v>999.9</v>
      </c>
      <c r="CC27">
        <v>0</v>
      </c>
      <c r="CD27">
        <v>0</v>
      </c>
      <c r="CE27">
        <v>9983.9516129032309</v>
      </c>
      <c r="CF27">
        <v>0</v>
      </c>
      <c r="CG27">
        <v>248.97425806451599</v>
      </c>
      <c r="CH27">
        <v>1400.0025806451599</v>
      </c>
      <c r="CI27">
        <v>0.90000322580645198</v>
      </c>
      <c r="CJ27">
        <v>9.9996503225806402E-2</v>
      </c>
      <c r="CK27">
        <v>0</v>
      </c>
      <c r="CL27">
        <v>923.31887096774199</v>
      </c>
      <c r="CM27">
        <v>4.9993800000000004</v>
      </c>
      <c r="CN27">
        <v>12876.341935483901</v>
      </c>
      <c r="CO27">
        <v>11164.3580645161</v>
      </c>
      <c r="CP27">
        <v>46.377000000000002</v>
      </c>
      <c r="CQ27">
        <v>47.625</v>
      </c>
      <c r="CR27">
        <v>47</v>
      </c>
      <c r="CS27">
        <v>47.745935483871001</v>
      </c>
      <c r="CT27">
        <v>48.066064516129003</v>
      </c>
      <c r="CU27">
        <v>1255.5103225806399</v>
      </c>
      <c r="CV27">
        <v>139.493870967742</v>
      </c>
      <c r="CW27">
        <v>0</v>
      </c>
      <c r="CX27">
        <v>119.89999985694899</v>
      </c>
      <c r="CY27">
        <v>0</v>
      </c>
      <c r="CZ27">
        <v>923.31334615384606</v>
      </c>
      <c r="DA27">
        <v>-3.4635555494345001</v>
      </c>
      <c r="DB27">
        <v>-33.189743638295298</v>
      </c>
      <c r="DC27">
        <v>12875.984615384599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22.8340478765145</v>
      </c>
      <c r="DS27">
        <v>-0.31432349977628699</v>
      </c>
      <c r="DT27">
        <v>3.1800619147779E-2</v>
      </c>
      <c r="DU27">
        <v>1</v>
      </c>
      <c r="DV27">
        <v>-29.8232766666667</v>
      </c>
      <c r="DW27">
        <v>0.36516040044493903</v>
      </c>
      <c r="DX27">
        <v>3.8810124824443598E-2</v>
      </c>
      <c r="DY27">
        <v>0</v>
      </c>
      <c r="DZ27">
        <v>3.40205133333333</v>
      </c>
      <c r="EA27">
        <v>-6.4535172413792002E-2</v>
      </c>
      <c r="EB27">
        <v>4.7399864509885797E-3</v>
      </c>
      <c r="EC27">
        <v>1</v>
      </c>
      <c r="ED27">
        <v>2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1410.1</v>
      </c>
      <c r="EX27">
        <v>1410.3</v>
      </c>
      <c r="EY27">
        <v>2</v>
      </c>
      <c r="EZ27">
        <v>484.73700000000002</v>
      </c>
      <c r="FA27">
        <v>520.71400000000006</v>
      </c>
      <c r="FB27">
        <v>25.4133</v>
      </c>
      <c r="FC27">
        <v>30.5213</v>
      </c>
      <c r="FD27">
        <v>29.999600000000001</v>
      </c>
      <c r="FE27">
        <v>30.379200000000001</v>
      </c>
      <c r="FF27">
        <v>30.416499999999999</v>
      </c>
      <c r="FG27">
        <v>33.613399999999999</v>
      </c>
      <c r="FH27">
        <v>0</v>
      </c>
      <c r="FI27">
        <v>100</v>
      </c>
      <c r="FJ27">
        <v>25.4209</v>
      </c>
      <c r="FK27">
        <v>729.65200000000004</v>
      </c>
      <c r="FL27">
        <v>18.994299999999999</v>
      </c>
      <c r="FM27">
        <v>101.247</v>
      </c>
      <c r="FN27">
        <v>100.72799999999999</v>
      </c>
    </row>
    <row r="28" spans="1:170" x14ac:dyDescent="0.25">
      <c r="A28">
        <v>12</v>
      </c>
      <c r="B28">
        <v>1608077303.5</v>
      </c>
      <c r="C28">
        <v>1050.4000000953699</v>
      </c>
      <c r="D28" t="s">
        <v>335</v>
      </c>
      <c r="E28" t="s">
        <v>336</v>
      </c>
      <c r="F28" t="s">
        <v>285</v>
      </c>
      <c r="G28" t="s">
        <v>286</v>
      </c>
      <c r="H28">
        <v>1608077295.5225799</v>
      </c>
      <c r="I28">
        <f t="shared" si="0"/>
        <v>2.7265439659874455E-3</v>
      </c>
      <c r="J28">
        <f t="shared" si="1"/>
        <v>24.222484219554076</v>
      </c>
      <c r="K28">
        <f t="shared" si="2"/>
        <v>799.94919354838703</v>
      </c>
      <c r="L28">
        <f t="shared" si="3"/>
        <v>508.138040765418</v>
      </c>
      <c r="M28">
        <f t="shared" si="4"/>
        <v>52.126413507543006</v>
      </c>
      <c r="N28">
        <f t="shared" si="5"/>
        <v>82.061328030307592</v>
      </c>
      <c r="O28">
        <f t="shared" si="6"/>
        <v>0.14591316567634269</v>
      </c>
      <c r="P28">
        <f t="shared" si="7"/>
        <v>2.9723649610547445</v>
      </c>
      <c r="Q28">
        <f t="shared" si="8"/>
        <v>0.14204749261043109</v>
      </c>
      <c r="R28">
        <f t="shared" si="9"/>
        <v>8.9118468055082556E-2</v>
      </c>
      <c r="S28">
        <f t="shared" si="10"/>
        <v>231.2938312545258</v>
      </c>
      <c r="T28">
        <f t="shared" si="11"/>
        <v>28.63732869020739</v>
      </c>
      <c r="U28">
        <f t="shared" si="12"/>
        <v>28.118558064516101</v>
      </c>
      <c r="V28">
        <f t="shared" si="13"/>
        <v>3.8211470316690503</v>
      </c>
      <c r="W28">
        <f t="shared" si="14"/>
        <v>50.27900950362698</v>
      </c>
      <c r="X28">
        <f t="shared" si="15"/>
        <v>1.9070801239282307</v>
      </c>
      <c r="Y28">
        <f t="shared" si="16"/>
        <v>3.7929946169497617</v>
      </c>
      <c r="Z28">
        <f t="shared" si="17"/>
        <v>1.9140669077408197</v>
      </c>
      <c r="AA28">
        <f t="shared" si="18"/>
        <v>-120.24058890004635</v>
      </c>
      <c r="AB28">
        <f t="shared" si="19"/>
        <v>-20.335235138131083</v>
      </c>
      <c r="AC28">
        <f t="shared" si="20"/>
        <v>-1.4920943768208037</v>
      </c>
      <c r="AD28">
        <f t="shared" si="21"/>
        <v>89.225912839527567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54000.61551593482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932.80912000000001</v>
      </c>
      <c r="AR28">
        <v>1270.01</v>
      </c>
      <c r="AS28">
        <f t="shared" si="27"/>
        <v>0.26551041330383229</v>
      </c>
      <c r="AT28">
        <v>0.5</v>
      </c>
      <c r="AU28">
        <f t="shared" si="28"/>
        <v>1180.1974828314046</v>
      </c>
      <c r="AV28">
        <f t="shared" si="29"/>
        <v>24.222484219554076</v>
      </c>
      <c r="AW28">
        <f t="shared" si="30"/>
        <v>156.67736072335438</v>
      </c>
      <c r="AX28">
        <f t="shared" si="31"/>
        <v>0.55264919173864768</v>
      </c>
      <c r="AY28">
        <f t="shared" si="32"/>
        <v>2.101362870209841E-2</v>
      </c>
      <c r="AZ28">
        <f t="shared" si="33"/>
        <v>1.5685467043566585</v>
      </c>
      <c r="BA28" t="s">
        <v>338</v>
      </c>
      <c r="BB28">
        <v>568.14</v>
      </c>
      <c r="BC28">
        <f t="shared" si="34"/>
        <v>701.87</v>
      </c>
      <c r="BD28">
        <f t="shared" si="35"/>
        <v>0.48043210281106186</v>
      </c>
      <c r="BE28">
        <f t="shared" si="36"/>
        <v>0.73946338819721291</v>
      </c>
      <c r="BF28">
        <f t="shared" si="37"/>
        <v>0.60808073320173717</v>
      </c>
      <c r="BG28">
        <f t="shared" si="38"/>
        <v>0.78224597231183379</v>
      </c>
      <c r="BH28">
        <f t="shared" si="39"/>
        <v>1400.01451612903</v>
      </c>
      <c r="BI28">
        <f t="shared" si="40"/>
        <v>1180.1974828314046</v>
      </c>
      <c r="BJ28">
        <f t="shared" si="41"/>
        <v>0.84298946134829489</v>
      </c>
      <c r="BK28">
        <f t="shared" si="42"/>
        <v>0.19597892269658987</v>
      </c>
      <c r="BL28">
        <v>6</v>
      </c>
      <c r="BM28">
        <v>0.5</v>
      </c>
      <c r="BN28" t="s">
        <v>290</v>
      </c>
      <c r="BO28">
        <v>2</v>
      </c>
      <c r="BP28">
        <v>1608077295.5225799</v>
      </c>
      <c r="BQ28">
        <v>799.94919354838703</v>
      </c>
      <c r="BR28">
        <v>831.63300000000004</v>
      </c>
      <c r="BS28">
        <v>18.590574193548399</v>
      </c>
      <c r="BT28">
        <v>15.3795967741935</v>
      </c>
      <c r="BU28">
        <v>795.18019354838702</v>
      </c>
      <c r="BV28">
        <v>18.436574193548399</v>
      </c>
      <c r="BW28">
        <v>500.00774193548398</v>
      </c>
      <c r="BX28">
        <v>102.48319354838701</v>
      </c>
      <c r="BY28">
        <v>9.9981348387096797E-2</v>
      </c>
      <c r="BZ28">
        <v>27.991658064516098</v>
      </c>
      <c r="CA28">
        <v>28.118558064516101</v>
      </c>
      <c r="CB28">
        <v>999.9</v>
      </c>
      <c r="CC28">
        <v>0</v>
      </c>
      <c r="CD28">
        <v>0</v>
      </c>
      <c r="CE28">
        <v>9997.86483870968</v>
      </c>
      <c r="CF28">
        <v>0</v>
      </c>
      <c r="CG28">
        <v>250.501451612903</v>
      </c>
      <c r="CH28">
        <v>1400.01451612903</v>
      </c>
      <c r="CI28">
        <v>0.89999509677419398</v>
      </c>
      <c r="CJ28">
        <v>0.100004787096774</v>
      </c>
      <c r="CK28">
        <v>0</v>
      </c>
      <c r="CL28">
        <v>933.11406451612902</v>
      </c>
      <c r="CM28">
        <v>4.9993800000000004</v>
      </c>
      <c r="CN28">
        <v>13006.6967741935</v>
      </c>
      <c r="CO28">
        <v>11164.441935483899</v>
      </c>
      <c r="CP28">
        <v>46.235774193548401</v>
      </c>
      <c r="CQ28">
        <v>47.4898387096774</v>
      </c>
      <c r="CR28">
        <v>46.840451612903202</v>
      </c>
      <c r="CS28">
        <v>47.578258064516099</v>
      </c>
      <c r="CT28">
        <v>47.936999999999998</v>
      </c>
      <c r="CU28">
        <v>1255.5058064516099</v>
      </c>
      <c r="CV28">
        <v>139.509677419355</v>
      </c>
      <c r="CW28">
        <v>0</v>
      </c>
      <c r="CX28">
        <v>120.700000047684</v>
      </c>
      <c r="CY28">
        <v>0</v>
      </c>
      <c r="CZ28">
        <v>932.80912000000001</v>
      </c>
      <c r="DA28">
        <v>-18.427538470610902</v>
      </c>
      <c r="DB28">
        <v>-245.26153884687099</v>
      </c>
      <c r="DC28">
        <v>13002.144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24.2420580616851</v>
      </c>
      <c r="DS28">
        <v>-0.98517011407399102</v>
      </c>
      <c r="DT28">
        <v>9.0017283069722495E-2</v>
      </c>
      <c r="DU28">
        <v>0</v>
      </c>
      <c r="DV28">
        <v>-31.6960870967742</v>
      </c>
      <c r="DW28">
        <v>1.2315227251166601</v>
      </c>
      <c r="DX28">
        <v>0.1106005242417</v>
      </c>
      <c r="DY28">
        <v>0</v>
      </c>
      <c r="DZ28">
        <v>3.2117474193548401</v>
      </c>
      <c r="EA28">
        <v>-8.5649725003135294E-2</v>
      </c>
      <c r="EB28">
        <v>6.41708856089234E-3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1412.1</v>
      </c>
      <c r="EX28">
        <v>1412.3</v>
      </c>
      <c r="EY28">
        <v>2</v>
      </c>
      <c r="EZ28">
        <v>484.60599999999999</v>
      </c>
      <c r="FA28">
        <v>521.90899999999999</v>
      </c>
      <c r="FB28">
        <v>25.497299999999999</v>
      </c>
      <c r="FC28">
        <v>30.363900000000001</v>
      </c>
      <c r="FD28">
        <v>29.999600000000001</v>
      </c>
      <c r="FE28">
        <v>30.227900000000002</v>
      </c>
      <c r="FF28">
        <v>30.265000000000001</v>
      </c>
      <c r="FG28">
        <v>37.3917</v>
      </c>
      <c r="FH28">
        <v>0</v>
      </c>
      <c r="FI28">
        <v>100</v>
      </c>
      <c r="FJ28">
        <v>25.497199999999999</v>
      </c>
      <c r="FK28">
        <v>831.55799999999999</v>
      </c>
      <c r="FL28">
        <v>18.755199999999999</v>
      </c>
      <c r="FM28">
        <v>101.27200000000001</v>
      </c>
      <c r="FN28">
        <v>100.75</v>
      </c>
    </row>
    <row r="29" spans="1:170" x14ac:dyDescent="0.25">
      <c r="A29">
        <v>13</v>
      </c>
      <c r="B29">
        <v>1608077416.5</v>
      </c>
      <c r="C29">
        <v>1163.4000000953699</v>
      </c>
      <c r="D29" t="s">
        <v>340</v>
      </c>
      <c r="E29" t="s">
        <v>341</v>
      </c>
      <c r="F29" t="s">
        <v>285</v>
      </c>
      <c r="G29" t="s">
        <v>286</v>
      </c>
      <c r="H29">
        <v>1608077408.75</v>
      </c>
      <c r="I29">
        <f t="shared" si="0"/>
        <v>2.5322630074590302E-3</v>
      </c>
      <c r="J29">
        <f t="shared" si="1"/>
        <v>25.043336123552319</v>
      </c>
      <c r="K29">
        <f t="shared" si="2"/>
        <v>899.83693333333304</v>
      </c>
      <c r="L29">
        <f t="shared" si="3"/>
        <v>568.88404570297689</v>
      </c>
      <c r="M29">
        <f t="shared" si="4"/>
        <v>58.354431400470503</v>
      </c>
      <c r="N29">
        <f t="shared" si="5"/>
        <v>92.302593110909172</v>
      </c>
      <c r="O29">
        <f t="shared" si="6"/>
        <v>0.13282060914442959</v>
      </c>
      <c r="P29">
        <f t="shared" si="7"/>
        <v>2.9748855243408663</v>
      </c>
      <c r="Q29">
        <f t="shared" si="8"/>
        <v>0.12961196205655509</v>
      </c>
      <c r="R29">
        <f t="shared" si="9"/>
        <v>8.1289304401981066E-2</v>
      </c>
      <c r="S29">
        <f t="shared" si="10"/>
        <v>231.29569732626953</v>
      </c>
      <c r="T29">
        <f t="shared" si="11"/>
        <v>28.677853573820741</v>
      </c>
      <c r="U29">
        <f t="shared" si="12"/>
        <v>28.128123333333299</v>
      </c>
      <c r="V29">
        <f t="shared" si="13"/>
        <v>3.8232764288074725</v>
      </c>
      <c r="W29">
        <f t="shared" si="14"/>
        <v>49.454918903850611</v>
      </c>
      <c r="X29">
        <f t="shared" si="15"/>
        <v>1.8748652006841995</v>
      </c>
      <c r="Y29">
        <f t="shared" si="16"/>
        <v>3.7910590943021862</v>
      </c>
      <c r="Z29">
        <f t="shared" si="17"/>
        <v>1.9484112281232731</v>
      </c>
      <c r="AA29">
        <f t="shared" si="18"/>
        <v>-111.67279862894323</v>
      </c>
      <c r="AB29">
        <f t="shared" si="19"/>
        <v>-23.290678162543546</v>
      </c>
      <c r="AC29">
        <f t="shared" si="20"/>
        <v>-1.7075084590181586</v>
      </c>
      <c r="AD29">
        <f t="shared" si="21"/>
        <v>94.624712075764606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54075.951078685219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923.46746153846198</v>
      </c>
      <c r="AR29">
        <v>1255.18</v>
      </c>
      <c r="AS29">
        <f t="shared" si="27"/>
        <v>0.26427487568439434</v>
      </c>
      <c r="AT29">
        <v>0.5</v>
      </c>
      <c r="AU29">
        <f t="shared" si="28"/>
        <v>1180.2063918534977</v>
      </c>
      <c r="AV29">
        <f t="shared" si="29"/>
        <v>25.043336123552319</v>
      </c>
      <c r="AW29">
        <f t="shared" si="30"/>
        <v>155.94944874450536</v>
      </c>
      <c r="AX29">
        <f t="shared" si="31"/>
        <v>0.55019997131885467</v>
      </c>
      <c r="AY29">
        <f t="shared" si="32"/>
        <v>2.1708985631852907E-2</v>
      </c>
      <c r="AZ29">
        <f t="shared" si="33"/>
        <v>1.5988941825076879</v>
      </c>
      <c r="BA29" t="s">
        <v>343</v>
      </c>
      <c r="BB29">
        <v>564.58000000000004</v>
      </c>
      <c r="BC29">
        <f t="shared" si="34"/>
        <v>690.6</v>
      </c>
      <c r="BD29">
        <f t="shared" si="35"/>
        <v>0.48032513533382287</v>
      </c>
      <c r="BE29">
        <f t="shared" si="36"/>
        <v>0.74398517145505094</v>
      </c>
      <c r="BF29">
        <f t="shared" si="37"/>
        <v>0.6146204323174842</v>
      </c>
      <c r="BG29">
        <f t="shared" si="38"/>
        <v>0.78806941615134962</v>
      </c>
      <c r="BH29">
        <f t="shared" si="39"/>
        <v>1400.0250000000001</v>
      </c>
      <c r="BI29">
        <f t="shared" si="40"/>
        <v>1180.2063918534977</v>
      </c>
      <c r="BJ29">
        <f t="shared" si="41"/>
        <v>0.84298951222549434</v>
      </c>
      <c r="BK29">
        <f t="shared" si="42"/>
        <v>0.1959790244509885</v>
      </c>
      <c r="BL29">
        <v>6</v>
      </c>
      <c r="BM29">
        <v>0.5</v>
      </c>
      <c r="BN29" t="s">
        <v>290</v>
      </c>
      <c r="BO29">
        <v>2</v>
      </c>
      <c r="BP29">
        <v>1608077408.75</v>
      </c>
      <c r="BQ29">
        <v>899.83693333333304</v>
      </c>
      <c r="BR29">
        <v>932.62253333333297</v>
      </c>
      <c r="BS29">
        <v>18.277633333333299</v>
      </c>
      <c r="BT29">
        <v>15.2945266666667</v>
      </c>
      <c r="BU29">
        <v>895.06793333333303</v>
      </c>
      <c r="BV29">
        <v>18.123633333333299</v>
      </c>
      <c r="BW29">
        <v>500.01146666666699</v>
      </c>
      <c r="BX29">
        <v>102.477066666667</v>
      </c>
      <c r="BY29">
        <v>9.9955559999999999E-2</v>
      </c>
      <c r="BZ29">
        <v>27.982903333333301</v>
      </c>
      <c r="CA29">
        <v>28.128123333333299</v>
      </c>
      <c r="CB29">
        <v>999.9</v>
      </c>
      <c r="CC29">
        <v>0</v>
      </c>
      <c r="CD29">
        <v>0</v>
      </c>
      <c r="CE29">
        <v>10012.73</v>
      </c>
      <c r="CF29">
        <v>0</v>
      </c>
      <c r="CG29">
        <v>248.86770000000001</v>
      </c>
      <c r="CH29">
        <v>1400.0250000000001</v>
      </c>
      <c r="CI29">
        <v>0.89999110000000004</v>
      </c>
      <c r="CJ29">
        <v>0.10000886</v>
      </c>
      <c r="CK29">
        <v>0</v>
      </c>
      <c r="CL29">
        <v>923.65233333333401</v>
      </c>
      <c r="CM29">
        <v>4.9993800000000004</v>
      </c>
      <c r="CN29">
        <v>12874.9</v>
      </c>
      <c r="CO29">
        <v>11164.503333333299</v>
      </c>
      <c r="CP29">
        <v>46.125</v>
      </c>
      <c r="CQ29">
        <v>47.375</v>
      </c>
      <c r="CR29">
        <v>46.745800000000003</v>
      </c>
      <c r="CS29">
        <v>47.491599999999998</v>
      </c>
      <c r="CT29">
        <v>47.811999999999998</v>
      </c>
      <c r="CU29">
        <v>1255.5119999999999</v>
      </c>
      <c r="CV29">
        <v>139.51300000000001</v>
      </c>
      <c r="CW29">
        <v>0</v>
      </c>
      <c r="CX29">
        <v>112.39999985694899</v>
      </c>
      <c r="CY29">
        <v>0</v>
      </c>
      <c r="CZ29">
        <v>923.46746153846198</v>
      </c>
      <c r="DA29">
        <v>-23.701470082293898</v>
      </c>
      <c r="DB29">
        <v>-315.22051278768203</v>
      </c>
      <c r="DC29">
        <v>12872.9230769231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25.043226889635498</v>
      </c>
      <c r="DS29">
        <v>-0.130604092910652</v>
      </c>
      <c r="DT29">
        <v>3.4940422461987003E-2</v>
      </c>
      <c r="DU29">
        <v>1</v>
      </c>
      <c r="DV29">
        <v>-32.786213333333301</v>
      </c>
      <c r="DW29">
        <v>0.116743047830962</v>
      </c>
      <c r="DX29">
        <v>4.1915770566962302E-2</v>
      </c>
      <c r="DY29">
        <v>1</v>
      </c>
      <c r="DZ29">
        <v>2.9839586666666702</v>
      </c>
      <c r="EA29">
        <v>-0.102278976640718</v>
      </c>
      <c r="EB29">
        <v>7.4095522731734004E-3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1414</v>
      </c>
      <c r="EX29">
        <v>1414.2</v>
      </c>
      <c r="EY29">
        <v>2</v>
      </c>
      <c r="EZ29">
        <v>484.22</v>
      </c>
      <c r="FA29">
        <v>522.64</v>
      </c>
      <c r="FB29">
        <v>25.5823</v>
      </c>
      <c r="FC29">
        <v>30.218</v>
      </c>
      <c r="FD29">
        <v>29.999600000000001</v>
      </c>
      <c r="FE29">
        <v>30.084700000000002</v>
      </c>
      <c r="FF29">
        <v>30.123999999999999</v>
      </c>
      <c r="FG29">
        <v>41.056199999999997</v>
      </c>
      <c r="FH29">
        <v>0</v>
      </c>
      <c r="FI29">
        <v>100</v>
      </c>
      <c r="FJ29">
        <v>25.583600000000001</v>
      </c>
      <c r="FK29">
        <v>932.63900000000001</v>
      </c>
      <c r="FL29">
        <v>18.495100000000001</v>
      </c>
      <c r="FM29">
        <v>101.295</v>
      </c>
      <c r="FN29">
        <v>100.77200000000001</v>
      </c>
    </row>
    <row r="30" spans="1:170" x14ac:dyDescent="0.25">
      <c r="A30">
        <v>14</v>
      </c>
      <c r="B30">
        <v>1608077537</v>
      </c>
      <c r="C30">
        <v>1283.9000000953699</v>
      </c>
      <c r="D30" t="s">
        <v>344</v>
      </c>
      <c r="E30" t="s">
        <v>345</v>
      </c>
      <c r="F30" t="s">
        <v>285</v>
      </c>
      <c r="G30" t="s">
        <v>286</v>
      </c>
      <c r="H30">
        <v>1608077529</v>
      </c>
      <c r="I30">
        <f t="shared" si="0"/>
        <v>2.319510757470175E-3</v>
      </c>
      <c r="J30">
        <f t="shared" si="1"/>
        <v>26.471502017097347</v>
      </c>
      <c r="K30">
        <f t="shared" si="2"/>
        <v>1199.6983870967699</v>
      </c>
      <c r="L30">
        <f t="shared" si="3"/>
        <v>805.10653109327063</v>
      </c>
      <c r="M30">
        <f t="shared" si="4"/>
        <v>82.579663942984325</v>
      </c>
      <c r="N30">
        <f t="shared" si="5"/>
        <v>123.05289525457142</v>
      </c>
      <c r="O30">
        <f t="shared" si="6"/>
        <v>0.11898524605763397</v>
      </c>
      <c r="P30">
        <f t="shared" si="7"/>
        <v>2.9722812157533061</v>
      </c>
      <c r="Q30">
        <f t="shared" si="8"/>
        <v>0.11640103659499675</v>
      </c>
      <c r="R30">
        <f t="shared" si="9"/>
        <v>7.2978154176672694E-2</v>
      </c>
      <c r="S30">
        <f t="shared" si="10"/>
        <v>231.29024230273896</v>
      </c>
      <c r="T30">
        <f t="shared" si="11"/>
        <v>28.736961070752823</v>
      </c>
      <c r="U30">
        <f t="shared" si="12"/>
        <v>28.148287096774201</v>
      </c>
      <c r="V30">
        <f t="shared" si="13"/>
        <v>3.8277686288323802</v>
      </c>
      <c r="W30">
        <f t="shared" si="14"/>
        <v>48.532944469431783</v>
      </c>
      <c r="X30">
        <f t="shared" si="15"/>
        <v>1.840344156868789</v>
      </c>
      <c r="Y30">
        <f t="shared" si="16"/>
        <v>3.7919482878849853</v>
      </c>
      <c r="Z30">
        <f t="shared" si="17"/>
        <v>1.9874244719635912</v>
      </c>
      <c r="AA30">
        <f t="shared" si="18"/>
        <v>-102.29042440443472</v>
      </c>
      <c r="AB30">
        <f t="shared" si="19"/>
        <v>-25.85679535784972</v>
      </c>
      <c r="AC30">
        <f t="shared" si="20"/>
        <v>-1.8975277242414084</v>
      </c>
      <c r="AD30">
        <f t="shared" si="21"/>
        <v>101.24549481621312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53998.724172470385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905.719807692308</v>
      </c>
      <c r="AR30">
        <v>1210.19</v>
      </c>
      <c r="AS30">
        <f t="shared" si="27"/>
        <v>0.25158875243366086</v>
      </c>
      <c r="AT30">
        <v>0.5</v>
      </c>
      <c r="AU30">
        <f t="shared" si="28"/>
        <v>1180.177548345436</v>
      </c>
      <c r="AV30">
        <f t="shared" si="29"/>
        <v>26.471502017097347</v>
      </c>
      <c r="AW30">
        <f t="shared" si="30"/>
        <v>148.45969851922234</v>
      </c>
      <c r="AX30">
        <f t="shared" si="31"/>
        <v>0.53827085003181319</v>
      </c>
      <c r="AY30">
        <f t="shared" si="32"/>
        <v>2.2919644196617357E-2</v>
      </c>
      <c r="AZ30">
        <f t="shared" si="33"/>
        <v>1.6955106222989778</v>
      </c>
      <c r="BA30" t="s">
        <v>347</v>
      </c>
      <c r="BB30">
        <v>558.78</v>
      </c>
      <c r="BC30">
        <f t="shared" si="34"/>
        <v>651.41000000000008</v>
      </c>
      <c r="BD30">
        <f t="shared" si="35"/>
        <v>0.46740177815460621</v>
      </c>
      <c r="BE30">
        <f t="shared" si="36"/>
        <v>0.75903155402656008</v>
      </c>
      <c r="BF30">
        <f t="shared" si="37"/>
        <v>0.61544803747937737</v>
      </c>
      <c r="BG30">
        <f t="shared" si="38"/>
        <v>0.80573608765100047</v>
      </c>
      <c r="BH30">
        <f t="shared" si="39"/>
        <v>1399.9906451612901</v>
      </c>
      <c r="BI30">
        <f t="shared" si="40"/>
        <v>1180.177548345436</v>
      </c>
      <c r="BJ30">
        <f t="shared" si="41"/>
        <v>0.84298959598367185</v>
      </c>
      <c r="BK30">
        <f t="shared" si="42"/>
        <v>0.19597919196734345</v>
      </c>
      <c r="BL30">
        <v>6</v>
      </c>
      <c r="BM30">
        <v>0.5</v>
      </c>
      <c r="BN30" t="s">
        <v>290</v>
      </c>
      <c r="BO30">
        <v>2</v>
      </c>
      <c r="BP30">
        <v>1608077529</v>
      </c>
      <c r="BQ30">
        <v>1199.6983870967699</v>
      </c>
      <c r="BR30">
        <v>1234.80322580645</v>
      </c>
      <c r="BS30">
        <v>17.9423483870968</v>
      </c>
      <c r="BT30">
        <v>15.208893548387101</v>
      </c>
      <c r="BU30">
        <v>1194.92935483871</v>
      </c>
      <c r="BV30">
        <v>17.7883483870968</v>
      </c>
      <c r="BW30">
        <v>500.00312903225802</v>
      </c>
      <c r="BX30">
        <v>102.46990322580599</v>
      </c>
      <c r="BY30">
        <v>9.99564806451613E-2</v>
      </c>
      <c r="BZ30">
        <v>27.986925806451602</v>
      </c>
      <c r="CA30">
        <v>28.148287096774201</v>
      </c>
      <c r="CB30">
        <v>999.9</v>
      </c>
      <c r="CC30">
        <v>0</v>
      </c>
      <c r="CD30">
        <v>0</v>
      </c>
      <c r="CE30">
        <v>9998.6877419354805</v>
      </c>
      <c r="CF30">
        <v>0</v>
      </c>
      <c r="CG30">
        <v>246.96577419354799</v>
      </c>
      <c r="CH30">
        <v>1399.9906451612901</v>
      </c>
      <c r="CI30">
        <v>0.89998900000000004</v>
      </c>
      <c r="CJ30">
        <v>0.100011</v>
      </c>
      <c r="CK30">
        <v>0</v>
      </c>
      <c r="CL30">
        <v>906.23532258064495</v>
      </c>
      <c r="CM30">
        <v>4.9993800000000004</v>
      </c>
      <c r="CN30">
        <v>12644.745161290301</v>
      </c>
      <c r="CO30">
        <v>11164.2193548387</v>
      </c>
      <c r="CP30">
        <v>46.05</v>
      </c>
      <c r="CQ30">
        <v>47.26</v>
      </c>
      <c r="CR30">
        <v>46.656999999999996</v>
      </c>
      <c r="CS30">
        <v>47.375</v>
      </c>
      <c r="CT30">
        <v>47.75</v>
      </c>
      <c r="CU30">
        <v>1255.4806451612901</v>
      </c>
      <c r="CV30">
        <v>139.51387096774201</v>
      </c>
      <c r="CW30">
        <v>0</v>
      </c>
      <c r="CX30">
        <v>120</v>
      </c>
      <c r="CY30">
        <v>0</v>
      </c>
      <c r="CZ30">
        <v>905.719807692308</v>
      </c>
      <c r="DA30">
        <v>-39.724683774318002</v>
      </c>
      <c r="DB30">
        <v>-548.48547045312</v>
      </c>
      <c r="DC30">
        <v>12637.930769230799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26.478609917151498</v>
      </c>
      <c r="DS30">
        <v>-1.6061698382557399</v>
      </c>
      <c r="DT30">
        <v>0.140667701265527</v>
      </c>
      <c r="DU30">
        <v>0</v>
      </c>
      <c r="DV30">
        <v>-35.100416666666703</v>
      </c>
      <c r="DW30">
        <v>2.1560409343715601</v>
      </c>
      <c r="DX30">
        <v>0.180854895949458</v>
      </c>
      <c r="DY30">
        <v>0</v>
      </c>
      <c r="DZ30">
        <v>2.7330100000000002</v>
      </c>
      <c r="EA30">
        <v>-0.101688453837596</v>
      </c>
      <c r="EB30">
        <v>7.3756739805028396E-3</v>
      </c>
      <c r="EC30">
        <v>1</v>
      </c>
      <c r="ED30">
        <v>1</v>
      </c>
      <c r="EE30">
        <v>3</v>
      </c>
      <c r="EF30" t="s">
        <v>339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1416</v>
      </c>
      <c r="EX30">
        <v>1416.2</v>
      </c>
      <c r="EY30">
        <v>2</v>
      </c>
      <c r="EZ30">
        <v>483.98500000000001</v>
      </c>
      <c r="FA30">
        <v>524.16999999999996</v>
      </c>
      <c r="FB30">
        <v>25.5867</v>
      </c>
      <c r="FC30">
        <v>30.078399999999998</v>
      </c>
      <c r="FD30">
        <v>29.999700000000001</v>
      </c>
      <c r="FE30">
        <v>29.944900000000001</v>
      </c>
      <c r="FF30">
        <v>29.984100000000002</v>
      </c>
      <c r="FG30">
        <v>51.614100000000001</v>
      </c>
      <c r="FH30">
        <v>0</v>
      </c>
      <c r="FI30">
        <v>100</v>
      </c>
      <c r="FJ30">
        <v>25.592400000000001</v>
      </c>
      <c r="FK30">
        <v>1234.78</v>
      </c>
      <c r="FL30">
        <v>18.192</v>
      </c>
      <c r="FM30">
        <v>101.318</v>
      </c>
      <c r="FN30">
        <v>100.789</v>
      </c>
    </row>
    <row r="31" spans="1:170" x14ac:dyDescent="0.25">
      <c r="A31">
        <v>15</v>
      </c>
      <c r="B31">
        <v>1608077657.5</v>
      </c>
      <c r="C31">
        <v>1404.4000000953699</v>
      </c>
      <c r="D31" t="s">
        <v>348</v>
      </c>
      <c r="E31" t="s">
        <v>349</v>
      </c>
      <c r="F31" t="s">
        <v>285</v>
      </c>
      <c r="G31" t="s">
        <v>286</v>
      </c>
      <c r="H31">
        <v>1608077649.5</v>
      </c>
      <c r="I31">
        <f t="shared" si="0"/>
        <v>2.1205019702536269E-3</v>
      </c>
      <c r="J31">
        <f t="shared" si="1"/>
        <v>25.636049633228321</v>
      </c>
      <c r="K31">
        <f t="shared" si="2"/>
        <v>1399.78193548387</v>
      </c>
      <c r="L31">
        <f t="shared" si="3"/>
        <v>968.96928392781911</v>
      </c>
      <c r="M31">
        <f t="shared" si="4"/>
        <v>99.381554567028871</v>
      </c>
      <c r="N31">
        <f t="shared" si="5"/>
        <v>143.5675073613524</v>
      </c>
      <c r="O31">
        <f t="shared" si="6"/>
        <v>0.10631411969664616</v>
      </c>
      <c r="P31">
        <f t="shared" si="7"/>
        <v>2.971577341195264</v>
      </c>
      <c r="Q31">
        <f t="shared" si="8"/>
        <v>0.10424537027385444</v>
      </c>
      <c r="R31">
        <f t="shared" si="9"/>
        <v>6.5335872438898823E-2</v>
      </c>
      <c r="S31">
        <f t="shared" si="10"/>
        <v>231.29125889055783</v>
      </c>
      <c r="T31">
        <f t="shared" si="11"/>
        <v>28.802601992281858</v>
      </c>
      <c r="U31">
        <f t="shared" si="12"/>
        <v>28.178196774193601</v>
      </c>
      <c r="V31">
        <f t="shared" si="13"/>
        <v>3.8344405606756706</v>
      </c>
      <c r="W31">
        <f t="shared" si="14"/>
        <v>47.573940895796262</v>
      </c>
      <c r="X31">
        <f t="shared" si="15"/>
        <v>1.8054984010568</v>
      </c>
      <c r="Y31">
        <f t="shared" si="16"/>
        <v>3.7951415566170552</v>
      </c>
      <c r="Z31">
        <f t="shared" si="17"/>
        <v>2.0289421596188708</v>
      </c>
      <c r="AA31">
        <f t="shared" si="18"/>
        <v>-93.51413688818495</v>
      </c>
      <c r="AB31">
        <f t="shared" si="19"/>
        <v>-28.329178063535949</v>
      </c>
      <c r="AC31">
        <f t="shared" si="20"/>
        <v>-2.0799180658824534</v>
      </c>
      <c r="AD31">
        <f t="shared" si="21"/>
        <v>107.36802587295449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53975.385454523952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863.86723076923101</v>
      </c>
      <c r="AR31">
        <v>1136.8699999999999</v>
      </c>
      <c r="AS31">
        <f t="shared" si="27"/>
        <v>0.24013543257432157</v>
      </c>
      <c r="AT31">
        <v>0.5</v>
      </c>
      <c r="AU31">
        <f t="shared" si="28"/>
        <v>1180.1856405630772</v>
      </c>
      <c r="AV31">
        <f t="shared" si="29"/>
        <v>25.636049633228321</v>
      </c>
      <c r="AW31">
        <f t="shared" si="30"/>
        <v>141.70219465730867</v>
      </c>
      <c r="AX31">
        <f t="shared" si="31"/>
        <v>0.51704240590392925</v>
      </c>
      <c r="AY31">
        <f t="shared" si="32"/>
        <v>2.2211587916404159E-2</v>
      </c>
      <c r="AZ31">
        <f t="shared" si="33"/>
        <v>1.8693518168304206</v>
      </c>
      <c r="BA31" t="s">
        <v>351</v>
      </c>
      <c r="BB31">
        <v>549.05999999999995</v>
      </c>
      <c r="BC31">
        <f t="shared" si="34"/>
        <v>587.80999999999995</v>
      </c>
      <c r="BD31">
        <f t="shared" si="35"/>
        <v>0.46444049817248584</v>
      </c>
      <c r="BE31">
        <f t="shared" si="36"/>
        <v>0.78333738785560003</v>
      </c>
      <c r="BF31">
        <f t="shared" si="37"/>
        <v>0.64785774655857498</v>
      </c>
      <c r="BG31">
        <f t="shared" si="38"/>
        <v>0.83452738247994918</v>
      </c>
      <c r="BH31">
        <f t="shared" si="39"/>
        <v>1400.0006451612901</v>
      </c>
      <c r="BI31">
        <f t="shared" si="40"/>
        <v>1180.1856405630772</v>
      </c>
      <c r="BJ31">
        <f t="shared" si="41"/>
        <v>0.84298935478498394</v>
      </c>
      <c r="BK31">
        <f t="shared" si="42"/>
        <v>0.19597870956996791</v>
      </c>
      <c r="BL31">
        <v>6</v>
      </c>
      <c r="BM31">
        <v>0.5</v>
      </c>
      <c r="BN31" t="s">
        <v>290</v>
      </c>
      <c r="BO31">
        <v>2</v>
      </c>
      <c r="BP31">
        <v>1608077649.5</v>
      </c>
      <c r="BQ31">
        <v>1399.78193548387</v>
      </c>
      <c r="BR31">
        <v>1434.10612903226</v>
      </c>
      <c r="BS31">
        <v>17.603593548387099</v>
      </c>
      <c r="BT31">
        <v>15.103854838709699</v>
      </c>
      <c r="BU31">
        <v>1395.0135483870999</v>
      </c>
      <c r="BV31">
        <v>17.449596774193498</v>
      </c>
      <c r="BW31">
        <v>500.01390322580602</v>
      </c>
      <c r="BX31">
        <v>102.464193548387</v>
      </c>
      <c r="BY31">
        <v>0.100001432258065</v>
      </c>
      <c r="BZ31">
        <v>28.001364516129001</v>
      </c>
      <c r="CA31">
        <v>28.178196774193601</v>
      </c>
      <c r="CB31">
        <v>999.9</v>
      </c>
      <c r="CC31">
        <v>0</v>
      </c>
      <c r="CD31">
        <v>0</v>
      </c>
      <c r="CE31">
        <v>9995.2629032258101</v>
      </c>
      <c r="CF31">
        <v>0</v>
      </c>
      <c r="CG31">
        <v>243.747322580645</v>
      </c>
      <c r="CH31">
        <v>1400.0006451612901</v>
      </c>
      <c r="CI31">
        <v>0.89999829032258105</v>
      </c>
      <c r="CJ31">
        <v>0.100001732258065</v>
      </c>
      <c r="CK31">
        <v>0</v>
      </c>
      <c r="CL31">
        <v>864.14561290322604</v>
      </c>
      <c r="CM31">
        <v>4.9993800000000004</v>
      </c>
      <c r="CN31">
        <v>12074.6193548387</v>
      </c>
      <c r="CO31">
        <v>11164.325806451599</v>
      </c>
      <c r="CP31">
        <v>45.936999999999998</v>
      </c>
      <c r="CQ31">
        <v>47.167000000000002</v>
      </c>
      <c r="CR31">
        <v>46.561999999999998</v>
      </c>
      <c r="CS31">
        <v>47.305999999999997</v>
      </c>
      <c r="CT31">
        <v>47.633000000000003</v>
      </c>
      <c r="CU31">
        <v>1255.4974193548401</v>
      </c>
      <c r="CV31">
        <v>139.50322580645201</v>
      </c>
      <c r="CW31">
        <v>0</v>
      </c>
      <c r="CX31">
        <v>120.10000014305101</v>
      </c>
      <c r="CY31">
        <v>0</v>
      </c>
      <c r="CZ31">
        <v>863.86723076923101</v>
      </c>
      <c r="DA31">
        <v>-25.8408205375767</v>
      </c>
      <c r="DB31">
        <v>-358.50256435923802</v>
      </c>
      <c r="DC31">
        <v>12070.7076923077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25.641005845412401</v>
      </c>
      <c r="DS31">
        <v>-0.870524195249188</v>
      </c>
      <c r="DT31">
        <v>8.1519310213460899E-2</v>
      </c>
      <c r="DU31">
        <v>0</v>
      </c>
      <c r="DV31">
        <v>-34.324640000000002</v>
      </c>
      <c r="DW31">
        <v>1.2282607341490701</v>
      </c>
      <c r="DX31">
        <v>0.10664926503888</v>
      </c>
      <c r="DY31">
        <v>0</v>
      </c>
      <c r="DZ31">
        <v>2.5001669999999998</v>
      </c>
      <c r="EA31">
        <v>-9.9329833147938307E-2</v>
      </c>
      <c r="EB31">
        <v>7.1909448382438904E-3</v>
      </c>
      <c r="EC31">
        <v>1</v>
      </c>
      <c r="ED31">
        <v>1</v>
      </c>
      <c r="EE31">
        <v>3</v>
      </c>
      <c r="EF31" t="s">
        <v>339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1418</v>
      </c>
      <c r="EX31">
        <v>1418.2</v>
      </c>
      <c r="EY31">
        <v>2</v>
      </c>
      <c r="EZ31">
        <v>483.58600000000001</v>
      </c>
      <c r="FA31">
        <v>525.60599999999999</v>
      </c>
      <c r="FB31">
        <v>25.5489</v>
      </c>
      <c r="FC31">
        <v>29.950700000000001</v>
      </c>
      <c r="FD31">
        <v>30.000399999999999</v>
      </c>
      <c r="FE31">
        <v>29.814399999999999</v>
      </c>
      <c r="FF31">
        <v>29.855399999999999</v>
      </c>
      <c r="FG31">
        <v>58.318800000000003</v>
      </c>
      <c r="FH31">
        <v>0</v>
      </c>
      <c r="FI31">
        <v>100</v>
      </c>
      <c r="FJ31">
        <v>25.508800000000001</v>
      </c>
      <c r="FK31">
        <v>1434.27</v>
      </c>
      <c r="FL31">
        <v>17.872499999999999</v>
      </c>
      <c r="FM31">
        <v>101.336</v>
      </c>
      <c r="FN31">
        <v>100.803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2020-12-15T16:14:53Z</dcterms:created>
  <dcterms:modified xsi:type="dcterms:W3CDTF">2021-05-04T23:26:19Z</dcterms:modified>
</cp:coreProperties>
</file>