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BC08917E-0303-49BA-8B69-D51D3CA5BF8C}" xr6:coauthVersionLast="46" xr6:coauthVersionMax="46" xr10:uidLastSave="{00000000-0000-0000-0000-000000000000}"/>
  <bookViews>
    <workbookView xWindow="1425" yWindow="142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N30" i="1" s="1"/>
  <c r="Y30" i="1"/>
  <c r="X30" i="1"/>
  <c r="W30" i="1"/>
  <c r="P30" i="1"/>
  <c r="J30" i="1"/>
  <c r="AV30" i="1" s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X27" i="1" s="1"/>
  <c r="AZ27" i="1"/>
  <c r="AS27" i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AW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Y26" i="1"/>
  <c r="X26" i="1"/>
  <c r="W26" i="1"/>
  <c r="S26" i="1"/>
  <c r="P26" i="1"/>
  <c r="N26" i="1"/>
  <c r="K26" i="1"/>
  <c r="BK25" i="1"/>
  <c r="BJ25" i="1"/>
  <c r="BI25" i="1"/>
  <c r="AU25" i="1" s="1"/>
  <c r="BH25" i="1"/>
  <c r="BG25" i="1"/>
  <c r="BF25" i="1"/>
  <c r="BE25" i="1"/>
  <c r="BD25" i="1"/>
  <c r="BC25" i="1"/>
  <c r="AX25" i="1" s="1"/>
  <c r="AZ25" i="1"/>
  <c r="AS25" i="1"/>
  <c r="AW25" i="1" s="1"/>
  <c r="AM25" i="1"/>
  <c r="AN25" i="1" s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N24" i="1"/>
  <c r="AM24" i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/>
  <c r="K23" i="1" s="1"/>
  <c r="Y23" i="1"/>
  <c r="X23" i="1"/>
  <c r="W23" i="1"/>
  <c r="P23" i="1"/>
  <c r="BK22" i="1"/>
  <c r="BJ22" i="1"/>
  <c r="BI22" i="1" s="1"/>
  <c r="BH22" i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I18" i="1"/>
  <c r="AU18" i="1" s="1"/>
  <c r="AW18" i="1" s="1"/>
  <c r="BH18" i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AY18" i="1" s="1"/>
  <c r="Y18" i="1"/>
  <c r="X18" i="1"/>
  <c r="W18" i="1"/>
  <c r="S18" i="1"/>
  <c r="P18" i="1"/>
  <c r="N18" i="1"/>
  <c r="K18" i="1"/>
  <c r="BK17" i="1"/>
  <c r="BJ17" i="1"/>
  <c r="BI17" i="1"/>
  <c r="AU17" i="1" s="1"/>
  <c r="BH17" i="1"/>
  <c r="BG17" i="1"/>
  <c r="BF17" i="1"/>
  <c r="BE17" i="1"/>
  <c r="BD17" i="1"/>
  <c r="BC17" i="1"/>
  <c r="AZ17" i="1"/>
  <c r="AX17" i="1"/>
  <c r="AS17" i="1"/>
  <c r="AW17" i="1" s="1"/>
  <c r="AM17" i="1"/>
  <c r="AN17" i="1" s="1"/>
  <c r="AI17" i="1"/>
  <c r="AG17" i="1" s="1"/>
  <c r="Y17" i="1"/>
  <c r="X17" i="1"/>
  <c r="W17" i="1" s="1"/>
  <c r="P17" i="1"/>
  <c r="S19" i="1" l="1"/>
  <c r="AU19" i="1"/>
  <c r="AU21" i="1"/>
  <c r="S21" i="1"/>
  <c r="N27" i="1"/>
  <c r="K27" i="1"/>
  <c r="J27" i="1"/>
  <c r="AV27" i="1" s="1"/>
  <c r="AY27" i="1" s="1"/>
  <c r="AH27" i="1"/>
  <c r="I27" i="1"/>
  <c r="S20" i="1"/>
  <c r="AU20" i="1"/>
  <c r="AW20" i="1" s="1"/>
  <c r="AW21" i="1"/>
  <c r="AH24" i="1"/>
  <c r="N24" i="1"/>
  <c r="K24" i="1"/>
  <c r="I24" i="1"/>
  <c r="J24" i="1"/>
  <c r="AV24" i="1" s="1"/>
  <c r="AY24" i="1" s="1"/>
  <c r="I29" i="1"/>
  <c r="AH29" i="1"/>
  <c r="N29" i="1"/>
  <c r="K29" i="1"/>
  <c r="J29" i="1"/>
  <c r="AV29" i="1" s="1"/>
  <c r="AW19" i="1"/>
  <c r="K28" i="1"/>
  <c r="AH28" i="1"/>
  <c r="J28" i="1"/>
  <c r="AV28" i="1" s="1"/>
  <c r="I28" i="1"/>
  <c r="N28" i="1"/>
  <c r="AU22" i="1"/>
  <c r="AW22" i="1" s="1"/>
  <c r="S22" i="1"/>
  <c r="I25" i="1"/>
  <c r="K25" i="1"/>
  <c r="J25" i="1"/>
  <c r="AV25" i="1" s="1"/>
  <c r="AY25" i="1" s="1"/>
  <c r="AH25" i="1"/>
  <c r="N25" i="1"/>
  <c r="T26" i="1"/>
  <c r="U26" i="1" s="1"/>
  <c r="AU27" i="1"/>
  <c r="S27" i="1"/>
  <c r="AU29" i="1"/>
  <c r="AW29" i="1" s="1"/>
  <c r="S29" i="1"/>
  <c r="AU30" i="1"/>
  <c r="AW30" i="1" s="1"/>
  <c r="S30" i="1"/>
  <c r="S23" i="1"/>
  <c r="AU23" i="1"/>
  <c r="AW27" i="1"/>
  <c r="S28" i="1"/>
  <c r="AU28" i="1"/>
  <c r="AW28" i="1" s="1"/>
  <c r="K19" i="1"/>
  <c r="N19" i="1"/>
  <c r="J19" i="1"/>
  <c r="AV19" i="1" s="1"/>
  <c r="AY19" i="1" s="1"/>
  <c r="AH19" i="1"/>
  <c r="I19" i="1"/>
  <c r="AY30" i="1"/>
  <c r="S31" i="1"/>
  <c r="AU31" i="1"/>
  <c r="AW31" i="1" s="1"/>
  <c r="I17" i="1"/>
  <c r="K17" i="1"/>
  <c r="N17" i="1"/>
  <c r="J17" i="1"/>
  <c r="AV17" i="1" s="1"/>
  <c r="AY17" i="1" s="1"/>
  <c r="AH17" i="1"/>
  <c r="K20" i="1"/>
  <c r="J20" i="1"/>
  <c r="AV20" i="1" s="1"/>
  <c r="AY20" i="1" s="1"/>
  <c r="I20" i="1"/>
  <c r="AH20" i="1"/>
  <c r="N20" i="1"/>
  <c r="AY26" i="1"/>
  <c r="AW23" i="1"/>
  <c r="I21" i="1"/>
  <c r="AH21" i="1"/>
  <c r="N21" i="1"/>
  <c r="J21" i="1"/>
  <c r="AV21" i="1" s="1"/>
  <c r="AY21" i="1" s="1"/>
  <c r="K21" i="1"/>
  <c r="AH22" i="1"/>
  <c r="AH30" i="1"/>
  <c r="I22" i="1"/>
  <c r="N23" i="1"/>
  <c r="S24" i="1"/>
  <c r="I30" i="1"/>
  <c r="N31" i="1"/>
  <c r="K22" i="1"/>
  <c r="AH23" i="1"/>
  <c r="K30" i="1"/>
  <c r="AH31" i="1"/>
  <c r="S17" i="1"/>
  <c r="AH18" i="1"/>
  <c r="I23" i="1"/>
  <c r="S25" i="1"/>
  <c r="AH26" i="1"/>
  <c r="I31" i="1"/>
  <c r="I18" i="1"/>
  <c r="J23" i="1"/>
  <c r="AV23" i="1" s="1"/>
  <c r="AY23" i="1" s="1"/>
  <c r="I26" i="1"/>
  <c r="J31" i="1"/>
  <c r="AV31" i="1" s="1"/>
  <c r="J22" i="1"/>
  <c r="AV22" i="1" s="1"/>
  <c r="AY22" i="1" s="1"/>
  <c r="AA22" i="1" l="1"/>
  <c r="AA19" i="1"/>
  <c r="Q18" i="1"/>
  <c r="O18" i="1" s="1"/>
  <c r="R18" i="1" s="1"/>
  <c r="L18" i="1" s="1"/>
  <c r="M18" i="1" s="1"/>
  <c r="AA18" i="1"/>
  <c r="Q21" i="1"/>
  <c r="O21" i="1" s="1"/>
  <c r="R21" i="1" s="1"/>
  <c r="L21" i="1" s="1"/>
  <c r="M21" i="1" s="1"/>
  <c r="AA21" i="1"/>
  <c r="T27" i="1"/>
  <c r="U27" i="1" s="1"/>
  <c r="T22" i="1"/>
  <c r="U22" i="1" s="1"/>
  <c r="AA17" i="1"/>
  <c r="T23" i="1"/>
  <c r="U23" i="1" s="1"/>
  <c r="AY29" i="1"/>
  <c r="AA25" i="1"/>
  <c r="T18" i="1"/>
  <c r="U18" i="1" s="1"/>
  <c r="AA20" i="1"/>
  <c r="V26" i="1"/>
  <c r="Z26" i="1" s="1"/>
  <c r="AC26" i="1"/>
  <c r="AD26" i="1" s="1"/>
  <c r="AB26" i="1"/>
  <c r="T25" i="1"/>
  <c r="U25" i="1" s="1"/>
  <c r="Q25" i="1" s="1"/>
  <c r="O25" i="1" s="1"/>
  <c r="R25" i="1" s="1"/>
  <c r="L25" i="1" s="1"/>
  <c r="M25" i="1" s="1"/>
  <c r="T31" i="1"/>
  <c r="U31" i="1" s="1"/>
  <c r="T30" i="1"/>
  <c r="U30" i="1" s="1"/>
  <c r="T21" i="1"/>
  <c r="U21" i="1" s="1"/>
  <c r="AA28" i="1"/>
  <c r="AA31" i="1"/>
  <c r="AA23" i="1"/>
  <c r="T24" i="1"/>
  <c r="U24" i="1" s="1"/>
  <c r="Q24" i="1" s="1"/>
  <c r="O24" i="1" s="1"/>
  <c r="R24" i="1" s="1"/>
  <c r="L24" i="1" s="1"/>
  <c r="M24" i="1" s="1"/>
  <c r="AY28" i="1"/>
  <c r="AA29" i="1"/>
  <c r="T20" i="1"/>
  <c r="U20" i="1" s="1"/>
  <c r="Q20" i="1" s="1"/>
  <c r="O20" i="1" s="1"/>
  <c r="R20" i="1" s="1"/>
  <c r="L20" i="1" s="1"/>
  <c r="M20" i="1" s="1"/>
  <c r="AA24" i="1"/>
  <c r="AA30" i="1"/>
  <c r="AY31" i="1"/>
  <c r="Q26" i="1"/>
  <c r="O26" i="1" s="1"/>
  <c r="R26" i="1" s="1"/>
  <c r="L26" i="1" s="1"/>
  <c r="M26" i="1" s="1"/>
  <c r="AA26" i="1"/>
  <c r="T17" i="1"/>
  <c r="U17" i="1" s="1"/>
  <c r="T28" i="1"/>
  <c r="U28" i="1" s="1"/>
  <c r="T29" i="1"/>
  <c r="U29" i="1" s="1"/>
  <c r="AA27" i="1"/>
  <c r="Q27" i="1"/>
  <c r="O27" i="1" s="1"/>
  <c r="R27" i="1" s="1"/>
  <c r="L27" i="1" s="1"/>
  <c r="M27" i="1" s="1"/>
  <c r="T19" i="1"/>
  <c r="U19" i="1" s="1"/>
  <c r="Q19" i="1" s="1"/>
  <c r="O19" i="1" s="1"/>
  <c r="R19" i="1" s="1"/>
  <c r="L19" i="1" s="1"/>
  <c r="M19" i="1" s="1"/>
  <c r="V23" i="1" l="1"/>
  <c r="Z23" i="1" s="1"/>
  <c r="AB23" i="1"/>
  <c r="AC23" i="1"/>
  <c r="AD23" i="1" s="1"/>
  <c r="Q23" i="1"/>
  <c r="O23" i="1" s="1"/>
  <c r="R23" i="1" s="1"/>
  <c r="L23" i="1" s="1"/>
  <c r="M23" i="1" s="1"/>
  <c r="V28" i="1"/>
  <c r="Z28" i="1" s="1"/>
  <c r="AC28" i="1"/>
  <c r="AD28" i="1" s="1"/>
  <c r="AB28" i="1"/>
  <c r="V30" i="1"/>
  <c r="Z30" i="1" s="1"/>
  <c r="AC30" i="1"/>
  <c r="AD30" i="1" s="1"/>
  <c r="AB30" i="1"/>
  <c r="AC17" i="1"/>
  <c r="V17" i="1"/>
  <c r="Z17" i="1" s="1"/>
  <c r="AB17" i="1"/>
  <c r="V18" i="1"/>
  <c r="Z18" i="1" s="1"/>
  <c r="AC18" i="1"/>
  <c r="AB18" i="1"/>
  <c r="V22" i="1"/>
  <c r="Z22" i="1" s="1"/>
  <c r="AC22" i="1"/>
  <c r="AB22" i="1"/>
  <c r="V29" i="1"/>
  <c r="Z29" i="1" s="1"/>
  <c r="AC29" i="1"/>
  <c r="AD29" i="1" s="1"/>
  <c r="AB29" i="1"/>
  <c r="Q29" i="1"/>
  <c r="O29" i="1" s="1"/>
  <c r="R29" i="1" s="1"/>
  <c r="L29" i="1" s="1"/>
  <c r="M29" i="1" s="1"/>
  <c r="Q28" i="1"/>
  <c r="O28" i="1" s="1"/>
  <c r="R28" i="1" s="1"/>
  <c r="L28" i="1" s="1"/>
  <c r="M28" i="1" s="1"/>
  <c r="V31" i="1"/>
  <c r="Z31" i="1" s="1"/>
  <c r="AC31" i="1"/>
  <c r="AB31" i="1"/>
  <c r="AC25" i="1"/>
  <c r="AD25" i="1" s="1"/>
  <c r="V25" i="1"/>
  <c r="Z25" i="1" s="1"/>
  <c r="AB25" i="1"/>
  <c r="V27" i="1"/>
  <c r="Z27" i="1" s="1"/>
  <c r="AC27" i="1"/>
  <c r="AD27" i="1" s="1"/>
  <c r="AB27" i="1"/>
  <c r="Q22" i="1"/>
  <c r="O22" i="1" s="1"/>
  <c r="R22" i="1" s="1"/>
  <c r="L22" i="1" s="1"/>
  <c r="M22" i="1" s="1"/>
  <c r="AB24" i="1"/>
  <c r="V24" i="1"/>
  <c r="Z24" i="1" s="1"/>
  <c r="AC24" i="1"/>
  <c r="AD24" i="1" s="1"/>
  <c r="V19" i="1"/>
  <c r="Z19" i="1" s="1"/>
  <c r="AC19" i="1"/>
  <c r="AB19" i="1"/>
  <c r="V20" i="1"/>
  <c r="Z20" i="1" s="1"/>
  <c r="AC20" i="1"/>
  <c r="AD20" i="1" s="1"/>
  <c r="AB20" i="1"/>
  <c r="Q31" i="1"/>
  <c r="O31" i="1" s="1"/>
  <c r="R31" i="1" s="1"/>
  <c r="L31" i="1" s="1"/>
  <c r="M31" i="1" s="1"/>
  <c r="Q17" i="1"/>
  <c r="O17" i="1" s="1"/>
  <c r="R17" i="1" s="1"/>
  <c r="L17" i="1" s="1"/>
  <c r="M17" i="1" s="1"/>
  <c r="Q30" i="1"/>
  <c r="O30" i="1" s="1"/>
  <c r="R30" i="1" s="1"/>
  <c r="L30" i="1" s="1"/>
  <c r="M30" i="1" s="1"/>
  <c r="AC21" i="1"/>
  <c r="AD21" i="1" s="1"/>
  <c r="V21" i="1"/>
  <c r="Z21" i="1" s="1"/>
  <c r="AB21" i="1"/>
  <c r="AD19" i="1" l="1"/>
  <c r="AD18" i="1"/>
  <c r="AD17" i="1"/>
  <c r="AD31" i="1"/>
  <c r="AD22" i="1"/>
</calcChain>
</file>

<file path=xl/sharedStrings.xml><?xml version="1.0" encoding="utf-8"?>
<sst xmlns="http://schemas.openxmlformats.org/spreadsheetml/2006/main" count="693" uniqueCount="352">
  <si>
    <t>File opened</t>
  </si>
  <si>
    <t>2020-12-15 16:10:24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</si>
  <si>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</si>
  <si>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</si>
  <si>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</si>
  <si>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</si>
  <si>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</si>
  <si>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</si>
  <si>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</si>
  <si>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</si>
  <si>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</si>
  <si>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</si>
  <si>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</si>
  <si>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{"co2bspanconc2": "299.2", "h2obspan2a": "0.0708892", "h2obspan2": "0", "co2aspanconc2": "299.2", "co2aspan2b": "0.306383", "h2oaspan2": "0", "flowazero": "0.29042", "h2obspan2b": "0.0705964", "h2oaspanconc2": "0", "h2obzero": "1.1444", "h2oazero": "1.13424", "co2bspan2": "-0.0301809", "chamberpressurezero": "2.68126", "co2bspan2a": "0.310949", "h2oaspanconc1": "12.28", "co2aspan2a": "0.308883", "co2bspan1": "1.00108", "co2azero": "0.965182", "co2aspan2": "-0.0279682", "h2obspanconc2": "0", "co2bspan2b": "0.308367", "co2aspanconc1": "2500", "co2aspan1": "1.00054", "co2bzero": "0.964262", "h2oaspan2b": "0.070146", "tazero": "0.0863571", "tbzero": "0.134552", "h2oaspan1": "1.00771", "h2obspan1": "0.99587", "co2bspanconc1": "2500", "h2obspanconc1": "12.28", "flowmeterzero": "1.00299", "ssb_ref": "37377.7", "flowbzero": "0.29097", "oxygen": "21", "ssa_ref": "35809.5", "h2oaspan2a": "0.0696095"}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</si>
  <si>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</si>
  <si>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</si>
  <si>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</si>
  <si>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</si>
  <si>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</si>
  <si>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</si>
  <si>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</si>
  <si>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</si>
  <si>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</si>
  <si>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16:10:24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</si>
  <si>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</si>
  <si>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</si>
  <si>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</si>
  <si>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</si>
  <si>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</si>
  <si>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</si>
  <si>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</si>
  <si>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</si>
  <si>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</si>
  <si>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</si>
  <si>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</si>
  <si>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</si>
  <si>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</si>
  <si>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</si>
  <si>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</si>
  <si>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</si>
  <si>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</si>
  <si>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</si>
  <si>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</si>
  <si>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</si>
  <si>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</si>
  <si>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</si>
  <si>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</si>
  <si>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</si>
  <si>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</si>
  <si>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</si>
  <si>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</si>
  <si>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</si>
  <si>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</si>
  <si>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</si>
  <si>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</si>
  <si>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</si>
  <si>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</si>
  <si>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</si>
  <si>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</si>
  <si>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</si>
  <si>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</si>
  <si>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</si>
  <si>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</si>
  <si>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</si>
  <si>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</si>
  <si>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</si>
  <si>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</si>
  <si>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</si>
  <si>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</si>
  <si>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</si>
  <si>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</si>
  <si>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</si>
  <si>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</si>
  <si>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</si>
  <si>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</si>
  <si>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</si>
  <si>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</si>
  <si>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1.48986 67.4738 374.331 630.733 892.282 1109.53 1310.3 1504.85</t>
  </si>
  <si>
    <t>Fs_true</t>
  </si>
  <si>
    <t>0.135212 100.35 403.72 600.816 800.49 1000.75 1200.71 1401.06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</si>
  <si>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</si>
  <si>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</si>
  <si>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</si>
  <si>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</si>
  <si>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</si>
  <si>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</si>
  <si>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</si>
  <si>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</si>
  <si>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</si>
  <si>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</si>
  <si>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</si>
  <si>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</si>
  <si>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</si>
  <si>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</si>
  <si>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</si>
  <si>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</si>
  <si>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</si>
  <si>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</si>
  <si>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</si>
  <si>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</si>
  <si>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</si>
  <si>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</si>
  <si>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</si>
  <si>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</si>
  <si>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</si>
  <si>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</si>
  <si>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</si>
  <si>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</si>
  <si>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</si>
  <si>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</si>
  <si>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</si>
  <si>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</si>
  <si>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</si>
  <si>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</si>
  <si>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</si>
  <si>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</si>
  <si>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</si>
  <si>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</si>
  <si>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</si>
  <si>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</si>
  <si>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</si>
  <si>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</si>
  <si>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</si>
  <si>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</si>
  <si>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</si>
  <si>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</si>
  <si>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</si>
  <si>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</si>
  <si>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</si>
  <si>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</si>
  <si>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</si>
  <si>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</si>
  <si>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</si>
  <si>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</si>
  <si>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</si>
  <si>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</si>
  <si>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</si>
  <si>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</si>
  <si>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</si>
  <si>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</si>
  <si>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</si>
  <si>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</si>
  <si>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</si>
  <si>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</si>
  <si>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</si>
  <si>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</si>
  <si>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</si>
  <si>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</si>
  <si>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</si>
  <si>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</si>
  <si>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</si>
  <si>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</si>
  <si>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</si>
  <si>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</si>
  <si>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</si>
  <si>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</si>
  <si>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</si>
  <si>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</si>
  <si>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</si>
  <si>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</si>
  <si>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</si>
  <si>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</si>
  <si>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</si>
  <si>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</si>
  <si>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</si>
  <si>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</si>
  <si>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</si>
  <si>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</si>
  <si>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</si>
  <si>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</si>
  <si>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</si>
  <si>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</si>
  <si>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</si>
  <si>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</si>
  <si>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</si>
  <si>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</si>
  <si>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</si>
  <si>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</si>
  <si>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</si>
  <si>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</si>
  <si>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</si>
  <si>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</si>
  <si>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</si>
  <si>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</si>
  <si>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</si>
  <si>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</si>
  <si>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</si>
  <si>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</si>
  <si>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</si>
  <si>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</si>
  <si>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</si>
  <si>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</si>
  <si>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</si>
  <si>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</si>
  <si>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</si>
  <si>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</si>
  <si>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</si>
  <si>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</si>
  <si>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</si>
  <si>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</si>
  <si>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</si>
  <si>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</si>
  <si>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</si>
  <si>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</si>
  <si>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</si>
  <si>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</si>
  <si>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</si>
  <si>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</si>
  <si>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</si>
  <si>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</si>
  <si>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</si>
  <si>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</si>
  <si>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</si>
  <si>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</si>
  <si>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</si>
  <si>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</si>
  <si>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</si>
  <si>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</si>
  <si>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</si>
  <si>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</si>
  <si>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</si>
  <si>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</si>
  <si>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</si>
  <si>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</si>
  <si>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</si>
  <si>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</si>
  <si>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</si>
  <si>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</si>
  <si>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</si>
  <si>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</si>
  <si>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</si>
  <si>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</si>
  <si>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</si>
  <si>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</si>
  <si>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</si>
  <si>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</si>
  <si>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</si>
  <si>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</si>
  <si>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</si>
  <si>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</si>
  <si>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</si>
  <si>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</si>
  <si>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</si>
  <si>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</si>
  <si>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</si>
  <si>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</si>
  <si>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</si>
  <si>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</si>
  <si>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</si>
  <si>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</si>
  <si>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</si>
  <si>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</si>
  <si>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</si>
  <si>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</si>
  <si>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</si>
  <si>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</si>
  <si>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</si>
  <si>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</si>
  <si>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</si>
  <si>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</si>
  <si>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</si>
  <si>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</si>
  <si>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</si>
  <si>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</si>
  <si>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</si>
  <si>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</si>
  <si>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</si>
  <si>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</si>
  <si>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</si>
  <si>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</si>
  <si>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</si>
  <si>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</si>
  <si>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</si>
  <si>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</si>
  <si>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</si>
  <si>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</si>
  <si>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</si>
  <si>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</si>
  <si>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</si>
  <si>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</si>
  <si>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</si>
  <si>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</si>
  <si>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</si>
  <si>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16:12:37</t>
  </si>
  <si>
    <t>16:12:37</t>
  </si>
  <si>
    <t>1149</t>
  </si>
  <si>
    <t>_1</t>
  </si>
  <si>
    <t>RECT-4143-20200907-06_33_50</t>
  </si>
  <si>
    <t>RECT-7809-20201215-16_12_41</t>
  </si>
  <si>
    <t>DARK-7810-20201215-16_12_43</t>
  </si>
  <si>
    <t>0: Broadleaf</t>
  </si>
  <si>
    <t>--:--:--</t>
  </si>
  <si>
    <t>0/3</t>
  </si>
  <si>
    <t>20201215 16:14:36</t>
  </si>
  <si>
    <t>16:14:36</t>
  </si>
  <si>
    <t>RECT-7811-20201215-16_14_40</t>
  </si>
  <si>
    <t>DARK-7812-20201215-16_14_42</t>
  </si>
  <si>
    <t>3/3</t>
  </si>
  <si>
    <t>20201215 16:16:10</t>
  </si>
  <si>
    <t>16:16:10</t>
  </si>
  <si>
    <t>RECT-7813-20201215-16_16_14</t>
  </si>
  <si>
    <t>DARK-7814-20201215-16_16_16</t>
  </si>
  <si>
    <t>20201215 16:18:10</t>
  </si>
  <si>
    <t>16:18:10</t>
  </si>
  <si>
    <t>RECT-7815-20201215-16_18_14</t>
  </si>
  <si>
    <t>DARK-7816-20201215-16_18_16</t>
  </si>
  <si>
    <t>1/3</t>
  </si>
  <si>
    <t>20201215 16:20:11</t>
  </si>
  <si>
    <t>16:20:11</t>
  </si>
  <si>
    <t>RECT-7817-20201215-16_20_15</t>
  </si>
  <si>
    <t>DARK-7818-20201215-16_20_17</t>
  </si>
  <si>
    <t>20201215 16:22:11</t>
  </si>
  <si>
    <t>16:22:11</t>
  </si>
  <si>
    <t>RECT-7819-20201215-16_22_15</t>
  </si>
  <si>
    <t>DARK-7820-20201215-16_22_17</t>
  </si>
  <si>
    <t>20201215 16:24:12</t>
  </si>
  <si>
    <t>16:24:12</t>
  </si>
  <si>
    <t>RECT-7821-20201215-16_24_16</t>
  </si>
  <si>
    <t>DARK-7822-20201215-16_24_18</t>
  </si>
  <si>
    <t>20201215 16:26:12</t>
  </si>
  <si>
    <t>16:26:12</t>
  </si>
  <si>
    <t>RECT-7823-20201215-16_26_16</t>
  </si>
  <si>
    <t>DARK-7824-20201215-16_26_18</t>
  </si>
  <si>
    <t>20201215 16:28:13</t>
  </si>
  <si>
    <t>16:28:13</t>
  </si>
  <si>
    <t>RECT-7825-20201215-16_28_17</t>
  </si>
  <si>
    <t>DARK-7826-20201215-16_28_19</t>
  </si>
  <si>
    <t>20201215 16:29:40</t>
  </si>
  <si>
    <t>16:29:40</t>
  </si>
  <si>
    <t>RECT-7827-20201215-16_29_44</t>
  </si>
  <si>
    <t>DARK-7828-20201215-16_29_46</t>
  </si>
  <si>
    <t>20201215 16:30:44</t>
  </si>
  <si>
    <t>16:30:44</t>
  </si>
  <si>
    <t>RECT-7829-20201215-16_30_48</t>
  </si>
  <si>
    <t>DARK-7830-20201215-16_30_50</t>
  </si>
  <si>
    <t>20201215 16:32:44</t>
  </si>
  <si>
    <t>16:32:44</t>
  </si>
  <si>
    <t>RECT-7831-20201215-16_32_48</t>
  </si>
  <si>
    <t>DARK-7832-20201215-16_32_50</t>
  </si>
  <si>
    <t>2/3</t>
  </si>
  <si>
    <t>20201215 16:34:41</t>
  </si>
  <si>
    <t>16:34:41</t>
  </si>
  <si>
    <t>RECT-7833-20201215-16_34_45</t>
  </si>
  <si>
    <t>DARK-7834-20201215-16_34_47</t>
  </si>
  <si>
    <t>20201215 16:36:42</t>
  </si>
  <si>
    <t>16:36:42</t>
  </si>
  <si>
    <t>RECT-7835-20201215-16_36_46</t>
  </si>
  <si>
    <t>DARK-7836-20201215-16_36_48</t>
  </si>
  <si>
    <t>20201215 16:37:43</t>
  </si>
  <si>
    <t>16:37:43</t>
  </si>
  <si>
    <t>RECT-7837-20201215-16_37_47</t>
  </si>
  <si>
    <t>DARK-7838-20201215-16_37_49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</si>
</sst>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1608077557.0999999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1608077549.0999999</v>
      </c>
      <c r="I17">
        <f t="shared" ref="I17:I31" si="0">BW17*AG17*(BS17-BT17)/(100*BL17*(1000-AG17*BS17))</f>
        <v>1.272963158077623E-3</v>
      </c>
      <c r="J17">
        <f t="shared" ref="J17:J31" si="1">BW17*AG17*(BR17-BQ17*(1000-AG17*BT17)/(1000-AG17*BS17))/(100*BL17)</f>
        <v>6.0094295563559736</v>
      </c>
      <c r="K17">
        <f t="shared" ref="K17:K31" si="2">BQ17 - IF(AG17&gt;1, J17*BL17*100/(AI17*CE17), 0)</f>
        <v>401.89435483871</v>
      </c>
      <c r="L17">
        <f t="shared" ref="L17:L31" si="3">((R17-I17/2)*K17-J17)/(R17+I17/2)</f>
        <v>232.08550439126293</v>
      </c>
      <c r="M17">
        <f t="shared" ref="M17:M31" si="4">L17*(BX17+BY17)/1000</f>
        <v>23.837663239837156</v>
      </c>
      <c r="N17">
        <f t="shared" ref="N17:N31" si="5">(BQ17 - IF(AG17&gt;1, J17*BL17*100/(AI17*CE17), 0))*(BX17+BY17)/1000</f>
        <v>41.278848128687542</v>
      </c>
      <c r="O17">
        <f t="shared" ref="O17:O31" si="6">2/((1/Q17-1/P17)+SIGN(Q17)*SQRT((1/Q17-1/P17)*(1/Q17-1/P17) + 4*BM17/((BM17+1)*(BM17+1))*(2*1/Q17*1/P17-1/P17*1/P17)))</f>
        <v>6.1014051116990674E-2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2.9754055177361347</v>
      </c>
      <c r="Q17">
        <f t="shared" ref="Q17:Q31" si="8">I17*(1000-(1000*0.61365*EXP(17.502*U17/(240.97+U17))/(BX17+BY17)+BS17)/2)/(1000*0.61365*EXP(17.502*U17/(240.97+U17))/(BX17+BY17)-BS17)</f>
        <v>6.0327404285479953E-2</v>
      </c>
      <c r="R17">
        <f t="shared" ref="R17:R31" si="9">1/((BM17+1)/(O17/1.6)+1/(P17/1.37)) + BM17/((BM17+1)/(O17/1.6) + BM17/(P17/1.37))</f>
        <v>3.7765676178475552E-2</v>
      </c>
      <c r="S17">
        <f t="shared" ref="S17:S31" si="10">(BI17*BK17)</f>
        <v>231.2921652023993</v>
      </c>
      <c r="T17">
        <f t="shared" ref="T17:T31" si="11">(BZ17+(S17+2*0.95*0.0000000567*(((BZ17+$B$7)+273)^4-(BZ17+273)^4)-44100*I17)/(1.84*29.3*P17+8*0.95*0.0000000567*(BZ17+273)^3))</f>
        <v>28.967047851557936</v>
      </c>
      <c r="U17">
        <f t="shared" ref="U17:U31" si="12">($C$7*CA17+$D$7*CB17+$E$7*T17)</f>
        <v>28.0238774193548</v>
      </c>
      <c r="V17">
        <f t="shared" ref="V17:V31" si="13">0.61365*EXP(17.502*U17/(240.97+U17))</f>
        <v>3.8001251969699421</v>
      </c>
      <c r="W17">
        <f t="shared" ref="W17:W31" si="14">(X17/Y17*100)</f>
        <v>44.685433010745648</v>
      </c>
      <c r="X17">
        <f t="shared" ref="X17:X31" si="15">BS17*(BX17+BY17)/1000</f>
        <v>1.690767451901757</v>
      </c>
      <c r="Y17">
        <f t="shared" ref="Y17:Y31" si="16">0.61365*EXP(17.502*BZ17/(240.97+BZ17))</f>
        <v>3.7837105696059221</v>
      </c>
      <c r="Z17">
        <f t="shared" ref="Z17:Z31" si="17">(V17-BS17*(BX17+BY17)/1000)</f>
        <v>2.1093577450681851</v>
      </c>
      <c r="AA17">
        <f t="shared" ref="AA17:AA31" si="18">(-I17*44100)</f>
        <v>-56.137675271223173</v>
      </c>
      <c r="AB17">
        <f t="shared" ref="AB17:AB31" si="19">2*29.3*P17*0.92*(BZ17-U17)</f>
        <v>-11.910188397791691</v>
      </c>
      <c r="AC17">
        <f t="shared" ref="AC17:AC31" si="20">2*0.95*0.0000000567*(((BZ17+$B$7)+273)^4-(U17+273)^4)</f>
        <v>-0.8724204322838025</v>
      </c>
      <c r="AD17">
        <f t="shared" ref="AD17:AD31" si="21">S17+AC17+AA17+AB17</f>
        <v>162.37188110110063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54100.08071212277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1016.0548</v>
      </c>
      <c r="AR17">
        <v>1180.28</v>
      </c>
      <c r="AS17">
        <f t="shared" ref="AS17:AS31" si="27">1-AQ17/AR17</f>
        <v>0.13914088182465179</v>
      </c>
      <c r="AT17">
        <v>0.5</v>
      </c>
      <c r="AU17">
        <f t="shared" ref="AU17:AU31" si="28">BI17</f>
        <v>1180.1905071989438</v>
      </c>
      <c r="AV17">
        <f t="shared" ref="AV17:AV31" si="29">J17</f>
        <v>6.0094295563559736</v>
      </c>
      <c r="AW17">
        <f t="shared" ref="AW17:AW31" si="30">AS17*AT17*AU17</f>
        <v>82.106373946372045</v>
      </c>
      <c r="AX17">
        <f t="shared" ref="AX17:AX31" si="31">BC17/AR17</f>
        <v>0.38060460229775989</v>
      </c>
      <c r="AY17">
        <f t="shared" ref="AY17:AY31" si="32">(AV17-AO17)/AU17</f>
        <v>5.5814523129881447E-3</v>
      </c>
      <c r="AZ17">
        <f t="shared" ref="AZ17:AZ31" si="33">(AL17-AR17)/AR17</f>
        <v>1.7638187548717255</v>
      </c>
      <c r="BA17" t="s">
        <v>289</v>
      </c>
      <c r="BB17">
        <v>731.06</v>
      </c>
      <c r="BC17">
        <f t="shared" ref="BC17:BC31" si="34">AR17-BB17</f>
        <v>449.22</v>
      </c>
      <c r="BD17">
        <f t="shared" ref="BD17:BD31" si="35">(AR17-AQ17)/(AR17-BB17)</f>
        <v>0.36557855839009828</v>
      </c>
      <c r="BE17">
        <f t="shared" ref="BE17:BE31" si="36">(AL17-AR17)/(AL17-BB17)</f>
        <v>0.82251424326951195</v>
      </c>
      <c r="BF17">
        <f t="shared" ref="BF17:BF31" si="37">(AR17-AQ17)/(AR17-AK17)</f>
        <v>0.35332210166753814</v>
      </c>
      <c r="BG17">
        <f t="shared" ref="BG17:BG31" si="38">(AL17-AR17)/(AL17-AK17)</f>
        <v>0.81748114532058402</v>
      </c>
      <c r="BH17">
        <f t="shared" ref="BH17:BH31" si="39">$B$11*CF17+$C$11*CG17+$F$11*CH17*(1-CK17)</f>
        <v>1400.0064516129</v>
      </c>
      <c r="BI17">
        <f t="shared" ref="BI17:BI31" si="40">BH17*BJ17</f>
        <v>1180.1905071989438</v>
      </c>
      <c r="BJ17">
        <f t="shared" ref="BJ17:BJ31" si="41">($B$11*$D$9+$C$11*$D$9+$F$11*((CU17+CM17)/MAX(CU17+CM17+CV17, 0.1)*$I$9+CV17/MAX(CU17+CM17+CV17, 0.1)*$J$9))/($B$11+$C$11+$F$11)</f>
        <v>0.84298933468434112</v>
      </c>
      <c r="BK17">
        <f t="shared" ref="BK17:BK31" si="42">($B$11*$K$9+$C$11*$K$9+$F$11*((CU17+CM17)/MAX(CU17+CM17+CV17, 0.1)*$P$9+CV17/MAX(CU17+CM17+CV17, 0.1)*$Q$9))/($B$11+$C$11+$F$11)</f>
        <v>0.19597866936868233</v>
      </c>
      <c r="BL17">
        <v>6</v>
      </c>
      <c r="BM17">
        <v>0.5</v>
      </c>
      <c r="BN17" t="s">
        <v>290</v>
      </c>
      <c r="BO17">
        <v>2</v>
      </c>
      <c r="BP17">
        <v>1608077549.0999999</v>
      </c>
      <c r="BQ17">
        <v>401.89435483871</v>
      </c>
      <c r="BR17">
        <v>409.71948387096802</v>
      </c>
      <c r="BS17">
        <v>16.461454838709699</v>
      </c>
      <c r="BT17">
        <v>14.959064516129001</v>
      </c>
      <c r="BU17">
        <v>398.09435483870999</v>
      </c>
      <c r="BV17">
        <v>16.336454838709699</v>
      </c>
      <c r="BW17">
        <v>500.00654838709698</v>
      </c>
      <c r="BX17">
        <v>102.610774193548</v>
      </c>
      <c r="BY17">
        <v>9.9919877419354805E-2</v>
      </c>
      <c r="BZ17">
        <v>27.949629032258098</v>
      </c>
      <c r="CA17">
        <v>28.0238774193548</v>
      </c>
      <c r="CB17">
        <v>999.9</v>
      </c>
      <c r="CC17">
        <v>0</v>
      </c>
      <c r="CD17">
        <v>0</v>
      </c>
      <c r="CE17">
        <v>10002.624193548399</v>
      </c>
      <c r="CF17">
        <v>0</v>
      </c>
      <c r="CG17">
        <v>226.50700000000001</v>
      </c>
      <c r="CH17">
        <v>1400.0064516129</v>
      </c>
      <c r="CI17">
        <v>0.89999964516129005</v>
      </c>
      <c r="CJ17">
        <v>0.100000258064516</v>
      </c>
      <c r="CK17">
        <v>0</v>
      </c>
      <c r="CL17">
        <v>1017.89</v>
      </c>
      <c r="CM17">
        <v>4.9997499999999997</v>
      </c>
      <c r="CN17">
        <v>13976.848387096799</v>
      </c>
      <c r="CO17">
        <v>12178.106451612901</v>
      </c>
      <c r="CP17">
        <v>46.412999999999997</v>
      </c>
      <c r="CQ17">
        <v>47.895000000000003</v>
      </c>
      <c r="CR17">
        <v>47.429129032257997</v>
      </c>
      <c r="CS17">
        <v>47.386806451612898</v>
      </c>
      <c r="CT17">
        <v>47.658999999999999</v>
      </c>
      <c r="CU17">
        <v>1255.5035483871</v>
      </c>
      <c r="CV17">
        <v>139.50290322580599</v>
      </c>
      <c r="CW17">
        <v>0</v>
      </c>
      <c r="CX17">
        <v>347</v>
      </c>
      <c r="CY17">
        <v>0</v>
      </c>
      <c r="CZ17">
        <v>1016.0548</v>
      </c>
      <c r="DA17">
        <v>-116.582307874553</v>
      </c>
      <c r="DB17">
        <v>-1597.9692330964999</v>
      </c>
      <c r="DC17">
        <v>13950.972</v>
      </c>
      <c r="DD17">
        <v>15</v>
      </c>
      <c r="DE17">
        <v>0</v>
      </c>
      <c r="DF17" t="s">
        <v>291</v>
      </c>
      <c r="DG17">
        <v>1607992667.0999999</v>
      </c>
      <c r="DH17">
        <v>1607992669.5999999</v>
      </c>
      <c r="DI17">
        <v>0</v>
      </c>
      <c r="DJ17">
        <v>2.2829999999999999</v>
      </c>
      <c r="DK17">
        <v>-1.6E-2</v>
      </c>
      <c r="DL17">
        <v>3.8</v>
      </c>
      <c r="DM17">
        <v>0.125</v>
      </c>
      <c r="DN17">
        <v>727</v>
      </c>
      <c r="DO17">
        <v>17</v>
      </c>
      <c r="DP17">
        <v>0.04</v>
      </c>
      <c r="DQ17">
        <v>0.04</v>
      </c>
      <c r="DR17">
        <v>5.9288520609775404</v>
      </c>
      <c r="DS17">
        <v>5.3530477144055197</v>
      </c>
      <c r="DT17">
        <v>0.40075483355089497</v>
      </c>
      <c r="DU17">
        <v>0</v>
      </c>
      <c r="DV17">
        <v>-7.8022116666666701</v>
      </c>
      <c r="DW17">
        <v>-6.6144937041156799</v>
      </c>
      <c r="DX17">
        <v>0.47884402104153101</v>
      </c>
      <c r="DY17">
        <v>0</v>
      </c>
      <c r="DZ17">
        <v>1.50150566666667</v>
      </c>
      <c r="EA17">
        <v>0.305460200222471</v>
      </c>
      <c r="EB17">
        <v>2.2613546630774702E-2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3.8</v>
      </c>
      <c r="EJ17">
        <v>0.125</v>
      </c>
      <c r="EK17">
        <v>3.8</v>
      </c>
      <c r="EL17">
        <v>0</v>
      </c>
      <c r="EM17">
        <v>0</v>
      </c>
      <c r="EN17">
        <v>0</v>
      </c>
      <c r="EO17">
        <v>0.125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1414.8</v>
      </c>
      <c r="EX17">
        <v>1414.8</v>
      </c>
      <c r="EY17">
        <v>2</v>
      </c>
      <c r="EZ17">
        <v>508.80700000000002</v>
      </c>
      <c r="FA17">
        <v>490.57299999999998</v>
      </c>
      <c r="FB17">
        <v>24.958400000000001</v>
      </c>
      <c r="FC17">
        <v>30.613600000000002</v>
      </c>
      <c r="FD17">
        <v>30</v>
      </c>
      <c r="FE17">
        <v>30.660599999999999</v>
      </c>
      <c r="FF17">
        <v>30.646999999999998</v>
      </c>
      <c r="FG17">
        <v>22.319900000000001</v>
      </c>
      <c r="FH17">
        <v>0</v>
      </c>
      <c r="FI17">
        <v>100</v>
      </c>
      <c r="FJ17">
        <v>24.9621</v>
      </c>
      <c r="FK17">
        <v>408.99799999999999</v>
      </c>
      <c r="FL17">
        <v>17.014500000000002</v>
      </c>
      <c r="FM17">
        <v>101.89400000000001</v>
      </c>
      <c r="FN17">
        <v>101.35899999999999</v>
      </c>
    </row>
    <row r="18" spans="1:170" x14ac:dyDescent="0.25">
      <c r="A18">
        <v>2</v>
      </c>
      <c r="B18">
        <v>1608077676.0999999</v>
      </c>
      <c r="C18">
        <v>119</v>
      </c>
      <c r="D18" t="s">
        <v>293</v>
      </c>
      <c r="E18" t="s">
        <v>294</v>
      </c>
      <c r="F18" t="s">
        <v>285</v>
      </c>
      <c r="G18" t="s">
        <v>286</v>
      </c>
      <c r="H18">
        <v>1608077668.3499999</v>
      </c>
      <c r="I18">
        <f t="shared" si="0"/>
        <v>1.2578705622720906E-3</v>
      </c>
      <c r="J18">
        <f t="shared" si="1"/>
        <v>-2.2962834201594018</v>
      </c>
      <c r="K18">
        <f t="shared" si="2"/>
        <v>49.657113333333299</v>
      </c>
      <c r="L18">
        <f t="shared" si="3"/>
        <v>110.33565888040478</v>
      </c>
      <c r="M18">
        <f t="shared" si="4"/>
        <v>11.331670950315072</v>
      </c>
      <c r="N18">
        <f t="shared" si="5"/>
        <v>5.0998750027473614</v>
      </c>
      <c r="O18">
        <f t="shared" si="6"/>
        <v>5.8436580208504611E-2</v>
      </c>
      <c r="P18">
        <f t="shared" si="7"/>
        <v>2.9757000608889408</v>
      </c>
      <c r="Q18">
        <f t="shared" si="8"/>
        <v>5.7806459761441414E-2</v>
      </c>
      <c r="R18">
        <f t="shared" si="9"/>
        <v>3.6185084879533473E-2</v>
      </c>
      <c r="S18">
        <f t="shared" si="10"/>
        <v>231.29115012955793</v>
      </c>
      <c r="T18">
        <f t="shared" si="11"/>
        <v>29.028967814430384</v>
      </c>
      <c r="U18">
        <f t="shared" si="12"/>
        <v>28.28576</v>
      </c>
      <c r="V18">
        <f t="shared" si="13"/>
        <v>3.8585185383737177</v>
      </c>
      <c r="W18">
        <f t="shared" si="14"/>
        <v>44.3565229098662</v>
      </c>
      <c r="X18">
        <f t="shared" si="15"/>
        <v>1.6840267743288619</v>
      </c>
      <c r="Y18">
        <f t="shared" si="16"/>
        <v>3.7965707495848031</v>
      </c>
      <c r="Z18">
        <f t="shared" si="17"/>
        <v>2.1744917640448556</v>
      </c>
      <c r="AA18">
        <f t="shared" si="18"/>
        <v>-55.472091796199194</v>
      </c>
      <c r="AB18">
        <f t="shared" si="19"/>
        <v>-44.588251478140783</v>
      </c>
      <c r="AC18">
        <f t="shared" si="20"/>
        <v>-3.2709756441021303</v>
      </c>
      <c r="AD18">
        <f t="shared" si="21"/>
        <v>127.95983121111581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54098.070046760382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853.96744000000001</v>
      </c>
      <c r="AR18">
        <v>951.75</v>
      </c>
      <c r="AS18">
        <f t="shared" si="27"/>
        <v>0.10273975308641969</v>
      </c>
      <c r="AT18">
        <v>0.5</v>
      </c>
      <c r="AU18">
        <f t="shared" si="28"/>
        <v>1180.1858507473228</v>
      </c>
      <c r="AV18">
        <f t="shared" si="29"/>
        <v>-2.2962834201594018</v>
      </c>
      <c r="AW18">
        <f t="shared" si="30"/>
        <v>60.626001450933053</v>
      </c>
      <c r="AX18">
        <f t="shared" si="31"/>
        <v>0.27931704754399794</v>
      </c>
      <c r="AY18">
        <f t="shared" si="32"/>
        <v>-1.456157044464615E-3</v>
      </c>
      <c r="AZ18">
        <f t="shared" si="33"/>
        <v>2.4274546887312844</v>
      </c>
      <c r="BA18" t="s">
        <v>296</v>
      </c>
      <c r="BB18">
        <v>685.91</v>
      </c>
      <c r="BC18">
        <f t="shared" si="34"/>
        <v>265.84000000000003</v>
      </c>
      <c r="BD18">
        <f t="shared" si="35"/>
        <v>0.36782485705687623</v>
      </c>
      <c r="BE18">
        <f t="shared" si="36"/>
        <v>0.89680805226363158</v>
      </c>
      <c r="BF18">
        <f t="shared" si="37"/>
        <v>0.41385400856245191</v>
      </c>
      <c r="BG18">
        <f t="shared" si="38"/>
        <v>0.90722029708353569</v>
      </c>
      <c r="BH18">
        <f t="shared" si="39"/>
        <v>1400.001</v>
      </c>
      <c r="BI18">
        <f t="shared" si="40"/>
        <v>1180.1858507473228</v>
      </c>
      <c r="BJ18">
        <f t="shared" si="41"/>
        <v>0.84298929125573685</v>
      </c>
      <c r="BK18">
        <f t="shared" si="42"/>
        <v>0.19597858251147365</v>
      </c>
      <c r="BL18">
        <v>6</v>
      </c>
      <c r="BM18">
        <v>0.5</v>
      </c>
      <c r="BN18" t="s">
        <v>290</v>
      </c>
      <c r="BO18">
        <v>2</v>
      </c>
      <c r="BP18">
        <v>1608077668.3499999</v>
      </c>
      <c r="BQ18">
        <v>49.657113333333299</v>
      </c>
      <c r="BR18">
        <v>46.9766433333333</v>
      </c>
      <c r="BS18">
        <v>16.3972466666667</v>
      </c>
      <c r="BT18">
        <v>14.9126166666667</v>
      </c>
      <c r="BU18">
        <v>45.857113333333302</v>
      </c>
      <c r="BV18">
        <v>16.2722466666667</v>
      </c>
      <c r="BW18">
        <v>500.02153333333302</v>
      </c>
      <c r="BX18">
        <v>102.601833333333</v>
      </c>
      <c r="BY18">
        <v>9.9968290000000001E-2</v>
      </c>
      <c r="BZ18">
        <v>28.007823333333299</v>
      </c>
      <c r="CA18">
        <v>28.28576</v>
      </c>
      <c r="CB18">
        <v>999.9</v>
      </c>
      <c r="CC18">
        <v>0</v>
      </c>
      <c r="CD18">
        <v>0</v>
      </c>
      <c r="CE18">
        <v>10005.162333333299</v>
      </c>
      <c r="CF18">
        <v>0</v>
      </c>
      <c r="CG18">
        <v>222.616966666667</v>
      </c>
      <c r="CH18">
        <v>1400.001</v>
      </c>
      <c r="CI18">
        <v>0.89999830000000003</v>
      </c>
      <c r="CJ18">
        <v>0.10000159</v>
      </c>
      <c r="CK18">
        <v>0</v>
      </c>
      <c r="CL18">
        <v>854.20973333333302</v>
      </c>
      <c r="CM18">
        <v>4.9997499999999997</v>
      </c>
      <c r="CN18">
        <v>11687.82</v>
      </c>
      <c r="CO18">
        <v>12178.05</v>
      </c>
      <c r="CP18">
        <v>46.316400000000002</v>
      </c>
      <c r="CQ18">
        <v>47.75</v>
      </c>
      <c r="CR18">
        <v>47.283066666666699</v>
      </c>
      <c r="CS18">
        <v>47.245733333333298</v>
      </c>
      <c r="CT18">
        <v>47.549599999999998</v>
      </c>
      <c r="CU18">
        <v>1255.50066666667</v>
      </c>
      <c r="CV18">
        <v>139.500333333333</v>
      </c>
      <c r="CW18">
        <v>0</v>
      </c>
      <c r="CX18">
        <v>118.200000047684</v>
      </c>
      <c r="CY18">
        <v>0</v>
      </c>
      <c r="CZ18">
        <v>853.96744000000001</v>
      </c>
      <c r="DA18">
        <v>-26.651461498664499</v>
      </c>
      <c r="DB18">
        <v>-367.83076867433198</v>
      </c>
      <c r="DC18">
        <v>11684.74</v>
      </c>
      <c r="DD18">
        <v>15</v>
      </c>
      <c r="DE18">
        <v>0</v>
      </c>
      <c r="DF18" t="s">
        <v>291</v>
      </c>
      <c r="DG18">
        <v>1607992667.0999999</v>
      </c>
      <c r="DH18">
        <v>1607992669.5999999</v>
      </c>
      <c r="DI18">
        <v>0</v>
      </c>
      <c r="DJ18">
        <v>2.2829999999999999</v>
      </c>
      <c r="DK18">
        <v>-1.6E-2</v>
      </c>
      <c r="DL18">
        <v>3.8</v>
      </c>
      <c r="DM18">
        <v>0.125</v>
      </c>
      <c r="DN18">
        <v>727</v>
      </c>
      <c r="DO18">
        <v>17</v>
      </c>
      <c r="DP18">
        <v>0.04</v>
      </c>
      <c r="DQ18">
        <v>0.04</v>
      </c>
      <c r="DR18">
        <v>-2.26797734070571</v>
      </c>
      <c r="DS18">
        <v>-0.31152970685324</v>
      </c>
      <c r="DT18">
        <v>0.20020520285535201</v>
      </c>
      <c r="DU18">
        <v>1</v>
      </c>
      <c r="DV18">
        <v>2.6664683333333299</v>
      </c>
      <c r="DW18">
        <v>-0.170871724137928</v>
      </c>
      <c r="DX18">
        <v>0.22911583703567001</v>
      </c>
      <c r="DY18">
        <v>1</v>
      </c>
      <c r="DZ18">
        <v>1.4844296666666701</v>
      </c>
      <c r="EA18">
        <v>2.8390745272525199E-2</v>
      </c>
      <c r="EB18">
        <v>2.1504735654165798E-3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3.8</v>
      </c>
      <c r="EJ18">
        <v>0.125</v>
      </c>
      <c r="EK18">
        <v>3.8</v>
      </c>
      <c r="EL18">
        <v>0</v>
      </c>
      <c r="EM18">
        <v>0</v>
      </c>
      <c r="EN18">
        <v>0</v>
      </c>
      <c r="EO18">
        <v>0.125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1416.8</v>
      </c>
      <c r="EX18">
        <v>1416.8</v>
      </c>
      <c r="EY18">
        <v>2</v>
      </c>
      <c r="EZ18">
        <v>508.59800000000001</v>
      </c>
      <c r="FA18">
        <v>489.81900000000002</v>
      </c>
      <c r="FB18">
        <v>25.058</v>
      </c>
      <c r="FC18">
        <v>30.4559</v>
      </c>
      <c r="FD18">
        <v>29.999500000000001</v>
      </c>
      <c r="FE18">
        <v>30.507300000000001</v>
      </c>
      <c r="FF18">
        <v>30.494499999999999</v>
      </c>
      <c r="FG18">
        <v>6.4767299999999999</v>
      </c>
      <c r="FH18">
        <v>0</v>
      </c>
      <c r="FI18">
        <v>100</v>
      </c>
      <c r="FJ18">
        <v>25.049299999999999</v>
      </c>
      <c r="FK18">
        <v>46.578099999999999</v>
      </c>
      <c r="FL18">
        <v>16.474299999999999</v>
      </c>
      <c r="FM18">
        <v>101.92</v>
      </c>
      <c r="FN18">
        <v>101.39100000000001</v>
      </c>
    </row>
    <row r="19" spans="1:170" x14ac:dyDescent="0.25">
      <c r="A19">
        <v>3</v>
      </c>
      <c r="B19">
        <v>1608077770.0999999</v>
      </c>
      <c r="C19">
        <v>213</v>
      </c>
      <c r="D19" t="s">
        <v>298</v>
      </c>
      <c r="E19" t="s">
        <v>299</v>
      </c>
      <c r="F19" t="s">
        <v>285</v>
      </c>
      <c r="G19" t="s">
        <v>286</v>
      </c>
      <c r="H19">
        <v>1608077762.3499999</v>
      </c>
      <c r="I19">
        <f t="shared" si="0"/>
        <v>1.3786323853886696E-3</v>
      </c>
      <c r="J19">
        <f t="shared" si="1"/>
        <v>-1.7342527250037607</v>
      </c>
      <c r="K19">
        <f t="shared" si="2"/>
        <v>79.731480000000005</v>
      </c>
      <c r="L19">
        <f t="shared" si="3"/>
        <v>120.05260672190241</v>
      </c>
      <c r="M19">
        <f t="shared" si="4"/>
        <v>12.328969115939545</v>
      </c>
      <c r="N19">
        <f t="shared" si="5"/>
        <v>8.1881350295479383</v>
      </c>
      <c r="O19">
        <f t="shared" si="6"/>
        <v>6.4000719569588888E-2</v>
      </c>
      <c r="P19">
        <f t="shared" si="7"/>
        <v>2.9750165565425766</v>
      </c>
      <c r="Q19">
        <f t="shared" si="8"/>
        <v>6.3245555229398398E-2</v>
      </c>
      <c r="R19">
        <f t="shared" si="9"/>
        <v>3.9595578020305312E-2</v>
      </c>
      <c r="S19">
        <f t="shared" si="10"/>
        <v>231.29290399612825</v>
      </c>
      <c r="T19">
        <f t="shared" si="11"/>
        <v>28.96132752587511</v>
      </c>
      <c r="U19">
        <f t="shared" si="12"/>
        <v>28.3376366666667</v>
      </c>
      <c r="V19">
        <f t="shared" si="13"/>
        <v>3.8701781742688146</v>
      </c>
      <c r="W19">
        <f t="shared" si="14"/>
        <v>44.668408949521151</v>
      </c>
      <c r="X19">
        <f t="shared" si="15"/>
        <v>1.6922177358220001</v>
      </c>
      <c r="Y19">
        <f t="shared" si="16"/>
        <v>3.7883993981839392</v>
      </c>
      <c r="Z19">
        <f t="shared" si="17"/>
        <v>2.1779604384468145</v>
      </c>
      <c r="AA19">
        <f t="shared" si="18"/>
        <v>-60.797688195640333</v>
      </c>
      <c r="AB19">
        <f t="shared" si="19"/>
        <v>-58.825907491553359</v>
      </c>
      <c r="AC19">
        <f t="shared" si="20"/>
        <v>-4.3167571212227189</v>
      </c>
      <c r="AD19">
        <f t="shared" si="21"/>
        <v>107.35255118771184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54084.540128477922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826.26834615384598</v>
      </c>
      <c r="AR19">
        <v>919.11</v>
      </c>
      <c r="AS19">
        <f t="shared" si="27"/>
        <v>0.10101255980911317</v>
      </c>
      <c r="AT19">
        <v>0.5</v>
      </c>
      <c r="AU19">
        <f t="shared" si="28"/>
        <v>1180.1981107472543</v>
      </c>
      <c r="AV19">
        <f t="shared" si="29"/>
        <v>-1.7342527250037607</v>
      </c>
      <c r="AW19">
        <f t="shared" si="30"/>
        <v>59.607416124229694</v>
      </c>
      <c r="AX19">
        <f t="shared" si="31"/>
        <v>0.27759462958731812</v>
      </c>
      <c r="AY19">
        <f t="shared" si="32"/>
        <v>-9.7992467082944632E-4</v>
      </c>
      <c r="AZ19">
        <f t="shared" si="33"/>
        <v>2.5491725691157749</v>
      </c>
      <c r="BA19" t="s">
        <v>301</v>
      </c>
      <c r="BB19">
        <v>663.97</v>
      </c>
      <c r="BC19">
        <f t="shared" si="34"/>
        <v>255.14</v>
      </c>
      <c r="BD19">
        <f t="shared" si="35"/>
        <v>0.36388513696854291</v>
      </c>
      <c r="BE19">
        <f t="shared" si="36"/>
        <v>0.90179784535681706</v>
      </c>
      <c r="BF19">
        <f t="shared" si="37"/>
        <v>0.45592619455053079</v>
      </c>
      <c r="BG19">
        <f t="shared" si="38"/>
        <v>0.92003737104994154</v>
      </c>
      <c r="BH19">
        <f t="shared" si="39"/>
        <v>1400.0160000000001</v>
      </c>
      <c r="BI19">
        <f t="shared" si="40"/>
        <v>1180.1981107472543</v>
      </c>
      <c r="BJ19">
        <f t="shared" si="41"/>
        <v>0.84298901637356582</v>
      </c>
      <c r="BK19">
        <f t="shared" si="42"/>
        <v>0.1959780327471316</v>
      </c>
      <c r="BL19">
        <v>6</v>
      </c>
      <c r="BM19">
        <v>0.5</v>
      </c>
      <c r="BN19" t="s">
        <v>290</v>
      </c>
      <c r="BO19">
        <v>2</v>
      </c>
      <c r="BP19">
        <v>1608077762.3499999</v>
      </c>
      <c r="BQ19">
        <v>79.731480000000005</v>
      </c>
      <c r="BR19">
        <v>77.782363333333294</v>
      </c>
      <c r="BS19">
        <v>16.477869999999999</v>
      </c>
      <c r="BT19">
        <v>14.85084</v>
      </c>
      <c r="BU19">
        <v>75.931476666666697</v>
      </c>
      <c r="BV19">
        <v>16.352869999999999</v>
      </c>
      <c r="BW19">
        <v>500.02106666666702</v>
      </c>
      <c r="BX19">
        <v>102.596366666667</v>
      </c>
      <c r="BY19">
        <v>0.10002163</v>
      </c>
      <c r="BZ19">
        <v>27.970866666666701</v>
      </c>
      <c r="CA19">
        <v>28.3376366666667</v>
      </c>
      <c r="CB19">
        <v>999.9</v>
      </c>
      <c r="CC19">
        <v>0</v>
      </c>
      <c r="CD19">
        <v>0</v>
      </c>
      <c r="CE19">
        <v>10001.8283333333</v>
      </c>
      <c r="CF19">
        <v>0</v>
      </c>
      <c r="CG19">
        <v>220.73156666666699</v>
      </c>
      <c r="CH19">
        <v>1400.0160000000001</v>
      </c>
      <c r="CI19">
        <v>0.90001100000000001</v>
      </c>
      <c r="CJ19">
        <v>9.9988800000000003E-2</v>
      </c>
      <c r="CK19">
        <v>0</v>
      </c>
      <c r="CL19">
        <v>826.27753333333305</v>
      </c>
      <c r="CM19">
        <v>4.9997499999999997</v>
      </c>
      <c r="CN19">
        <v>11292.12</v>
      </c>
      <c r="CO19">
        <v>12178.2133333333</v>
      </c>
      <c r="CP19">
        <v>46.228933333333302</v>
      </c>
      <c r="CQ19">
        <v>47.616599999999998</v>
      </c>
      <c r="CR19">
        <v>47.174599999999998</v>
      </c>
      <c r="CS19">
        <v>47.108199999999997</v>
      </c>
      <c r="CT19">
        <v>47.483133333333299</v>
      </c>
      <c r="CU19">
        <v>1255.527</v>
      </c>
      <c r="CV19">
        <v>139.489</v>
      </c>
      <c r="CW19">
        <v>0</v>
      </c>
      <c r="CX19">
        <v>93.300000190734906</v>
      </c>
      <c r="CY19">
        <v>0</v>
      </c>
      <c r="CZ19">
        <v>826.26834615384598</v>
      </c>
      <c r="DA19">
        <v>-12.034837616068399</v>
      </c>
      <c r="DB19">
        <v>-167.784615379142</v>
      </c>
      <c r="DC19">
        <v>11291.896153846201</v>
      </c>
      <c r="DD19">
        <v>15</v>
      </c>
      <c r="DE19">
        <v>0</v>
      </c>
      <c r="DF19" t="s">
        <v>291</v>
      </c>
      <c r="DG19">
        <v>1607992667.0999999</v>
      </c>
      <c r="DH19">
        <v>1607992669.5999999</v>
      </c>
      <c r="DI19">
        <v>0</v>
      </c>
      <c r="DJ19">
        <v>2.2829999999999999</v>
      </c>
      <c r="DK19">
        <v>-1.6E-2</v>
      </c>
      <c r="DL19">
        <v>3.8</v>
      </c>
      <c r="DM19">
        <v>0.125</v>
      </c>
      <c r="DN19">
        <v>727</v>
      </c>
      <c r="DO19">
        <v>17</v>
      </c>
      <c r="DP19">
        <v>0.04</v>
      </c>
      <c r="DQ19">
        <v>0.04</v>
      </c>
      <c r="DR19">
        <v>-1.7084660033733801</v>
      </c>
      <c r="DS19">
        <v>-0.26200123414221299</v>
      </c>
      <c r="DT19">
        <v>0.20218794709760701</v>
      </c>
      <c r="DU19">
        <v>1</v>
      </c>
      <c r="DV19">
        <v>1.9340246666666701</v>
      </c>
      <c r="DW19">
        <v>-5.2460956618466399E-2</v>
      </c>
      <c r="DX19">
        <v>0.22767049735283901</v>
      </c>
      <c r="DY19">
        <v>1</v>
      </c>
      <c r="DZ19">
        <v>1.625982</v>
      </c>
      <c r="EA19">
        <v>0.13814175750833901</v>
      </c>
      <c r="EB19">
        <v>1.0012235980705501E-2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3.8</v>
      </c>
      <c r="EJ19">
        <v>0.125</v>
      </c>
      <c r="EK19">
        <v>3.8</v>
      </c>
      <c r="EL19">
        <v>0</v>
      </c>
      <c r="EM19">
        <v>0</v>
      </c>
      <c r="EN19">
        <v>0</v>
      </c>
      <c r="EO19">
        <v>0.125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1418.4</v>
      </c>
      <c r="EX19">
        <v>1418.3</v>
      </c>
      <c r="EY19">
        <v>2</v>
      </c>
      <c r="EZ19">
        <v>508.29700000000003</v>
      </c>
      <c r="FA19">
        <v>489.93</v>
      </c>
      <c r="FB19">
        <v>25.1447</v>
      </c>
      <c r="FC19">
        <v>30.334700000000002</v>
      </c>
      <c r="FD19">
        <v>29.999400000000001</v>
      </c>
      <c r="FE19">
        <v>30.386900000000001</v>
      </c>
      <c r="FF19">
        <v>30.375</v>
      </c>
      <c r="FG19">
        <v>7.8653199999999996</v>
      </c>
      <c r="FH19">
        <v>0</v>
      </c>
      <c r="FI19">
        <v>100</v>
      </c>
      <c r="FJ19">
        <v>25.1509</v>
      </c>
      <c r="FK19">
        <v>78.360500000000002</v>
      </c>
      <c r="FL19">
        <v>16.370699999999999</v>
      </c>
      <c r="FM19">
        <v>101.941</v>
      </c>
      <c r="FN19">
        <v>101.416</v>
      </c>
    </row>
    <row r="20" spans="1:170" x14ac:dyDescent="0.25">
      <c r="A20">
        <v>4</v>
      </c>
      <c r="B20">
        <v>1608077890.5999999</v>
      </c>
      <c r="C20">
        <v>333.5</v>
      </c>
      <c r="D20" t="s">
        <v>302</v>
      </c>
      <c r="E20" t="s">
        <v>303</v>
      </c>
      <c r="F20" t="s">
        <v>285</v>
      </c>
      <c r="G20" t="s">
        <v>286</v>
      </c>
      <c r="H20">
        <v>1608077882.5999999</v>
      </c>
      <c r="I20">
        <f t="shared" si="0"/>
        <v>1.6118329496969772E-3</v>
      </c>
      <c r="J20">
        <f t="shared" si="1"/>
        <v>-0.96315399324502793</v>
      </c>
      <c r="K20">
        <f t="shared" si="2"/>
        <v>99.902232258064501</v>
      </c>
      <c r="L20">
        <f t="shared" si="3"/>
        <v>116.88020357965196</v>
      </c>
      <c r="M20">
        <f t="shared" si="4"/>
        <v>12.002291032262043</v>
      </c>
      <c r="N20">
        <f t="shared" si="5"/>
        <v>10.258843068465314</v>
      </c>
      <c r="O20">
        <f t="shared" si="6"/>
        <v>7.5195843001791732E-2</v>
      </c>
      <c r="P20">
        <f t="shared" si="7"/>
        <v>2.9736943988074982</v>
      </c>
      <c r="Q20">
        <f t="shared" si="8"/>
        <v>7.4155242765100576E-2</v>
      </c>
      <c r="R20">
        <f t="shared" si="9"/>
        <v>4.6439320800543402E-2</v>
      </c>
      <c r="S20">
        <f t="shared" si="10"/>
        <v>231.29445718591731</v>
      </c>
      <c r="T20">
        <f t="shared" si="11"/>
        <v>28.93493906664974</v>
      </c>
      <c r="U20">
        <f t="shared" si="12"/>
        <v>28.382354838709698</v>
      </c>
      <c r="V20">
        <f t="shared" si="13"/>
        <v>3.8802535420506117</v>
      </c>
      <c r="W20">
        <f t="shared" si="14"/>
        <v>45.023685896971841</v>
      </c>
      <c r="X20">
        <f t="shared" si="15"/>
        <v>1.7089600504619373</v>
      </c>
      <c r="Y20">
        <f t="shared" si="16"/>
        <v>3.7956911266051563</v>
      </c>
      <c r="Z20">
        <f t="shared" si="17"/>
        <v>2.1712934915886741</v>
      </c>
      <c r="AA20">
        <f t="shared" si="18"/>
        <v>-71.081833081636688</v>
      </c>
      <c r="AB20">
        <f t="shared" si="19"/>
        <v>-60.681326312657703</v>
      </c>
      <c r="AC20">
        <f t="shared" si="20"/>
        <v>-4.4566155506398957</v>
      </c>
      <c r="AD20">
        <f t="shared" si="21"/>
        <v>95.074682240983023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54039.672135072302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806.11711538461498</v>
      </c>
      <c r="AR20">
        <v>896.53</v>
      </c>
      <c r="AS20">
        <f t="shared" si="27"/>
        <v>0.10084758414708372</v>
      </c>
      <c r="AT20">
        <v>0.5</v>
      </c>
      <c r="AU20">
        <f t="shared" si="28"/>
        <v>1180.2031749408652</v>
      </c>
      <c r="AV20">
        <f t="shared" si="29"/>
        <v>-0.96315399324502793</v>
      </c>
      <c r="AW20">
        <f t="shared" si="30"/>
        <v>59.510319497752135</v>
      </c>
      <c r="AX20">
        <f t="shared" si="31"/>
        <v>0.28944932127201545</v>
      </c>
      <c r="AY20">
        <f t="shared" si="32"/>
        <v>-3.26559461635168E-4</v>
      </c>
      <c r="AZ20">
        <f t="shared" si="33"/>
        <v>2.6385620113102743</v>
      </c>
      <c r="BA20" t="s">
        <v>305</v>
      </c>
      <c r="BB20">
        <v>637.03</v>
      </c>
      <c r="BC20">
        <f t="shared" si="34"/>
        <v>259.5</v>
      </c>
      <c r="BD20">
        <f t="shared" si="35"/>
        <v>0.34841188676448936</v>
      </c>
      <c r="BE20">
        <f t="shared" si="36"/>
        <v>0.90114474010018852</v>
      </c>
      <c r="BF20">
        <f t="shared" si="37"/>
        <v>0.49937226227753201</v>
      </c>
      <c r="BG20">
        <f t="shared" si="38"/>
        <v>0.9289040845965546</v>
      </c>
      <c r="BH20">
        <f t="shared" si="39"/>
        <v>1400.0216129032301</v>
      </c>
      <c r="BI20">
        <f t="shared" si="40"/>
        <v>1180.2031749408652</v>
      </c>
      <c r="BJ20">
        <f t="shared" si="41"/>
        <v>0.84298925392549728</v>
      </c>
      <c r="BK20">
        <f t="shared" si="42"/>
        <v>0.19597850785099477</v>
      </c>
      <c r="BL20">
        <v>6</v>
      </c>
      <c r="BM20">
        <v>0.5</v>
      </c>
      <c r="BN20" t="s">
        <v>290</v>
      </c>
      <c r="BO20">
        <v>2</v>
      </c>
      <c r="BP20">
        <v>1608077882.5999999</v>
      </c>
      <c r="BQ20">
        <v>99.902232258064501</v>
      </c>
      <c r="BR20">
        <v>98.939709677419302</v>
      </c>
      <c r="BS20">
        <v>16.6421225806452</v>
      </c>
      <c r="BT20">
        <v>14.7401741935484</v>
      </c>
      <c r="BU20">
        <v>96.102232258064504</v>
      </c>
      <c r="BV20">
        <v>16.5171225806452</v>
      </c>
      <c r="BW20">
        <v>500.01629032258103</v>
      </c>
      <c r="BX20">
        <v>102.588806451613</v>
      </c>
      <c r="BY20">
        <v>0.100020780645161</v>
      </c>
      <c r="BZ20">
        <v>28.003848387096799</v>
      </c>
      <c r="CA20">
        <v>28.382354838709698</v>
      </c>
      <c r="CB20">
        <v>999.9</v>
      </c>
      <c r="CC20">
        <v>0</v>
      </c>
      <c r="CD20">
        <v>0</v>
      </c>
      <c r="CE20">
        <v>9995.0874193548407</v>
      </c>
      <c r="CF20">
        <v>0</v>
      </c>
      <c r="CG20">
        <v>219.32512903225799</v>
      </c>
      <c r="CH20">
        <v>1400.0216129032301</v>
      </c>
      <c r="CI20">
        <v>0.90000035483870999</v>
      </c>
      <c r="CJ20">
        <v>9.9999541935483896E-2</v>
      </c>
      <c r="CK20">
        <v>0</v>
      </c>
      <c r="CL20">
        <v>806.15103225806502</v>
      </c>
      <c r="CM20">
        <v>4.9997499999999997</v>
      </c>
      <c r="CN20">
        <v>11006.345161290301</v>
      </c>
      <c r="CO20">
        <v>12178.2419354839</v>
      </c>
      <c r="CP20">
        <v>46.0944516129032</v>
      </c>
      <c r="CQ20">
        <v>47.436999999999998</v>
      </c>
      <c r="CR20">
        <v>47.054000000000002</v>
      </c>
      <c r="CS20">
        <v>46.929000000000002</v>
      </c>
      <c r="CT20">
        <v>47.3343548387097</v>
      </c>
      <c r="CU20">
        <v>1255.52096774194</v>
      </c>
      <c r="CV20">
        <v>139.50064516129001</v>
      </c>
      <c r="CW20">
        <v>0</v>
      </c>
      <c r="CX20">
        <v>119.60000014305101</v>
      </c>
      <c r="CY20">
        <v>0</v>
      </c>
      <c r="CZ20">
        <v>806.11711538461498</v>
      </c>
      <c r="DA20">
        <v>-7.1729572589613602</v>
      </c>
      <c r="DB20">
        <v>-98.875213733018796</v>
      </c>
      <c r="DC20">
        <v>11005.919230769199</v>
      </c>
      <c r="DD20">
        <v>15</v>
      </c>
      <c r="DE20">
        <v>0</v>
      </c>
      <c r="DF20" t="s">
        <v>291</v>
      </c>
      <c r="DG20">
        <v>1607992667.0999999</v>
      </c>
      <c r="DH20">
        <v>1607992669.5999999</v>
      </c>
      <c r="DI20">
        <v>0</v>
      </c>
      <c r="DJ20">
        <v>2.2829999999999999</v>
      </c>
      <c r="DK20">
        <v>-1.6E-2</v>
      </c>
      <c r="DL20">
        <v>3.8</v>
      </c>
      <c r="DM20">
        <v>0.125</v>
      </c>
      <c r="DN20">
        <v>727</v>
      </c>
      <c r="DO20">
        <v>17</v>
      </c>
      <c r="DP20">
        <v>0.04</v>
      </c>
      <c r="DQ20">
        <v>0.04</v>
      </c>
      <c r="DR20">
        <v>-0.96708481304736305</v>
      </c>
      <c r="DS20">
        <v>3.1654970604972101</v>
      </c>
      <c r="DT20">
        <v>0.350040410596965</v>
      </c>
      <c r="DU20">
        <v>0</v>
      </c>
      <c r="DV20">
        <v>0.94793413333333298</v>
      </c>
      <c r="DW20">
        <v>-3.5647284360400402</v>
      </c>
      <c r="DX20">
        <v>0.413370944492856</v>
      </c>
      <c r="DY20">
        <v>0</v>
      </c>
      <c r="DZ20">
        <v>1.90245366666667</v>
      </c>
      <c r="EA20">
        <v>0.111724404894327</v>
      </c>
      <c r="EB20">
        <v>8.13013467839796E-3</v>
      </c>
      <c r="EC20">
        <v>1</v>
      </c>
      <c r="ED20">
        <v>1</v>
      </c>
      <c r="EE20">
        <v>3</v>
      </c>
      <c r="EF20" t="s">
        <v>306</v>
      </c>
      <c r="EG20">
        <v>100</v>
      </c>
      <c r="EH20">
        <v>100</v>
      </c>
      <c r="EI20">
        <v>3.8</v>
      </c>
      <c r="EJ20">
        <v>0.125</v>
      </c>
      <c r="EK20">
        <v>3.8</v>
      </c>
      <c r="EL20">
        <v>0</v>
      </c>
      <c r="EM20">
        <v>0</v>
      </c>
      <c r="EN20">
        <v>0</v>
      </c>
      <c r="EO20">
        <v>0.125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1420.4</v>
      </c>
      <c r="EX20">
        <v>1420.3</v>
      </c>
      <c r="EY20">
        <v>2</v>
      </c>
      <c r="EZ20">
        <v>508.38</v>
      </c>
      <c r="FA20">
        <v>490.27699999999999</v>
      </c>
      <c r="FB20">
        <v>25.131900000000002</v>
      </c>
      <c r="FC20">
        <v>30.181999999999999</v>
      </c>
      <c r="FD20">
        <v>30</v>
      </c>
      <c r="FE20">
        <v>30.2364</v>
      </c>
      <c r="FF20">
        <v>30.225000000000001</v>
      </c>
      <c r="FG20">
        <v>8.7517200000000006</v>
      </c>
      <c r="FH20">
        <v>0</v>
      </c>
      <c r="FI20">
        <v>100</v>
      </c>
      <c r="FJ20">
        <v>25.133800000000001</v>
      </c>
      <c r="FK20">
        <v>99.277199999999993</v>
      </c>
      <c r="FL20">
        <v>16.4374</v>
      </c>
      <c r="FM20">
        <v>101.96599999999999</v>
      </c>
      <c r="FN20">
        <v>101.44199999999999</v>
      </c>
    </row>
    <row r="21" spans="1:170" x14ac:dyDescent="0.25">
      <c r="A21">
        <v>5</v>
      </c>
      <c r="B21">
        <v>1608078011.0999999</v>
      </c>
      <c r="C21">
        <v>454</v>
      </c>
      <c r="D21" t="s">
        <v>307</v>
      </c>
      <c r="E21" t="s">
        <v>308</v>
      </c>
      <c r="F21" t="s">
        <v>285</v>
      </c>
      <c r="G21" t="s">
        <v>286</v>
      </c>
      <c r="H21">
        <v>1608078003.0999999</v>
      </c>
      <c r="I21">
        <f t="shared" si="0"/>
        <v>1.827263759697819E-3</v>
      </c>
      <c r="J21">
        <f t="shared" si="1"/>
        <v>1.3085600787098681</v>
      </c>
      <c r="K21">
        <f t="shared" si="2"/>
        <v>149.98161290322599</v>
      </c>
      <c r="L21">
        <f t="shared" si="3"/>
        <v>120.75506453779667</v>
      </c>
      <c r="M21">
        <f t="shared" si="4"/>
        <v>12.399863142034208</v>
      </c>
      <c r="N21">
        <f t="shared" si="5"/>
        <v>15.401022565305713</v>
      </c>
      <c r="O21">
        <f t="shared" si="6"/>
        <v>8.6352950839974324E-2</v>
      </c>
      <c r="P21">
        <f t="shared" si="7"/>
        <v>2.9749336765029315</v>
      </c>
      <c r="Q21">
        <f t="shared" si="8"/>
        <v>8.4984238183397245E-2</v>
      </c>
      <c r="R21">
        <f t="shared" si="9"/>
        <v>5.3236315106739464E-2</v>
      </c>
      <c r="S21">
        <f t="shared" si="10"/>
        <v>231.29221983988151</v>
      </c>
      <c r="T21">
        <f t="shared" si="11"/>
        <v>28.855970893379101</v>
      </c>
      <c r="U21">
        <f t="shared" si="12"/>
        <v>28.353406451612901</v>
      </c>
      <c r="V21">
        <f t="shared" si="13"/>
        <v>3.8737286271375986</v>
      </c>
      <c r="W21">
        <f t="shared" si="14"/>
        <v>45.536189064448962</v>
      </c>
      <c r="X21">
        <f t="shared" si="15"/>
        <v>1.7260551376923163</v>
      </c>
      <c r="Y21">
        <f t="shared" si="16"/>
        <v>3.7905129374119784</v>
      </c>
      <c r="Z21">
        <f t="shared" si="17"/>
        <v>2.1476734894452822</v>
      </c>
      <c r="AA21">
        <f t="shared" si="18"/>
        <v>-80.582331802673821</v>
      </c>
      <c r="AB21">
        <f t="shared" si="19"/>
        <v>-59.819325931078623</v>
      </c>
      <c r="AC21">
        <f t="shared" si="20"/>
        <v>-4.3903323824455329</v>
      </c>
      <c r="AD21">
        <f t="shared" si="21"/>
        <v>86.500229723683532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54080.16757249627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789.50996153846199</v>
      </c>
      <c r="AR21">
        <v>889.02</v>
      </c>
      <c r="AS21">
        <f t="shared" si="27"/>
        <v>0.11193228325744975</v>
      </c>
      <c r="AT21">
        <v>0.5</v>
      </c>
      <c r="AU21">
        <f t="shared" si="28"/>
        <v>1180.1905362312073</v>
      </c>
      <c r="AV21">
        <f t="shared" si="29"/>
        <v>1.3085600787098681</v>
      </c>
      <c r="AW21">
        <f t="shared" si="30"/>
        <v>66.050710699596507</v>
      </c>
      <c r="AX21">
        <f t="shared" si="31"/>
        <v>0.30910440709995274</v>
      </c>
      <c r="AY21">
        <f t="shared" si="32"/>
        <v>1.5983076466193173E-3</v>
      </c>
      <c r="AZ21">
        <f t="shared" si="33"/>
        <v>2.6692987784301816</v>
      </c>
      <c r="BA21" t="s">
        <v>310</v>
      </c>
      <c r="BB21">
        <v>614.22</v>
      </c>
      <c r="BC21">
        <f t="shared" si="34"/>
        <v>274.79999999999995</v>
      </c>
      <c r="BD21">
        <f t="shared" si="35"/>
        <v>0.3621180438920597</v>
      </c>
      <c r="BE21">
        <f t="shared" si="36"/>
        <v>0.89621807799506026</v>
      </c>
      <c r="BF21">
        <f t="shared" si="37"/>
        <v>0.57340252475554421</v>
      </c>
      <c r="BG21">
        <f t="shared" si="38"/>
        <v>0.93185311111272207</v>
      </c>
      <c r="BH21">
        <f t="shared" si="39"/>
        <v>1400.0064516129</v>
      </c>
      <c r="BI21">
        <f t="shared" si="40"/>
        <v>1180.1905362312073</v>
      </c>
      <c r="BJ21">
        <f t="shared" si="41"/>
        <v>0.8429893554215766</v>
      </c>
      <c r="BK21">
        <f t="shared" si="42"/>
        <v>0.19597871084315305</v>
      </c>
      <c r="BL21">
        <v>6</v>
      </c>
      <c r="BM21">
        <v>0.5</v>
      </c>
      <c r="BN21" t="s">
        <v>290</v>
      </c>
      <c r="BO21">
        <v>2</v>
      </c>
      <c r="BP21">
        <v>1608078003.0999999</v>
      </c>
      <c r="BQ21">
        <v>149.98161290322599</v>
      </c>
      <c r="BR21">
        <v>151.88067741935501</v>
      </c>
      <c r="BS21">
        <v>16.809048387096801</v>
      </c>
      <c r="BT21">
        <v>14.6532741935484</v>
      </c>
      <c r="BU21">
        <v>146.18161290322601</v>
      </c>
      <c r="BV21">
        <v>16.684048387096801</v>
      </c>
      <c r="BW21">
        <v>500.01967741935499</v>
      </c>
      <c r="BX21">
        <v>102.586064516129</v>
      </c>
      <c r="BY21">
        <v>0.10000657741935499</v>
      </c>
      <c r="BZ21">
        <v>27.9804322580645</v>
      </c>
      <c r="CA21">
        <v>28.353406451612901</v>
      </c>
      <c r="CB21">
        <v>999.9</v>
      </c>
      <c r="CC21">
        <v>0</v>
      </c>
      <c r="CD21">
        <v>0</v>
      </c>
      <c r="CE21">
        <v>10002.3638709677</v>
      </c>
      <c r="CF21">
        <v>0</v>
      </c>
      <c r="CG21">
        <v>216.987129032258</v>
      </c>
      <c r="CH21">
        <v>1400.0064516129</v>
      </c>
      <c r="CI21">
        <v>0.899997516129032</v>
      </c>
      <c r="CJ21">
        <v>0.100002406451613</v>
      </c>
      <c r="CK21">
        <v>0</v>
      </c>
      <c r="CL21">
        <v>789.518709677419</v>
      </c>
      <c r="CM21">
        <v>4.9997499999999997</v>
      </c>
      <c r="CN21">
        <v>10776.229032258099</v>
      </c>
      <c r="CO21">
        <v>12178.0935483871</v>
      </c>
      <c r="CP21">
        <v>45.945129032258002</v>
      </c>
      <c r="CQ21">
        <v>47.311999999999998</v>
      </c>
      <c r="CR21">
        <v>46.901000000000003</v>
      </c>
      <c r="CS21">
        <v>46.771999999999998</v>
      </c>
      <c r="CT21">
        <v>47.186999999999998</v>
      </c>
      <c r="CU21">
        <v>1255.5025806451599</v>
      </c>
      <c r="CV21">
        <v>139.50387096774199</v>
      </c>
      <c r="CW21">
        <v>0</v>
      </c>
      <c r="CX21">
        <v>119.700000047684</v>
      </c>
      <c r="CY21">
        <v>0</v>
      </c>
      <c r="CZ21">
        <v>789.50996153846199</v>
      </c>
      <c r="DA21">
        <v>-4.7698119574427604</v>
      </c>
      <c r="DB21">
        <v>-71.388034216659904</v>
      </c>
      <c r="DC21">
        <v>10775.7807692308</v>
      </c>
      <c r="DD21">
        <v>15</v>
      </c>
      <c r="DE21">
        <v>0</v>
      </c>
      <c r="DF21" t="s">
        <v>291</v>
      </c>
      <c r="DG21">
        <v>1607992667.0999999</v>
      </c>
      <c r="DH21">
        <v>1607992669.5999999</v>
      </c>
      <c r="DI21">
        <v>0</v>
      </c>
      <c r="DJ21">
        <v>2.2829999999999999</v>
      </c>
      <c r="DK21">
        <v>-1.6E-2</v>
      </c>
      <c r="DL21">
        <v>3.8</v>
      </c>
      <c r="DM21">
        <v>0.125</v>
      </c>
      <c r="DN21">
        <v>727</v>
      </c>
      <c r="DO21">
        <v>17</v>
      </c>
      <c r="DP21">
        <v>0.04</v>
      </c>
      <c r="DQ21">
        <v>0.04</v>
      </c>
      <c r="DR21">
        <v>1.39406309860244</v>
      </c>
      <c r="DS21">
        <v>0.77995513608649703</v>
      </c>
      <c r="DT21">
        <v>0.43059776094383201</v>
      </c>
      <c r="DU21">
        <v>0</v>
      </c>
      <c r="DV21">
        <v>-1.9407880333333301</v>
      </c>
      <c r="DW21">
        <v>-0.65243877196885502</v>
      </c>
      <c r="DX21">
        <v>0.56050335765527104</v>
      </c>
      <c r="DY21">
        <v>0</v>
      </c>
      <c r="DZ21">
        <v>2.15531466666667</v>
      </c>
      <c r="EA21">
        <v>0.115651701890991</v>
      </c>
      <c r="EB21">
        <v>8.34751728892426E-3</v>
      </c>
      <c r="EC21">
        <v>1</v>
      </c>
      <c r="ED21">
        <v>1</v>
      </c>
      <c r="EE21">
        <v>3</v>
      </c>
      <c r="EF21" t="s">
        <v>306</v>
      </c>
      <c r="EG21">
        <v>100</v>
      </c>
      <c r="EH21">
        <v>100</v>
      </c>
      <c r="EI21">
        <v>3.8</v>
      </c>
      <c r="EJ21">
        <v>0.125</v>
      </c>
      <c r="EK21">
        <v>3.8</v>
      </c>
      <c r="EL21">
        <v>0</v>
      </c>
      <c r="EM21">
        <v>0</v>
      </c>
      <c r="EN21">
        <v>0</v>
      </c>
      <c r="EO21">
        <v>0.125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1422.4</v>
      </c>
      <c r="EX21">
        <v>1422.4</v>
      </c>
      <c r="EY21">
        <v>2</v>
      </c>
      <c r="EZ21">
        <v>508.38799999999998</v>
      </c>
      <c r="FA21">
        <v>490.28399999999999</v>
      </c>
      <c r="FB21">
        <v>25.274699999999999</v>
      </c>
      <c r="FC21">
        <v>30.073699999999999</v>
      </c>
      <c r="FD21">
        <v>29.9999</v>
      </c>
      <c r="FE21">
        <v>30.1187</v>
      </c>
      <c r="FF21">
        <v>30.1066</v>
      </c>
      <c r="FG21">
        <v>11.0703</v>
      </c>
      <c r="FH21">
        <v>0</v>
      </c>
      <c r="FI21">
        <v>100</v>
      </c>
      <c r="FJ21">
        <v>25.282</v>
      </c>
      <c r="FK21">
        <v>151.054</v>
      </c>
      <c r="FL21">
        <v>16.583600000000001</v>
      </c>
      <c r="FM21">
        <v>101.982</v>
      </c>
      <c r="FN21">
        <v>101.46</v>
      </c>
    </row>
    <row r="22" spans="1:170" x14ac:dyDescent="0.25">
      <c r="A22">
        <v>6</v>
      </c>
      <c r="B22">
        <v>1608078131.5999999</v>
      </c>
      <c r="C22">
        <v>574.5</v>
      </c>
      <c r="D22" t="s">
        <v>311</v>
      </c>
      <c r="E22" t="s">
        <v>312</v>
      </c>
      <c r="F22" t="s">
        <v>285</v>
      </c>
      <c r="G22" t="s">
        <v>286</v>
      </c>
      <c r="H22">
        <v>1608078123.5999999</v>
      </c>
      <c r="I22">
        <f t="shared" si="0"/>
        <v>1.9494144459933766E-3</v>
      </c>
      <c r="J22">
        <f t="shared" si="1"/>
        <v>2.9775891683074622</v>
      </c>
      <c r="K22">
        <f t="shared" si="2"/>
        <v>199.95541935483899</v>
      </c>
      <c r="L22">
        <f t="shared" si="3"/>
        <v>141.95968889383434</v>
      </c>
      <c r="M22">
        <f t="shared" si="4"/>
        <v>14.57692991665216</v>
      </c>
      <c r="N22">
        <f t="shared" si="5"/>
        <v>20.532139490458373</v>
      </c>
      <c r="O22">
        <f t="shared" si="6"/>
        <v>9.2693165090135005E-2</v>
      </c>
      <c r="P22">
        <f t="shared" si="7"/>
        <v>2.974415795598969</v>
      </c>
      <c r="Q22">
        <f t="shared" si="8"/>
        <v>9.1117793471522074E-2</v>
      </c>
      <c r="R22">
        <f t="shared" si="9"/>
        <v>5.708793160550503E-2</v>
      </c>
      <c r="S22">
        <f t="shared" si="10"/>
        <v>231.28828929138859</v>
      </c>
      <c r="T22">
        <f t="shared" si="11"/>
        <v>28.834130301629877</v>
      </c>
      <c r="U22">
        <f t="shared" si="12"/>
        <v>28.350232258064501</v>
      </c>
      <c r="V22">
        <f t="shared" si="13"/>
        <v>3.8730137521545482</v>
      </c>
      <c r="W22">
        <f t="shared" si="14"/>
        <v>45.77777494633591</v>
      </c>
      <c r="X22">
        <f t="shared" si="15"/>
        <v>1.7361581719304513</v>
      </c>
      <c r="Y22">
        <f t="shared" si="16"/>
        <v>3.792578765494182</v>
      </c>
      <c r="Z22">
        <f t="shared" si="17"/>
        <v>2.1368555802240969</v>
      </c>
      <c r="AA22">
        <f t="shared" si="18"/>
        <v>-85.9691770683079</v>
      </c>
      <c r="AB22">
        <f t="shared" si="19"/>
        <v>-57.8013500105478</v>
      </c>
      <c r="AC22">
        <f t="shared" si="20"/>
        <v>-4.2430955752589528</v>
      </c>
      <c r="AD22">
        <f t="shared" si="21"/>
        <v>83.274666637273953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54063.243871381899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780.11969230769296</v>
      </c>
      <c r="AR22">
        <v>891.7</v>
      </c>
      <c r="AS22">
        <f t="shared" si="27"/>
        <v>0.12513211583750938</v>
      </c>
      <c r="AT22">
        <v>0.5</v>
      </c>
      <c r="AU22">
        <f t="shared" si="28"/>
        <v>1180.1699330054141</v>
      </c>
      <c r="AV22">
        <f t="shared" si="29"/>
        <v>2.9775891683074622</v>
      </c>
      <c r="AW22">
        <f t="shared" si="30"/>
        <v>73.83858038238958</v>
      </c>
      <c r="AX22">
        <f t="shared" si="31"/>
        <v>0.31515083548278577</v>
      </c>
      <c r="AY22">
        <f t="shared" si="32"/>
        <v>3.012563317106109E-3</v>
      </c>
      <c r="AZ22">
        <f t="shared" si="33"/>
        <v>2.6582707188516319</v>
      </c>
      <c r="BA22" t="s">
        <v>314</v>
      </c>
      <c r="BB22">
        <v>610.67999999999995</v>
      </c>
      <c r="BC22">
        <f t="shared" si="34"/>
        <v>281.0200000000001</v>
      </c>
      <c r="BD22">
        <f t="shared" si="35"/>
        <v>0.39705468540426675</v>
      </c>
      <c r="BE22">
        <f t="shared" si="36"/>
        <v>0.89401071132232024</v>
      </c>
      <c r="BF22">
        <f t="shared" si="37"/>
        <v>0.63317648085904699</v>
      </c>
      <c r="BG22">
        <f t="shared" si="38"/>
        <v>0.93080072881400988</v>
      </c>
      <c r="BH22">
        <f t="shared" si="39"/>
        <v>1399.9819354838701</v>
      </c>
      <c r="BI22">
        <f t="shared" si="40"/>
        <v>1180.1699330054141</v>
      </c>
      <c r="BJ22">
        <f t="shared" si="41"/>
        <v>0.84298940085788798</v>
      </c>
      <c r="BK22">
        <f t="shared" si="42"/>
        <v>0.19597880171577592</v>
      </c>
      <c r="BL22">
        <v>6</v>
      </c>
      <c r="BM22">
        <v>0.5</v>
      </c>
      <c r="BN22" t="s">
        <v>290</v>
      </c>
      <c r="BO22">
        <v>2</v>
      </c>
      <c r="BP22">
        <v>1608078123.5999999</v>
      </c>
      <c r="BQ22">
        <v>199.95541935483899</v>
      </c>
      <c r="BR22">
        <v>203.99612903225801</v>
      </c>
      <c r="BS22">
        <v>16.9078451612903</v>
      </c>
      <c r="BT22">
        <v>14.6081870967742</v>
      </c>
      <c r="BU22">
        <v>196.15541935483901</v>
      </c>
      <c r="BV22">
        <v>16.7828451612903</v>
      </c>
      <c r="BW22">
        <v>500.01887096774198</v>
      </c>
      <c r="BX22">
        <v>102.58358064516101</v>
      </c>
      <c r="BY22">
        <v>0.100005309677419</v>
      </c>
      <c r="BZ22">
        <v>27.989777419354802</v>
      </c>
      <c r="CA22">
        <v>28.350232258064501</v>
      </c>
      <c r="CB22">
        <v>999.9</v>
      </c>
      <c r="CC22">
        <v>0</v>
      </c>
      <c r="CD22">
        <v>0</v>
      </c>
      <c r="CE22">
        <v>9999.6764516129006</v>
      </c>
      <c r="CF22">
        <v>0</v>
      </c>
      <c r="CG22">
        <v>214.50938709677399</v>
      </c>
      <c r="CH22">
        <v>1399.9819354838701</v>
      </c>
      <c r="CI22">
        <v>0.89999396774193596</v>
      </c>
      <c r="CJ22">
        <v>0.100005987096774</v>
      </c>
      <c r="CK22">
        <v>0</v>
      </c>
      <c r="CL22">
        <v>780.11061290322596</v>
      </c>
      <c r="CM22">
        <v>4.9997499999999997</v>
      </c>
      <c r="CN22">
        <v>10646.512903225799</v>
      </c>
      <c r="CO22">
        <v>12177.870967741899</v>
      </c>
      <c r="CP22">
        <v>45.818225806451601</v>
      </c>
      <c r="CQ22">
        <v>47.183</v>
      </c>
      <c r="CR22">
        <v>46.774129032258102</v>
      </c>
      <c r="CS22">
        <v>46.665064516129</v>
      </c>
      <c r="CT22">
        <v>47.096548387096803</v>
      </c>
      <c r="CU22">
        <v>1255.4783870967699</v>
      </c>
      <c r="CV22">
        <v>139.503548387097</v>
      </c>
      <c r="CW22">
        <v>0</v>
      </c>
      <c r="CX22">
        <v>119.59999990463299</v>
      </c>
      <c r="CY22">
        <v>0</v>
      </c>
      <c r="CZ22">
        <v>780.11969230769296</v>
      </c>
      <c r="DA22">
        <v>-0.84280343204316499</v>
      </c>
      <c r="DB22">
        <v>-26.543589755965399</v>
      </c>
      <c r="DC22">
        <v>10646.461538461501</v>
      </c>
      <c r="DD22">
        <v>15</v>
      </c>
      <c r="DE22">
        <v>0</v>
      </c>
      <c r="DF22" t="s">
        <v>291</v>
      </c>
      <c r="DG22">
        <v>1607992667.0999999</v>
      </c>
      <c r="DH22">
        <v>1607992669.5999999</v>
      </c>
      <c r="DI22">
        <v>0</v>
      </c>
      <c r="DJ22">
        <v>2.2829999999999999</v>
      </c>
      <c r="DK22">
        <v>-1.6E-2</v>
      </c>
      <c r="DL22">
        <v>3.8</v>
      </c>
      <c r="DM22">
        <v>0.125</v>
      </c>
      <c r="DN22">
        <v>727</v>
      </c>
      <c r="DO22">
        <v>17</v>
      </c>
      <c r="DP22">
        <v>0.04</v>
      </c>
      <c r="DQ22">
        <v>0.04</v>
      </c>
      <c r="DR22">
        <v>2.98636122511998</v>
      </c>
      <c r="DS22">
        <v>-3.2573729693254299</v>
      </c>
      <c r="DT22">
        <v>0.54450014208272701</v>
      </c>
      <c r="DU22">
        <v>0</v>
      </c>
      <c r="DV22">
        <v>-4.0518153333333302</v>
      </c>
      <c r="DW22">
        <v>4.4276769744160198</v>
      </c>
      <c r="DX22">
        <v>0.65267941624625803</v>
      </c>
      <c r="DY22">
        <v>0</v>
      </c>
      <c r="DZ22">
        <v>2.2998783333333299</v>
      </c>
      <c r="EA22">
        <v>5.0001423804227299E-2</v>
      </c>
      <c r="EB22">
        <v>3.70528638869148E-3</v>
      </c>
      <c r="EC22">
        <v>1</v>
      </c>
      <c r="ED22">
        <v>1</v>
      </c>
      <c r="EE22">
        <v>3</v>
      </c>
      <c r="EF22" t="s">
        <v>306</v>
      </c>
      <c r="EG22">
        <v>100</v>
      </c>
      <c r="EH22">
        <v>100</v>
      </c>
      <c r="EI22">
        <v>3.8</v>
      </c>
      <c r="EJ22">
        <v>0.125</v>
      </c>
      <c r="EK22">
        <v>3.8</v>
      </c>
      <c r="EL22">
        <v>0</v>
      </c>
      <c r="EM22">
        <v>0</v>
      </c>
      <c r="EN22">
        <v>0</v>
      </c>
      <c r="EO22">
        <v>0.125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1424.4</v>
      </c>
      <c r="EX22">
        <v>1424.4</v>
      </c>
      <c r="EY22">
        <v>2</v>
      </c>
      <c r="EZ22">
        <v>508.32900000000001</v>
      </c>
      <c r="FA22">
        <v>490.62</v>
      </c>
      <c r="FB22">
        <v>25.221499999999999</v>
      </c>
      <c r="FC22">
        <v>29.996300000000002</v>
      </c>
      <c r="FD22">
        <v>29.9999</v>
      </c>
      <c r="FE22">
        <v>30.0288</v>
      </c>
      <c r="FF22">
        <v>30.014500000000002</v>
      </c>
      <c r="FG22">
        <v>13.456899999999999</v>
      </c>
      <c r="FH22">
        <v>0</v>
      </c>
      <c r="FI22">
        <v>100</v>
      </c>
      <c r="FJ22">
        <v>25.226900000000001</v>
      </c>
      <c r="FK22">
        <v>203.93199999999999</v>
      </c>
      <c r="FL22">
        <v>16.744599999999998</v>
      </c>
      <c r="FM22">
        <v>101.988</v>
      </c>
      <c r="FN22">
        <v>101.473</v>
      </c>
    </row>
    <row r="23" spans="1:170" x14ac:dyDescent="0.25">
      <c r="A23">
        <v>7</v>
      </c>
      <c r="B23">
        <v>1608078252.0999999</v>
      </c>
      <c r="C23">
        <v>695</v>
      </c>
      <c r="D23" t="s">
        <v>315</v>
      </c>
      <c r="E23" t="s">
        <v>316</v>
      </c>
      <c r="F23" t="s">
        <v>285</v>
      </c>
      <c r="G23" t="s">
        <v>286</v>
      </c>
      <c r="H23">
        <v>1608078244.0999999</v>
      </c>
      <c r="I23">
        <f t="shared" si="0"/>
        <v>1.9877256711233974E-3</v>
      </c>
      <c r="J23">
        <f t="shared" si="1"/>
        <v>5.4119579571623317</v>
      </c>
      <c r="K23">
        <f t="shared" si="2"/>
        <v>249.78164516128999</v>
      </c>
      <c r="L23">
        <f t="shared" si="3"/>
        <v>150.1125336580964</v>
      </c>
      <c r="M23">
        <f t="shared" si="4"/>
        <v>15.413822894780084</v>
      </c>
      <c r="N23">
        <f t="shared" si="5"/>
        <v>25.648025165254214</v>
      </c>
      <c r="O23">
        <f t="shared" si="6"/>
        <v>9.4669803234005687E-2</v>
      </c>
      <c r="P23">
        <f t="shared" si="7"/>
        <v>2.9732261044772414</v>
      </c>
      <c r="Q23">
        <f t="shared" si="8"/>
        <v>9.3026523919792894E-2</v>
      </c>
      <c r="R23">
        <f t="shared" si="9"/>
        <v>5.8286843657297374E-2</v>
      </c>
      <c r="S23">
        <f t="shared" si="10"/>
        <v>231.29468911720539</v>
      </c>
      <c r="T23">
        <f t="shared" si="11"/>
        <v>28.826473785277468</v>
      </c>
      <c r="U23">
        <f t="shared" si="12"/>
        <v>28.358499999999999</v>
      </c>
      <c r="V23">
        <f t="shared" si="13"/>
        <v>3.8748760095417101</v>
      </c>
      <c r="W23">
        <f t="shared" si="14"/>
        <v>45.896366105717426</v>
      </c>
      <c r="X23">
        <f t="shared" si="15"/>
        <v>1.7408398205344779</v>
      </c>
      <c r="Y23">
        <f t="shared" si="16"/>
        <v>3.7929796370471629</v>
      </c>
      <c r="Z23">
        <f t="shared" si="17"/>
        <v>2.1340361890072321</v>
      </c>
      <c r="AA23">
        <f t="shared" si="18"/>
        <v>-87.65870209654183</v>
      </c>
      <c r="AB23">
        <f t="shared" si="19"/>
        <v>-58.812893590070779</v>
      </c>
      <c r="AC23">
        <f t="shared" si="20"/>
        <v>-4.3192956441945327</v>
      </c>
      <c r="AD23">
        <f t="shared" si="21"/>
        <v>80.503797786398223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54027.990229816896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777.49884615384599</v>
      </c>
      <c r="AR23">
        <v>901.46</v>
      </c>
      <c r="AS23">
        <f t="shared" si="27"/>
        <v>0.13751154110682007</v>
      </c>
      <c r="AT23">
        <v>0.5</v>
      </c>
      <c r="AU23">
        <f t="shared" si="28"/>
        <v>1180.2008620377051</v>
      </c>
      <c r="AV23">
        <f t="shared" si="29"/>
        <v>5.4119579571623317</v>
      </c>
      <c r="AW23">
        <f t="shared" si="30"/>
        <v>81.145619677201182</v>
      </c>
      <c r="AX23">
        <f t="shared" si="31"/>
        <v>0.33087435937257337</v>
      </c>
      <c r="AY23">
        <f t="shared" si="32"/>
        <v>5.0751576529412803E-3</v>
      </c>
      <c r="AZ23">
        <f t="shared" si="33"/>
        <v>2.6186630577063874</v>
      </c>
      <c r="BA23" t="s">
        <v>318</v>
      </c>
      <c r="BB23">
        <v>603.19000000000005</v>
      </c>
      <c r="BC23">
        <f t="shared" si="34"/>
        <v>298.27</v>
      </c>
      <c r="BD23">
        <f t="shared" si="35"/>
        <v>0.4156004755629264</v>
      </c>
      <c r="BE23">
        <f t="shared" si="36"/>
        <v>0.88782160976949032</v>
      </c>
      <c r="BF23">
        <f t="shared" si="37"/>
        <v>0.66651845908229912</v>
      </c>
      <c r="BG23">
        <f t="shared" si="38"/>
        <v>0.92696817238287865</v>
      </c>
      <c r="BH23">
        <f t="shared" si="39"/>
        <v>1400.0183870967701</v>
      </c>
      <c r="BI23">
        <f t="shared" si="40"/>
        <v>1180.2008620377051</v>
      </c>
      <c r="BJ23">
        <f t="shared" si="41"/>
        <v>0.84298954421955674</v>
      </c>
      <c r="BK23">
        <f t="shared" si="42"/>
        <v>0.19597908843911349</v>
      </c>
      <c r="BL23">
        <v>6</v>
      </c>
      <c r="BM23">
        <v>0.5</v>
      </c>
      <c r="BN23" t="s">
        <v>290</v>
      </c>
      <c r="BO23">
        <v>2</v>
      </c>
      <c r="BP23">
        <v>1608078244.0999999</v>
      </c>
      <c r="BQ23">
        <v>249.78164516128999</v>
      </c>
      <c r="BR23">
        <v>256.87177419354799</v>
      </c>
      <c r="BS23">
        <v>16.953735483871</v>
      </c>
      <c r="BT23">
        <v>14.608909677419399</v>
      </c>
      <c r="BU23">
        <v>245.98164516129</v>
      </c>
      <c r="BV23">
        <v>16.828735483871</v>
      </c>
      <c r="BW23">
        <v>500.001225806452</v>
      </c>
      <c r="BX23">
        <v>102.58180645161301</v>
      </c>
      <c r="BY23">
        <v>9.9978467741935501E-2</v>
      </c>
      <c r="BZ23">
        <v>27.991590322580599</v>
      </c>
      <c r="CA23">
        <v>28.358499999999999</v>
      </c>
      <c r="CB23">
        <v>999.9</v>
      </c>
      <c r="CC23">
        <v>0</v>
      </c>
      <c r="CD23">
        <v>0</v>
      </c>
      <c r="CE23">
        <v>9993.1216129032291</v>
      </c>
      <c r="CF23">
        <v>0</v>
      </c>
      <c r="CG23">
        <v>211.92829032258101</v>
      </c>
      <c r="CH23">
        <v>1400.0183870967701</v>
      </c>
      <c r="CI23">
        <v>0.89999325806451602</v>
      </c>
      <c r="CJ23">
        <v>0.100006703225806</v>
      </c>
      <c r="CK23">
        <v>0</v>
      </c>
      <c r="CL23">
        <v>777.50396774193598</v>
      </c>
      <c r="CM23">
        <v>4.9997499999999997</v>
      </c>
      <c r="CN23">
        <v>10608.7096774194</v>
      </c>
      <c r="CO23">
        <v>12178.1870967742</v>
      </c>
      <c r="CP23">
        <v>45.733677419354798</v>
      </c>
      <c r="CQ23">
        <v>47.072161290322597</v>
      </c>
      <c r="CR23">
        <v>46.674999999999997</v>
      </c>
      <c r="CS23">
        <v>46.5621935483871</v>
      </c>
      <c r="CT23">
        <v>47.012</v>
      </c>
      <c r="CU23">
        <v>1255.50451612903</v>
      </c>
      <c r="CV23">
        <v>139.51387096774201</v>
      </c>
      <c r="CW23">
        <v>0</v>
      </c>
      <c r="CX23">
        <v>119.700000047684</v>
      </c>
      <c r="CY23">
        <v>0</v>
      </c>
      <c r="CZ23">
        <v>777.49884615384599</v>
      </c>
      <c r="DA23">
        <v>1.1176068561811401</v>
      </c>
      <c r="DB23">
        <v>8.3692307544764599</v>
      </c>
      <c r="DC23">
        <v>10608.6</v>
      </c>
      <c r="DD23">
        <v>15</v>
      </c>
      <c r="DE23">
        <v>0</v>
      </c>
      <c r="DF23" t="s">
        <v>291</v>
      </c>
      <c r="DG23">
        <v>1607992667.0999999</v>
      </c>
      <c r="DH23">
        <v>1607992669.5999999</v>
      </c>
      <c r="DI23">
        <v>0</v>
      </c>
      <c r="DJ23">
        <v>2.2829999999999999</v>
      </c>
      <c r="DK23">
        <v>-1.6E-2</v>
      </c>
      <c r="DL23">
        <v>3.8</v>
      </c>
      <c r="DM23">
        <v>0.125</v>
      </c>
      <c r="DN23">
        <v>727</v>
      </c>
      <c r="DO23">
        <v>17</v>
      </c>
      <c r="DP23">
        <v>0.04</v>
      </c>
      <c r="DQ23">
        <v>0.04</v>
      </c>
      <c r="DR23">
        <v>5.4731866471044004</v>
      </c>
      <c r="DS23">
        <v>-8.5640617118232107</v>
      </c>
      <c r="DT23">
        <v>0.75246043909462801</v>
      </c>
      <c r="DU23">
        <v>0</v>
      </c>
      <c r="DV23">
        <v>-7.1143260000000001</v>
      </c>
      <c r="DW23">
        <v>11.462407474972199</v>
      </c>
      <c r="DX23">
        <v>0.92500497248969804</v>
      </c>
      <c r="DY23">
        <v>0</v>
      </c>
      <c r="DZ23">
        <v>2.3447453333333299</v>
      </c>
      <c r="EA23">
        <v>8.9213793103426892E-3</v>
      </c>
      <c r="EB23">
        <v>8.9387073388094197E-4</v>
      </c>
      <c r="EC23">
        <v>1</v>
      </c>
      <c r="ED23">
        <v>1</v>
      </c>
      <c r="EE23">
        <v>3</v>
      </c>
      <c r="EF23" t="s">
        <v>306</v>
      </c>
      <c r="EG23">
        <v>100</v>
      </c>
      <c r="EH23">
        <v>100</v>
      </c>
      <c r="EI23">
        <v>3.8</v>
      </c>
      <c r="EJ23">
        <v>0.125</v>
      </c>
      <c r="EK23">
        <v>3.8</v>
      </c>
      <c r="EL23">
        <v>0</v>
      </c>
      <c r="EM23">
        <v>0</v>
      </c>
      <c r="EN23">
        <v>0</v>
      </c>
      <c r="EO23">
        <v>0.125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1426.4</v>
      </c>
      <c r="EX23">
        <v>1426.4</v>
      </c>
      <c r="EY23">
        <v>2</v>
      </c>
      <c r="EZ23">
        <v>508.048</v>
      </c>
      <c r="FA23">
        <v>490.69200000000001</v>
      </c>
      <c r="FB23">
        <v>25.292000000000002</v>
      </c>
      <c r="FC23">
        <v>29.931799999999999</v>
      </c>
      <c r="FD23">
        <v>29.9999</v>
      </c>
      <c r="FE23">
        <v>29.9542</v>
      </c>
      <c r="FF23">
        <v>29.9376</v>
      </c>
      <c r="FG23">
        <v>15.815099999999999</v>
      </c>
      <c r="FH23">
        <v>0</v>
      </c>
      <c r="FI23">
        <v>100</v>
      </c>
      <c r="FJ23">
        <v>25.294599999999999</v>
      </c>
      <c r="FK23">
        <v>256.96100000000001</v>
      </c>
      <c r="FL23">
        <v>16.8324</v>
      </c>
      <c r="FM23">
        <v>101.998</v>
      </c>
      <c r="FN23">
        <v>101.486</v>
      </c>
    </row>
    <row r="24" spans="1:170" x14ac:dyDescent="0.25">
      <c r="A24">
        <v>8</v>
      </c>
      <c r="B24">
        <v>1608078372.5999999</v>
      </c>
      <c r="C24">
        <v>815.5</v>
      </c>
      <c r="D24" t="s">
        <v>319</v>
      </c>
      <c r="E24" t="s">
        <v>320</v>
      </c>
      <c r="F24" t="s">
        <v>285</v>
      </c>
      <c r="G24" t="s">
        <v>286</v>
      </c>
      <c r="H24">
        <v>1608078364.5999999</v>
      </c>
      <c r="I24">
        <f t="shared" si="0"/>
        <v>1.9638091854138721E-3</v>
      </c>
      <c r="J24">
        <f t="shared" si="1"/>
        <v>10.425479040378494</v>
      </c>
      <c r="K24">
        <f t="shared" si="2"/>
        <v>399.37654838709699</v>
      </c>
      <c r="L24">
        <f t="shared" si="3"/>
        <v>208.91424827857315</v>
      </c>
      <c r="M24">
        <f t="shared" si="4"/>
        <v>21.450547340990635</v>
      </c>
      <c r="N24">
        <f t="shared" si="5"/>
        <v>41.006516447052213</v>
      </c>
      <c r="O24">
        <f t="shared" si="6"/>
        <v>9.3987883502453212E-2</v>
      </c>
      <c r="P24">
        <f t="shared" si="7"/>
        <v>2.9750458866594363</v>
      </c>
      <c r="Q24">
        <f t="shared" si="8"/>
        <v>9.2368946594102205E-2</v>
      </c>
      <c r="R24">
        <f t="shared" si="9"/>
        <v>5.7873723886801745E-2</v>
      </c>
      <c r="S24">
        <f t="shared" si="10"/>
        <v>231.29034600003007</v>
      </c>
      <c r="T24">
        <f t="shared" si="11"/>
        <v>28.827176785836468</v>
      </c>
      <c r="U24">
        <f t="shared" si="12"/>
        <v>28.344999999999999</v>
      </c>
      <c r="V24">
        <f t="shared" si="13"/>
        <v>3.8718356220143271</v>
      </c>
      <c r="W24">
        <f t="shared" si="14"/>
        <v>46.115083109131525</v>
      </c>
      <c r="X24">
        <f t="shared" si="15"/>
        <v>1.7486334658357112</v>
      </c>
      <c r="Y24">
        <f t="shared" si="16"/>
        <v>3.7918905224513271</v>
      </c>
      <c r="Z24">
        <f t="shared" si="17"/>
        <v>2.1232021561786159</v>
      </c>
      <c r="AA24">
        <f t="shared" si="18"/>
        <v>-86.603985076751755</v>
      </c>
      <c r="AB24">
        <f t="shared" si="19"/>
        <v>-57.47366971941937</v>
      </c>
      <c r="AC24">
        <f t="shared" si="20"/>
        <v>-4.2179722442087622</v>
      </c>
      <c r="AD24">
        <f t="shared" si="21"/>
        <v>82.994718959650186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54082.129195814457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790.18969230769198</v>
      </c>
      <c r="AR24">
        <v>948.63</v>
      </c>
      <c r="AS24">
        <f t="shared" si="27"/>
        <v>0.16702013186627873</v>
      </c>
      <c r="AT24">
        <v>0.5</v>
      </c>
      <c r="AU24">
        <f t="shared" si="28"/>
        <v>1180.1795523602702</v>
      </c>
      <c r="AV24">
        <f t="shared" si="29"/>
        <v>10.425479040378494</v>
      </c>
      <c r="AW24">
        <f t="shared" si="30"/>
        <v>98.556872230549075</v>
      </c>
      <c r="AX24">
        <f t="shared" si="31"/>
        <v>0.36804655134246228</v>
      </c>
      <c r="AY24">
        <f t="shared" si="32"/>
        <v>9.3233495684526078E-3</v>
      </c>
      <c r="AZ24">
        <f t="shared" si="33"/>
        <v>2.4387274279750795</v>
      </c>
      <c r="BA24" t="s">
        <v>322</v>
      </c>
      <c r="BB24">
        <v>599.49</v>
      </c>
      <c r="BC24">
        <f t="shared" si="34"/>
        <v>349.14</v>
      </c>
      <c r="BD24">
        <f t="shared" si="35"/>
        <v>0.45380164888671598</v>
      </c>
      <c r="BE24">
        <f t="shared" si="36"/>
        <v>0.8688720381282885</v>
      </c>
      <c r="BF24">
        <f t="shared" si="37"/>
        <v>0.67955486491212547</v>
      </c>
      <c r="BG24">
        <f t="shared" si="38"/>
        <v>0.90844545856561854</v>
      </c>
      <c r="BH24">
        <f t="shared" si="39"/>
        <v>1399.99322580645</v>
      </c>
      <c r="BI24">
        <f t="shared" si="40"/>
        <v>1180.1795523602702</v>
      </c>
      <c r="BJ24">
        <f t="shared" si="41"/>
        <v>0.84298947352437459</v>
      </c>
      <c r="BK24">
        <f t="shared" si="42"/>
        <v>0.19597894704874932</v>
      </c>
      <c r="BL24">
        <v>6</v>
      </c>
      <c r="BM24">
        <v>0.5</v>
      </c>
      <c r="BN24" t="s">
        <v>290</v>
      </c>
      <c r="BO24">
        <v>2</v>
      </c>
      <c r="BP24">
        <v>1608078364.5999999</v>
      </c>
      <c r="BQ24">
        <v>399.37654838709699</v>
      </c>
      <c r="BR24">
        <v>412.82770967741902</v>
      </c>
      <c r="BS24">
        <v>17.0305419354839</v>
      </c>
      <c r="BT24">
        <v>14.7142032258065</v>
      </c>
      <c r="BU24">
        <v>395.57654838709698</v>
      </c>
      <c r="BV24">
        <v>16.9055419354839</v>
      </c>
      <c r="BW24">
        <v>500.02129032258102</v>
      </c>
      <c r="BX24">
        <v>102.576322580645</v>
      </c>
      <c r="BY24">
        <v>0.10000283870967699</v>
      </c>
      <c r="BZ24">
        <v>27.986664516129</v>
      </c>
      <c r="CA24">
        <v>28.344999999999999</v>
      </c>
      <c r="CB24">
        <v>999.9</v>
      </c>
      <c r="CC24">
        <v>0</v>
      </c>
      <c r="CD24">
        <v>0</v>
      </c>
      <c r="CE24">
        <v>10003.948709677399</v>
      </c>
      <c r="CF24">
        <v>0</v>
      </c>
      <c r="CG24">
        <v>210.141387096774</v>
      </c>
      <c r="CH24">
        <v>1399.99322580645</v>
      </c>
      <c r="CI24">
        <v>0.89999183870967703</v>
      </c>
      <c r="CJ24">
        <v>0.100008135483871</v>
      </c>
      <c r="CK24">
        <v>0</v>
      </c>
      <c r="CL24">
        <v>790.16545161290298</v>
      </c>
      <c r="CM24">
        <v>4.9997499999999997</v>
      </c>
      <c r="CN24">
        <v>10781.983870967701</v>
      </c>
      <c r="CO24">
        <v>12177.961290322601</v>
      </c>
      <c r="CP24">
        <v>45.640999999999998</v>
      </c>
      <c r="CQ24">
        <v>46.987806451612897</v>
      </c>
      <c r="CR24">
        <v>46.5783225806451</v>
      </c>
      <c r="CS24">
        <v>46.499870967741899</v>
      </c>
      <c r="CT24">
        <v>46.935064516129003</v>
      </c>
      <c r="CU24">
        <v>1255.4851612903201</v>
      </c>
      <c r="CV24">
        <v>139.508064516129</v>
      </c>
      <c r="CW24">
        <v>0</v>
      </c>
      <c r="CX24">
        <v>119.60000014305101</v>
      </c>
      <c r="CY24">
        <v>0</v>
      </c>
      <c r="CZ24">
        <v>790.18969230769198</v>
      </c>
      <c r="DA24">
        <v>3.8298119762595899</v>
      </c>
      <c r="DB24">
        <v>47.610256460780398</v>
      </c>
      <c r="DC24">
        <v>10782.2</v>
      </c>
      <c r="DD24">
        <v>15</v>
      </c>
      <c r="DE24">
        <v>0</v>
      </c>
      <c r="DF24" t="s">
        <v>291</v>
      </c>
      <c r="DG24">
        <v>1607992667.0999999</v>
      </c>
      <c r="DH24">
        <v>1607992669.5999999</v>
      </c>
      <c r="DI24">
        <v>0</v>
      </c>
      <c r="DJ24">
        <v>2.2829999999999999</v>
      </c>
      <c r="DK24">
        <v>-1.6E-2</v>
      </c>
      <c r="DL24">
        <v>3.8</v>
      </c>
      <c r="DM24">
        <v>0.125</v>
      </c>
      <c r="DN24">
        <v>727</v>
      </c>
      <c r="DO24">
        <v>17</v>
      </c>
      <c r="DP24">
        <v>0.04</v>
      </c>
      <c r="DQ24">
        <v>0.04</v>
      </c>
      <c r="DR24">
        <v>10.415128101858</v>
      </c>
      <c r="DS24">
        <v>-6.0991945140204402</v>
      </c>
      <c r="DT24">
        <v>0.55164201820543401</v>
      </c>
      <c r="DU24">
        <v>0</v>
      </c>
      <c r="DV24">
        <v>-13.4057</v>
      </c>
      <c r="DW24">
        <v>5.9010794215795404</v>
      </c>
      <c r="DX24">
        <v>0.61609266889540804</v>
      </c>
      <c r="DY24">
        <v>0</v>
      </c>
      <c r="DZ24">
        <v>2.3162340000000001</v>
      </c>
      <c r="EA24">
        <v>-3.2449388209125102E-2</v>
      </c>
      <c r="EB24">
        <v>2.4198975184912398E-3</v>
      </c>
      <c r="EC24">
        <v>1</v>
      </c>
      <c r="ED24">
        <v>1</v>
      </c>
      <c r="EE24">
        <v>3</v>
      </c>
      <c r="EF24" t="s">
        <v>306</v>
      </c>
      <c r="EG24">
        <v>100</v>
      </c>
      <c r="EH24">
        <v>100</v>
      </c>
      <c r="EI24">
        <v>3.8</v>
      </c>
      <c r="EJ24">
        <v>0.125</v>
      </c>
      <c r="EK24">
        <v>3.8</v>
      </c>
      <c r="EL24">
        <v>0</v>
      </c>
      <c r="EM24">
        <v>0</v>
      </c>
      <c r="EN24">
        <v>0</v>
      </c>
      <c r="EO24">
        <v>0.125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1428.4</v>
      </c>
      <c r="EX24">
        <v>1428.4</v>
      </c>
      <c r="EY24">
        <v>2</v>
      </c>
      <c r="EZ24">
        <v>508.00299999999999</v>
      </c>
      <c r="FA24">
        <v>491.11500000000001</v>
      </c>
      <c r="FB24">
        <v>25.349799999999998</v>
      </c>
      <c r="FC24">
        <v>29.873999999999999</v>
      </c>
      <c r="FD24">
        <v>29.9999</v>
      </c>
      <c r="FE24">
        <v>29.888300000000001</v>
      </c>
      <c r="FF24">
        <v>29.8705</v>
      </c>
      <c r="FG24">
        <v>22.4374</v>
      </c>
      <c r="FH24">
        <v>0</v>
      </c>
      <c r="FI24">
        <v>100</v>
      </c>
      <c r="FJ24">
        <v>25.3523</v>
      </c>
      <c r="FK24">
        <v>414.59199999999998</v>
      </c>
      <c r="FL24">
        <v>16.892299999999999</v>
      </c>
      <c r="FM24">
        <v>102.01</v>
      </c>
      <c r="FN24">
        <v>101.494</v>
      </c>
    </row>
    <row r="25" spans="1:170" x14ac:dyDescent="0.25">
      <c r="A25">
        <v>9</v>
      </c>
      <c r="B25">
        <v>1608078493.0999999</v>
      </c>
      <c r="C25">
        <v>936</v>
      </c>
      <c r="D25" t="s">
        <v>323</v>
      </c>
      <c r="E25" t="s">
        <v>324</v>
      </c>
      <c r="F25" t="s">
        <v>285</v>
      </c>
      <c r="G25" t="s">
        <v>286</v>
      </c>
      <c r="H25">
        <v>1608078485.0999999</v>
      </c>
      <c r="I25">
        <f t="shared" si="0"/>
        <v>1.8278675152780322E-3</v>
      </c>
      <c r="J25">
        <f t="shared" si="1"/>
        <v>14.285152284952929</v>
      </c>
      <c r="K25">
        <f t="shared" si="2"/>
        <v>500.19687096774197</v>
      </c>
      <c r="L25">
        <f t="shared" si="3"/>
        <v>222.10622803607313</v>
      </c>
      <c r="M25">
        <f t="shared" si="4"/>
        <v>22.804229046475037</v>
      </c>
      <c r="N25">
        <f t="shared" si="5"/>
        <v>51.356524824805518</v>
      </c>
      <c r="O25">
        <f t="shared" si="6"/>
        <v>8.7186005255706647E-2</v>
      </c>
      <c r="P25">
        <f t="shared" si="7"/>
        <v>2.9735895593025665</v>
      </c>
      <c r="Q25">
        <f t="shared" si="8"/>
        <v>8.5790367330833797E-2</v>
      </c>
      <c r="R25">
        <f t="shared" si="9"/>
        <v>5.374251112092282E-2</v>
      </c>
      <c r="S25">
        <f t="shared" si="10"/>
        <v>231.2921059182531</v>
      </c>
      <c r="T25">
        <f t="shared" si="11"/>
        <v>28.861729301273556</v>
      </c>
      <c r="U25">
        <f t="shared" si="12"/>
        <v>28.364887096774201</v>
      </c>
      <c r="V25">
        <f t="shared" si="13"/>
        <v>3.8763151980395034</v>
      </c>
      <c r="W25">
        <f t="shared" si="14"/>
        <v>46.118001677938146</v>
      </c>
      <c r="X25">
        <f t="shared" si="15"/>
        <v>1.7486744113112218</v>
      </c>
      <c r="Y25">
        <f t="shared" si="16"/>
        <v>3.7917393375432176</v>
      </c>
      <c r="Z25">
        <f t="shared" si="17"/>
        <v>2.1276407867282816</v>
      </c>
      <c r="AA25">
        <f t="shared" si="18"/>
        <v>-80.608957423761225</v>
      </c>
      <c r="AB25">
        <f t="shared" si="19"/>
        <v>-60.743311817674297</v>
      </c>
      <c r="AC25">
        <f t="shared" si="20"/>
        <v>-4.4605401926788941</v>
      </c>
      <c r="AD25">
        <f t="shared" si="21"/>
        <v>85.479296484138658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54039.458541498272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805.68765384615403</v>
      </c>
      <c r="AR25">
        <v>987.76</v>
      </c>
      <c r="AS25">
        <f t="shared" si="27"/>
        <v>0.18432852732834493</v>
      </c>
      <c r="AT25">
        <v>0.5</v>
      </c>
      <c r="AU25">
        <f t="shared" si="28"/>
        <v>1180.1936426827458</v>
      </c>
      <c r="AV25">
        <f t="shared" si="29"/>
        <v>14.285152284952929</v>
      </c>
      <c r="AW25">
        <f t="shared" si="30"/>
        <v>108.77167805899273</v>
      </c>
      <c r="AX25">
        <f t="shared" si="31"/>
        <v>0.386419778083745</v>
      </c>
      <c r="AY25">
        <f t="shared" si="32"/>
        <v>1.2593611105194309E-2</v>
      </c>
      <c r="AZ25">
        <f t="shared" si="33"/>
        <v>2.3025026322183524</v>
      </c>
      <c r="BA25" t="s">
        <v>326</v>
      </c>
      <c r="BB25">
        <v>606.07000000000005</v>
      </c>
      <c r="BC25">
        <f t="shared" si="34"/>
        <v>381.68999999999994</v>
      </c>
      <c r="BD25">
        <f t="shared" si="35"/>
        <v>0.47701628587032929</v>
      </c>
      <c r="BE25">
        <f t="shared" si="36"/>
        <v>0.85629195673209058</v>
      </c>
      <c r="BF25">
        <f t="shared" si="37"/>
        <v>0.66868770623333085</v>
      </c>
      <c r="BG25">
        <f t="shared" si="38"/>
        <v>0.89307989164449519</v>
      </c>
      <c r="BH25">
        <f t="shared" si="39"/>
        <v>1400.0106451612901</v>
      </c>
      <c r="BI25">
        <f t="shared" si="40"/>
        <v>1180.1936426827458</v>
      </c>
      <c r="BJ25">
        <f t="shared" si="41"/>
        <v>0.84298904923453644</v>
      </c>
      <c r="BK25">
        <f t="shared" si="42"/>
        <v>0.19597809846907299</v>
      </c>
      <c r="BL25">
        <v>6</v>
      </c>
      <c r="BM25">
        <v>0.5</v>
      </c>
      <c r="BN25" t="s">
        <v>290</v>
      </c>
      <c r="BO25">
        <v>2</v>
      </c>
      <c r="BP25">
        <v>1608078485.0999999</v>
      </c>
      <c r="BQ25">
        <v>500.19687096774197</v>
      </c>
      <c r="BR25">
        <v>518.43577419354801</v>
      </c>
      <c r="BS25">
        <v>17.031554838709699</v>
      </c>
      <c r="BT25">
        <v>14.8755225806452</v>
      </c>
      <c r="BU25">
        <v>496.396903225806</v>
      </c>
      <c r="BV25">
        <v>16.906554838709699</v>
      </c>
      <c r="BW25">
        <v>500.01183870967702</v>
      </c>
      <c r="BX25">
        <v>102.57264516129</v>
      </c>
      <c r="BY25">
        <v>9.99779709677419E-2</v>
      </c>
      <c r="BZ25">
        <v>27.985980645161298</v>
      </c>
      <c r="CA25">
        <v>28.364887096774201</v>
      </c>
      <c r="CB25">
        <v>999.9</v>
      </c>
      <c r="CC25">
        <v>0</v>
      </c>
      <c r="CD25">
        <v>0</v>
      </c>
      <c r="CE25">
        <v>9996.0693548387098</v>
      </c>
      <c r="CF25">
        <v>0</v>
      </c>
      <c r="CG25">
        <v>208.073193548387</v>
      </c>
      <c r="CH25">
        <v>1400.0106451612901</v>
      </c>
      <c r="CI25">
        <v>0.90000999999999998</v>
      </c>
      <c r="CJ25">
        <v>9.9989800000000004E-2</v>
      </c>
      <c r="CK25">
        <v>0</v>
      </c>
      <c r="CL25">
        <v>805.68222580645102</v>
      </c>
      <c r="CM25">
        <v>4.9997499999999997</v>
      </c>
      <c r="CN25">
        <v>10991.348387096799</v>
      </c>
      <c r="CO25">
        <v>12178.177419354801</v>
      </c>
      <c r="CP25">
        <v>45.570129032258002</v>
      </c>
      <c r="CQ25">
        <v>46.917000000000002</v>
      </c>
      <c r="CR25">
        <v>46.503999999999998</v>
      </c>
      <c r="CS25">
        <v>46.411000000000001</v>
      </c>
      <c r="CT25">
        <v>46.846548387096803</v>
      </c>
      <c r="CU25">
        <v>1255.5206451612901</v>
      </c>
      <c r="CV25">
        <v>139.49</v>
      </c>
      <c r="CW25">
        <v>0</v>
      </c>
      <c r="CX25">
        <v>119.60000014305101</v>
      </c>
      <c r="CY25">
        <v>0</v>
      </c>
      <c r="CZ25">
        <v>805.68765384615403</v>
      </c>
      <c r="DA25">
        <v>1.67162392776246</v>
      </c>
      <c r="DB25">
        <v>34.430769248249703</v>
      </c>
      <c r="DC25">
        <v>10991.4884615385</v>
      </c>
      <c r="DD25">
        <v>15</v>
      </c>
      <c r="DE25">
        <v>0</v>
      </c>
      <c r="DF25" t="s">
        <v>291</v>
      </c>
      <c r="DG25">
        <v>1607992667.0999999</v>
      </c>
      <c r="DH25">
        <v>1607992669.5999999</v>
      </c>
      <c r="DI25">
        <v>0</v>
      </c>
      <c r="DJ25">
        <v>2.2829999999999999</v>
      </c>
      <c r="DK25">
        <v>-1.6E-2</v>
      </c>
      <c r="DL25">
        <v>3.8</v>
      </c>
      <c r="DM25">
        <v>0.125</v>
      </c>
      <c r="DN25">
        <v>727</v>
      </c>
      <c r="DO25">
        <v>17</v>
      </c>
      <c r="DP25">
        <v>0.04</v>
      </c>
      <c r="DQ25">
        <v>0.04</v>
      </c>
      <c r="DR25">
        <v>14.358126822331799</v>
      </c>
      <c r="DS25">
        <v>-1.19368557297143</v>
      </c>
      <c r="DT25">
        <v>0.43168546511527101</v>
      </c>
      <c r="DU25">
        <v>0</v>
      </c>
      <c r="DV25">
        <v>-18.288036666666699</v>
      </c>
      <c r="DW25">
        <v>2.2446407119021199</v>
      </c>
      <c r="DX25">
        <v>0.55540280786910801</v>
      </c>
      <c r="DY25">
        <v>0</v>
      </c>
      <c r="DZ25">
        <v>2.156428</v>
      </c>
      <c r="EA25">
        <v>-0.100276751946606</v>
      </c>
      <c r="EB25">
        <v>7.2540629534994404E-3</v>
      </c>
      <c r="EC25">
        <v>1</v>
      </c>
      <c r="ED25">
        <v>1</v>
      </c>
      <c r="EE25">
        <v>3</v>
      </c>
      <c r="EF25" t="s">
        <v>306</v>
      </c>
      <c r="EG25">
        <v>100</v>
      </c>
      <c r="EH25">
        <v>100</v>
      </c>
      <c r="EI25">
        <v>3.8</v>
      </c>
      <c r="EJ25">
        <v>0.125</v>
      </c>
      <c r="EK25">
        <v>3.8</v>
      </c>
      <c r="EL25">
        <v>0</v>
      </c>
      <c r="EM25">
        <v>0</v>
      </c>
      <c r="EN25">
        <v>0</v>
      </c>
      <c r="EO25">
        <v>0.125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1430.4</v>
      </c>
      <c r="EX25">
        <v>1430.4</v>
      </c>
      <c r="EY25">
        <v>2</v>
      </c>
      <c r="EZ25">
        <v>507.65600000000001</v>
      </c>
      <c r="FA25">
        <v>491.54599999999999</v>
      </c>
      <c r="FB25">
        <v>25.343800000000002</v>
      </c>
      <c r="FC25">
        <v>29.810600000000001</v>
      </c>
      <c r="FD25">
        <v>29.9999</v>
      </c>
      <c r="FE25">
        <v>29.821200000000001</v>
      </c>
      <c r="FF25">
        <v>29.802299999999999</v>
      </c>
      <c r="FG25">
        <v>26.441199999999998</v>
      </c>
      <c r="FH25">
        <v>0</v>
      </c>
      <c r="FI25">
        <v>100</v>
      </c>
      <c r="FJ25">
        <v>25.3489</v>
      </c>
      <c r="FK25">
        <v>516.34100000000001</v>
      </c>
      <c r="FL25">
        <v>16.9847</v>
      </c>
      <c r="FM25">
        <v>102.021</v>
      </c>
      <c r="FN25">
        <v>101.503</v>
      </c>
    </row>
    <row r="26" spans="1:170" x14ac:dyDescent="0.25">
      <c r="A26">
        <v>10</v>
      </c>
      <c r="B26">
        <v>1608078580.0999999</v>
      </c>
      <c r="C26">
        <v>1023</v>
      </c>
      <c r="D26" t="s">
        <v>327</v>
      </c>
      <c r="E26" t="s">
        <v>328</v>
      </c>
      <c r="F26" t="s">
        <v>285</v>
      </c>
      <c r="G26" t="s">
        <v>286</v>
      </c>
      <c r="H26">
        <v>1608078572.3499999</v>
      </c>
      <c r="I26">
        <f t="shared" si="0"/>
        <v>1.6508128431878904E-3</v>
      </c>
      <c r="J26">
        <f t="shared" si="1"/>
        <v>16.167171955206857</v>
      </c>
      <c r="K26">
        <f t="shared" si="2"/>
        <v>598.95473333333302</v>
      </c>
      <c r="L26">
        <f t="shared" si="3"/>
        <v>249.68678653701568</v>
      </c>
      <c r="M26">
        <f t="shared" si="4"/>
        <v>25.636369690895954</v>
      </c>
      <c r="N26">
        <f t="shared" si="5"/>
        <v>61.497146824663737</v>
      </c>
      <c r="O26">
        <f t="shared" si="6"/>
        <v>7.8236764423911656E-2</v>
      </c>
      <c r="P26">
        <f t="shared" si="7"/>
        <v>2.9743277542272537</v>
      </c>
      <c r="Q26">
        <f t="shared" si="8"/>
        <v>7.7111214013913854E-2</v>
      </c>
      <c r="R26">
        <f t="shared" si="9"/>
        <v>4.8294286006084028E-2</v>
      </c>
      <c r="S26">
        <f t="shared" si="10"/>
        <v>231.29019436456733</v>
      </c>
      <c r="T26">
        <f t="shared" si="11"/>
        <v>28.894498588362897</v>
      </c>
      <c r="U26">
        <f t="shared" si="12"/>
        <v>28.367086666666701</v>
      </c>
      <c r="V26">
        <f t="shared" si="13"/>
        <v>3.8768109295291389</v>
      </c>
      <c r="W26">
        <f t="shared" si="14"/>
        <v>45.892128153005025</v>
      </c>
      <c r="X26">
        <f t="shared" si="15"/>
        <v>1.7388528659335252</v>
      </c>
      <c r="Y26">
        <f t="shared" si="16"/>
        <v>3.7890002837440102</v>
      </c>
      <c r="Z26">
        <f t="shared" si="17"/>
        <v>2.1379580635956135</v>
      </c>
      <c r="AA26">
        <f t="shared" si="18"/>
        <v>-72.800846384585967</v>
      </c>
      <c r="AB26">
        <f t="shared" si="19"/>
        <v>-63.098495428101458</v>
      </c>
      <c r="AC26">
        <f t="shared" si="20"/>
        <v>-4.6321024524762935</v>
      </c>
      <c r="AD26">
        <f t="shared" si="21"/>
        <v>90.758750099403628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54063.365522106746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816.32136000000003</v>
      </c>
      <c r="AR26">
        <v>1012.15</v>
      </c>
      <c r="AS26">
        <f t="shared" si="27"/>
        <v>0.19347788371288832</v>
      </c>
      <c r="AT26">
        <v>0.5</v>
      </c>
      <c r="AU26">
        <f t="shared" si="28"/>
        <v>1180.1835807472714</v>
      </c>
      <c r="AV26">
        <f t="shared" si="29"/>
        <v>16.167171955206857</v>
      </c>
      <c r="AW26">
        <f t="shared" si="30"/>
        <v>114.16971079784037</v>
      </c>
      <c r="AX26">
        <f t="shared" si="31"/>
        <v>0.39571209800918833</v>
      </c>
      <c r="AY26">
        <f t="shared" si="32"/>
        <v>1.4188402302987891E-2</v>
      </c>
      <c r="AZ26">
        <f t="shared" si="33"/>
        <v>2.2229215037296841</v>
      </c>
      <c r="BA26" t="s">
        <v>330</v>
      </c>
      <c r="BB26">
        <v>611.63</v>
      </c>
      <c r="BC26">
        <f t="shared" si="34"/>
        <v>400.52</v>
      </c>
      <c r="BD26">
        <f t="shared" si="35"/>
        <v>0.48893598322181153</v>
      </c>
      <c r="BE26">
        <f t="shared" si="36"/>
        <v>0.84888603821992492</v>
      </c>
      <c r="BF26">
        <f t="shared" si="37"/>
        <v>0.66008227652816454</v>
      </c>
      <c r="BG26">
        <f t="shared" si="38"/>
        <v>0.88350242736628937</v>
      </c>
      <c r="BH26">
        <f t="shared" si="39"/>
        <v>1399.99866666667</v>
      </c>
      <c r="BI26">
        <f t="shared" si="40"/>
        <v>1180.1835807472714</v>
      </c>
      <c r="BJ26">
        <f t="shared" si="41"/>
        <v>0.8429890748090727</v>
      </c>
      <c r="BK26">
        <f t="shared" si="42"/>
        <v>0.19597814961814539</v>
      </c>
      <c r="BL26">
        <v>6</v>
      </c>
      <c r="BM26">
        <v>0.5</v>
      </c>
      <c r="BN26" t="s">
        <v>290</v>
      </c>
      <c r="BO26">
        <v>2</v>
      </c>
      <c r="BP26">
        <v>1608078572.3499999</v>
      </c>
      <c r="BQ26">
        <v>598.95473333333302</v>
      </c>
      <c r="BR26">
        <v>619.54139999999995</v>
      </c>
      <c r="BS26">
        <v>16.935649999999999</v>
      </c>
      <c r="BT26">
        <v>14.9882666666667</v>
      </c>
      <c r="BU26">
        <v>595.15480000000002</v>
      </c>
      <c r="BV26">
        <v>16.810649999999999</v>
      </c>
      <c r="BW26">
        <v>500.01103333333299</v>
      </c>
      <c r="BX26">
        <v>102.5741</v>
      </c>
      <c r="BY26">
        <v>0.10001442333333301</v>
      </c>
      <c r="BZ26">
        <v>27.973586666666701</v>
      </c>
      <c r="CA26">
        <v>28.367086666666701</v>
      </c>
      <c r="CB26">
        <v>999.9</v>
      </c>
      <c r="CC26">
        <v>0</v>
      </c>
      <c r="CD26">
        <v>0</v>
      </c>
      <c r="CE26">
        <v>10000.1026666667</v>
      </c>
      <c r="CF26">
        <v>0</v>
      </c>
      <c r="CG26">
        <v>206.95763333333301</v>
      </c>
      <c r="CH26">
        <v>1399.99866666667</v>
      </c>
      <c r="CI26">
        <v>0.90000780000000002</v>
      </c>
      <c r="CJ26">
        <v>9.9992020000000001E-2</v>
      </c>
      <c r="CK26">
        <v>0</v>
      </c>
      <c r="CL26">
        <v>816.25936666666701</v>
      </c>
      <c r="CM26">
        <v>4.9997499999999997</v>
      </c>
      <c r="CN26">
        <v>11135.6366666667</v>
      </c>
      <c r="CO26">
        <v>12178.073333333299</v>
      </c>
      <c r="CP26">
        <v>45.533133333333303</v>
      </c>
      <c r="CQ26">
        <v>46.862400000000001</v>
      </c>
      <c r="CR26">
        <v>46.453800000000001</v>
      </c>
      <c r="CS26">
        <v>46.349800000000002</v>
      </c>
      <c r="CT26">
        <v>46.816200000000002</v>
      </c>
      <c r="CU26">
        <v>1255.50866666667</v>
      </c>
      <c r="CV26">
        <v>139.49</v>
      </c>
      <c r="CW26">
        <v>0</v>
      </c>
      <c r="CX26">
        <v>86.600000143051105</v>
      </c>
      <c r="CY26">
        <v>0</v>
      </c>
      <c r="CZ26">
        <v>816.32136000000003</v>
      </c>
      <c r="DA26">
        <v>2.8686153912557599</v>
      </c>
      <c r="DB26">
        <v>40.323076905351002</v>
      </c>
      <c r="DC26">
        <v>11136.26</v>
      </c>
      <c r="DD26">
        <v>15</v>
      </c>
      <c r="DE26">
        <v>0</v>
      </c>
      <c r="DF26" t="s">
        <v>291</v>
      </c>
      <c r="DG26">
        <v>1607992667.0999999</v>
      </c>
      <c r="DH26">
        <v>1607992669.5999999</v>
      </c>
      <c r="DI26">
        <v>0</v>
      </c>
      <c r="DJ26">
        <v>2.2829999999999999</v>
      </c>
      <c r="DK26">
        <v>-1.6E-2</v>
      </c>
      <c r="DL26">
        <v>3.8</v>
      </c>
      <c r="DM26">
        <v>0.125</v>
      </c>
      <c r="DN26">
        <v>727</v>
      </c>
      <c r="DO26">
        <v>17</v>
      </c>
      <c r="DP26">
        <v>0.04</v>
      </c>
      <c r="DQ26">
        <v>0.04</v>
      </c>
      <c r="DR26">
        <v>16.1967404415517</v>
      </c>
      <c r="DS26">
        <v>0.200363437700048</v>
      </c>
      <c r="DT26">
        <v>0.21145438179533799</v>
      </c>
      <c r="DU26">
        <v>1</v>
      </c>
      <c r="DV26">
        <v>-20.605026666666699</v>
      </c>
      <c r="DW26">
        <v>0.13909321468294</v>
      </c>
      <c r="DX26">
        <v>0.26724260131116001</v>
      </c>
      <c r="DY26">
        <v>1</v>
      </c>
      <c r="DZ26">
        <v>1.9484236666666701</v>
      </c>
      <c r="EA26">
        <v>-0.127442135706342</v>
      </c>
      <c r="EB26">
        <v>9.2181503869027508E-3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3.8</v>
      </c>
      <c r="EJ26">
        <v>0.125</v>
      </c>
      <c r="EK26">
        <v>3.8</v>
      </c>
      <c r="EL26">
        <v>0</v>
      </c>
      <c r="EM26">
        <v>0</v>
      </c>
      <c r="EN26">
        <v>0</v>
      </c>
      <c r="EO26">
        <v>0.125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1431.9</v>
      </c>
      <c r="EX26">
        <v>1431.8</v>
      </c>
      <c r="EY26">
        <v>2</v>
      </c>
      <c r="EZ26">
        <v>507.39499999999998</v>
      </c>
      <c r="FA26">
        <v>491.97</v>
      </c>
      <c r="FB26">
        <v>25.2852</v>
      </c>
      <c r="FC26">
        <v>29.758900000000001</v>
      </c>
      <c r="FD26">
        <v>29.9998</v>
      </c>
      <c r="FE26">
        <v>29.769400000000001</v>
      </c>
      <c r="FF26">
        <v>29.7501</v>
      </c>
      <c r="FG26">
        <v>30.566299999999998</v>
      </c>
      <c r="FH26">
        <v>0</v>
      </c>
      <c r="FI26">
        <v>100</v>
      </c>
      <c r="FJ26">
        <v>25.290700000000001</v>
      </c>
      <c r="FK26">
        <v>619.73900000000003</v>
      </c>
      <c r="FL26">
        <v>16.997</v>
      </c>
      <c r="FM26">
        <v>102.02500000000001</v>
      </c>
      <c r="FN26">
        <v>101.51300000000001</v>
      </c>
    </row>
    <row r="27" spans="1:170" x14ac:dyDescent="0.25">
      <c r="A27">
        <v>11</v>
      </c>
      <c r="B27">
        <v>1608078644.0999999</v>
      </c>
      <c r="C27">
        <v>1087</v>
      </c>
      <c r="D27" t="s">
        <v>331</v>
      </c>
      <c r="E27" t="s">
        <v>332</v>
      </c>
      <c r="F27" t="s">
        <v>285</v>
      </c>
      <c r="G27" t="s">
        <v>286</v>
      </c>
      <c r="H27">
        <v>1608078636.3499999</v>
      </c>
      <c r="I27">
        <f t="shared" si="0"/>
        <v>1.4914951001972858E-3</v>
      </c>
      <c r="J27">
        <f t="shared" si="1"/>
        <v>18.323982361088856</v>
      </c>
      <c r="K27">
        <f t="shared" si="2"/>
        <v>696.70266666666703</v>
      </c>
      <c r="L27">
        <f t="shared" si="3"/>
        <v>256.88094530487024</v>
      </c>
      <c r="M27">
        <f t="shared" si="4"/>
        <v>26.376647189989804</v>
      </c>
      <c r="N27">
        <f t="shared" si="5"/>
        <v>71.537732832546297</v>
      </c>
      <c r="O27">
        <f t="shared" si="6"/>
        <v>7.002128243960562E-2</v>
      </c>
      <c r="P27">
        <f t="shared" si="7"/>
        <v>2.9749497689819764</v>
      </c>
      <c r="Q27">
        <f t="shared" si="8"/>
        <v>6.9118419395542877E-2</v>
      </c>
      <c r="R27">
        <f t="shared" si="9"/>
        <v>4.3279160803139566E-2</v>
      </c>
      <c r="S27">
        <f t="shared" si="10"/>
        <v>231.2899283943504</v>
      </c>
      <c r="T27">
        <f t="shared" si="11"/>
        <v>28.944927761341539</v>
      </c>
      <c r="U27">
        <f t="shared" si="12"/>
        <v>28.385116666666701</v>
      </c>
      <c r="V27">
        <f t="shared" si="13"/>
        <v>3.8808765538025121</v>
      </c>
      <c r="W27">
        <f t="shared" si="14"/>
        <v>45.517482346005835</v>
      </c>
      <c r="X27">
        <f t="shared" si="15"/>
        <v>1.725643282272197</v>
      </c>
      <c r="Y27">
        <f t="shared" si="16"/>
        <v>3.7911659286305461</v>
      </c>
      <c r="Z27">
        <f t="shared" si="17"/>
        <v>2.1552332715303151</v>
      </c>
      <c r="AA27">
        <f t="shared" si="18"/>
        <v>-65.774933918700299</v>
      </c>
      <c r="AB27">
        <f t="shared" si="19"/>
        <v>-64.431663679208086</v>
      </c>
      <c r="AC27">
        <f t="shared" si="20"/>
        <v>-4.7296378534421555</v>
      </c>
      <c r="AD27">
        <f t="shared" si="21"/>
        <v>96.353692942999871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54079.987281801485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822.36796153846103</v>
      </c>
      <c r="AR27">
        <v>1025.57</v>
      </c>
      <c r="AS27">
        <f t="shared" si="27"/>
        <v>0.19813570839780703</v>
      </c>
      <c r="AT27">
        <v>0.5</v>
      </c>
      <c r="AU27">
        <f t="shared" si="28"/>
        <v>1180.1821807472695</v>
      </c>
      <c r="AV27">
        <f t="shared" si="29"/>
        <v>18.323982361088856</v>
      </c>
      <c r="AW27">
        <f t="shared" si="30"/>
        <v>116.9181162104145</v>
      </c>
      <c r="AX27">
        <f t="shared" si="31"/>
        <v>0.40048948389675976</v>
      </c>
      <c r="AY27">
        <f t="shared" si="32"/>
        <v>1.601594241063431E-2</v>
      </c>
      <c r="AZ27">
        <f t="shared" si="33"/>
        <v>2.1807482668174774</v>
      </c>
      <c r="BA27" t="s">
        <v>334</v>
      </c>
      <c r="BB27">
        <v>614.84</v>
      </c>
      <c r="BC27">
        <f t="shared" si="34"/>
        <v>410.7299999999999</v>
      </c>
      <c r="BD27">
        <f t="shared" si="35"/>
        <v>0.4947338603499597</v>
      </c>
      <c r="BE27">
        <f t="shared" si="36"/>
        <v>0.84484595276589969</v>
      </c>
      <c r="BF27">
        <f t="shared" si="37"/>
        <v>0.65529369593744935</v>
      </c>
      <c r="BG27">
        <f t="shared" si="38"/>
        <v>0.87823266227348418</v>
      </c>
      <c r="BH27">
        <f t="shared" si="39"/>
        <v>1399.9970000000001</v>
      </c>
      <c r="BI27">
        <f t="shared" si="40"/>
        <v>1180.1821807472695</v>
      </c>
      <c r="BJ27">
        <f t="shared" si="41"/>
        <v>0.84298907836750325</v>
      </c>
      <c r="BK27">
        <f t="shared" si="42"/>
        <v>0.19597815673500671</v>
      </c>
      <c r="BL27">
        <v>6</v>
      </c>
      <c r="BM27">
        <v>0.5</v>
      </c>
      <c r="BN27" t="s">
        <v>290</v>
      </c>
      <c r="BO27">
        <v>2</v>
      </c>
      <c r="BP27">
        <v>1608078636.3499999</v>
      </c>
      <c r="BQ27">
        <v>696.70266666666703</v>
      </c>
      <c r="BR27">
        <v>719.937366666667</v>
      </c>
      <c r="BS27">
        <v>16.805959999999999</v>
      </c>
      <c r="BT27">
        <v>15.0463233333333</v>
      </c>
      <c r="BU27">
        <v>692.90269999999998</v>
      </c>
      <c r="BV27">
        <v>16.680959999999999</v>
      </c>
      <c r="BW27">
        <v>500.02223333333302</v>
      </c>
      <c r="BX27">
        <v>102.580433333333</v>
      </c>
      <c r="BY27">
        <v>0.1000016</v>
      </c>
      <c r="BZ27">
        <v>27.9833866666667</v>
      </c>
      <c r="CA27">
        <v>28.385116666666701</v>
      </c>
      <c r="CB27">
        <v>999.9</v>
      </c>
      <c r="CC27">
        <v>0</v>
      </c>
      <c r="CD27">
        <v>0</v>
      </c>
      <c r="CE27">
        <v>10003.004000000001</v>
      </c>
      <c r="CF27">
        <v>0</v>
      </c>
      <c r="CG27">
        <v>206.987066666667</v>
      </c>
      <c r="CH27">
        <v>1399.9970000000001</v>
      </c>
      <c r="CI27">
        <v>0.90000633333333402</v>
      </c>
      <c r="CJ27">
        <v>9.9993499999999999E-2</v>
      </c>
      <c r="CK27">
        <v>0</v>
      </c>
      <c r="CL27">
        <v>822.352033333333</v>
      </c>
      <c r="CM27">
        <v>4.9997499999999997</v>
      </c>
      <c r="CN27">
        <v>11218.79</v>
      </c>
      <c r="CO27">
        <v>12178.053333333301</v>
      </c>
      <c r="CP27">
        <v>45.531066666666703</v>
      </c>
      <c r="CQ27">
        <v>46.811999999999998</v>
      </c>
      <c r="CR27">
        <v>46.443300000000001</v>
      </c>
      <c r="CS27">
        <v>46.291333333333299</v>
      </c>
      <c r="CT27">
        <v>46.803733333333298</v>
      </c>
      <c r="CU27">
        <v>1255.5070000000001</v>
      </c>
      <c r="CV27">
        <v>139.49</v>
      </c>
      <c r="CW27">
        <v>0</v>
      </c>
      <c r="CX27">
        <v>63.300000190734899</v>
      </c>
      <c r="CY27">
        <v>0</v>
      </c>
      <c r="CZ27">
        <v>822.36796153846103</v>
      </c>
      <c r="DA27">
        <v>4.3963418658867397</v>
      </c>
      <c r="DB27">
        <v>43.9213675683676</v>
      </c>
      <c r="DC27">
        <v>11219.026923076901</v>
      </c>
      <c r="DD27">
        <v>15</v>
      </c>
      <c r="DE27">
        <v>0</v>
      </c>
      <c r="DF27" t="s">
        <v>291</v>
      </c>
      <c r="DG27">
        <v>1607992667.0999999</v>
      </c>
      <c r="DH27">
        <v>1607992669.5999999</v>
      </c>
      <c r="DI27">
        <v>0</v>
      </c>
      <c r="DJ27">
        <v>2.2829999999999999</v>
      </c>
      <c r="DK27">
        <v>-1.6E-2</v>
      </c>
      <c r="DL27">
        <v>3.8</v>
      </c>
      <c r="DM27">
        <v>0.125</v>
      </c>
      <c r="DN27">
        <v>727</v>
      </c>
      <c r="DO27">
        <v>17</v>
      </c>
      <c r="DP27">
        <v>0.04</v>
      </c>
      <c r="DQ27">
        <v>0.04</v>
      </c>
      <c r="DR27">
        <v>18.3211754803697</v>
      </c>
      <c r="DS27">
        <v>0.417192838786965</v>
      </c>
      <c r="DT27">
        <v>0.16200344291816199</v>
      </c>
      <c r="DU27">
        <v>1</v>
      </c>
      <c r="DV27">
        <v>-23.233533333333298</v>
      </c>
      <c r="DW27">
        <v>-0.109118576195776</v>
      </c>
      <c r="DX27">
        <v>0.192143736706549</v>
      </c>
      <c r="DY27">
        <v>1</v>
      </c>
      <c r="DZ27">
        <v>1.760864</v>
      </c>
      <c r="EA27">
        <v>-0.150591323692991</v>
      </c>
      <c r="EB27">
        <v>1.0873533494989899E-2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3.8</v>
      </c>
      <c r="EJ27">
        <v>0.125</v>
      </c>
      <c r="EK27">
        <v>3.8</v>
      </c>
      <c r="EL27">
        <v>0</v>
      </c>
      <c r="EM27">
        <v>0</v>
      </c>
      <c r="EN27">
        <v>0</v>
      </c>
      <c r="EO27">
        <v>0.125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1433</v>
      </c>
      <c r="EX27">
        <v>1432.9</v>
      </c>
      <c r="EY27">
        <v>2</v>
      </c>
      <c r="EZ27">
        <v>507.10500000000002</v>
      </c>
      <c r="FA27">
        <v>492.32400000000001</v>
      </c>
      <c r="FB27">
        <v>25.281400000000001</v>
      </c>
      <c r="FC27">
        <v>29.7118</v>
      </c>
      <c r="FD27">
        <v>29.999700000000001</v>
      </c>
      <c r="FE27">
        <v>29.723500000000001</v>
      </c>
      <c r="FF27">
        <v>29.7042</v>
      </c>
      <c r="FG27">
        <v>34.4099</v>
      </c>
      <c r="FH27">
        <v>0</v>
      </c>
      <c r="FI27">
        <v>100</v>
      </c>
      <c r="FJ27">
        <v>25.288900000000002</v>
      </c>
      <c r="FK27">
        <v>720.97500000000002</v>
      </c>
      <c r="FL27">
        <v>16.9087</v>
      </c>
      <c r="FM27">
        <v>102.038</v>
      </c>
      <c r="FN27">
        <v>101.521</v>
      </c>
    </row>
    <row r="28" spans="1:170" x14ac:dyDescent="0.25">
      <c r="A28">
        <v>12</v>
      </c>
      <c r="B28">
        <v>1608078764.5999999</v>
      </c>
      <c r="C28">
        <v>1207.5</v>
      </c>
      <c r="D28" t="s">
        <v>335</v>
      </c>
      <c r="E28" t="s">
        <v>336</v>
      </c>
      <c r="F28" t="s">
        <v>285</v>
      </c>
      <c r="G28" t="s">
        <v>286</v>
      </c>
      <c r="H28">
        <v>1608078756.5999999</v>
      </c>
      <c r="I28">
        <f t="shared" si="0"/>
        <v>1.1906234376664567E-3</v>
      </c>
      <c r="J28">
        <f t="shared" si="1"/>
        <v>17.057455711510279</v>
      </c>
      <c r="K28">
        <f t="shared" si="2"/>
        <v>800.23374193548398</v>
      </c>
      <c r="L28">
        <f t="shared" si="3"/>
        <v>278.89312126289883</v>
      </c>
      <c r="M28">
        <f t="shared" si="4"/>
        <v>28.640488571910165</v>
      </c>
      <c r="N28">
        <f t="shared" si="5"/>
        <v>82.178740145962379</v>
      </c>
      <c r="O28">
        <f t="shared" si="6"/>
        <v>5.4796863064105757E-2</v>
      </c>
      <c r="P28">
        <f t="shared" si="7"/>
        <v>2.9741259699403169</v>
      </c>
      <c r="Q28">
        <f t="shared" si="8"/>
        <v>5.4242100119948462E-2</v>
      </c>
      <c r="R28">
        <f t="shared" si="9"/>
        <v>3.3950687664516324E-2</v>
      </c>
      <c r="S28">
        <f t="shared" si="10"/>
        <v>231.29072065607247</v>
      </c>
      <c r="T28">
        <f t="shared" si="11"/>
        <v>29.030566840484784</v>
      </c>
      <c r="U28">
        <f t="shared" si="12"/>
        <v>28.415654838709699</v>
      </c>
      <c r="V28">
        <f t="shared" si="13"/>
        <v>3.8877711576539671</v>
      </c>
      <c r="W28">
        <f t="shared" si="14"/>
        <v>44.685044028832991</v>
      </c>
      <c r="X28">
        <f t="shared" si="15"/>
        <v>1.6949032271069497</v>
      </c>
      <c r="Y28">
        <f t="shared" si="16"/>
        <v>3.792998896931409</v>
      </c>
      <c r="Z28">
        <f t="shared" si="17"/>
        <v>2.1928679305470173</v>
      </c>
      <c r="AA28">
        <f t="shared" si="18"/>
        <v>-52.506493601090739</v>
      </c>
      <c r="AB28">
        <f t="shared" si="19"/>
        <v>-67.980997014556365</v>
      </c>
      <c r="AC28">
        <f t="shared" si="20"/>
        <v>-4.9925262181376739</v>
      </c>
      <c r="AD28">
        <f t="shared" si="21"/>
        <v>105.81070382228769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54054.613583428283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824.94319230769202</v>
      </c>
      <c r="AR28">
        <v>1031.46</v>
      </c>
      <c r="AS28">
        <f t="shared" si="27"/>
        <v>0.20021795095525563</v>
      </c>
      <c r="AT28">
        <v>0.5</v>
      </c>
      <c r="AU28">
        <f t="shared" si="28"/>
        <v>1180.1831620376524</v>
      </c>
      <c r="AV28">
        <f t="shared" si="29"/>
        <v>17.057455711510279</v>
      </c>
      <c r="AW28">
        <f t="shared" si="30"/>
        <v>118.14692722753661</v>
      </c>
      <c r="AX28">
        <f t="shared" si="31"/>
        <v>0.40222597095379364</v>
      </c>
      <c r="AY28">
        <f t="shared" si="32"/>
        <v>1.4942768002958401E-2</v>
      </c>
      <c r="AZ28">
        <f t="shared" si="33"/>
        <v>2.1625850735850154</v>
      </c>
      <c r="BA28" t="s">
        <v>338</v>
      </c>
      <c r="BB28">
        <v>616.58000000000004</v>
      </c>
      <c r="BC28">
        <f t="shared" si="34"/>
        <v>414.88</v>
      </c>
      <c r="BD28">
        <f t="shared" si="35"/>
        <v>0.49777479679017556</v>
      </c>
      <c r="BE28">
        <f t="shared" si="36"/>
        <v>0.84317520317520311</v>
      </c>
      <c r="BF28">
        <f t="shared" si="37"/>
        <v>0.65356920282975306</v>
      </c>
      <c r="BG28">
        <f t="shared" si="38"/>
        <v>0.87591977729609027</v>
      </c>
      <c r="BH28">
        <f t="shared" si="39"/>
        <v>1399.99774193548</v>
      </c>
      <c r="BI28">
        <f t="shared" si="40"/>
        <v>1180.1831620376524</v>
      </c>
      <c r="BJ28">
        <f t="shared" si="41"/>
        <v>0.84298933254425357</v>
      </c>
      <c r="BK28">
        <f t="shared" si="42"/>
        <v>0.19597866508850717</v>
      </c>
      <c r="BL28">
        <v>6</v>
      </c>
      <c r="BM28">
        <v>0.5</v>
      </c>
      <c r="BN28" t="s">
        <v>290</v>
      </c>
      <c r="BO28">
        <v>2</v>
      </c>
      <c r="BP28">
        <v>1608078756.5999999</v>
      </c>
      <c r="BQ28">
        <v>800.23374193548398</v>
      </c>
      <c r="BR28">
        <v>821.84558064516102</v>
      </c>
      <c r="BS28">
        <v>16.504496774193498</v>
      </c>
      <c r="BT28">
        <v>15.0993580645161</v>
      </c>
      <c r="BU28">
        <v>796.43374193548402</v>
      </c>
      <c r="BV28">
        <v>16.379496774193498</v>
      </c>
      <c r="BW28">
        <v>500.01019354838701</v>
      </c>
      <c r="BX28">
        <v>102.593419354839</v>
      </c>
      <c r="BY28">
        <v>0.100001129032258</v>
      </c>
      <c r="BZ28">
        <v>27.991677419354801</v>
      </c>
      <c r="CA28">
        <v>28.415654838709699</v>
      </c>
      <c r="CB28">
        <v>999.9</v>
      </c>
      <c r="CC28">
        <v>0</v>
      </c>
      <c r="CD28">
        <v>0</v>
      </c>
      <c r="CE28">
        <v>9997.0783870967698</v>
      </c>
      <c r="CF28">
        <v>0</v>
      </c>
      <c r="CG28">
        <v>205.893258064516</v>
      </c>
      <c r="CH28">
        <v>1399.99774193548</v>
      </c>
      <c r="CI28">
        <v>0.90000006451612902</v>
      </c>
      <c r="CJ28">
        <v>9.99998258064516E-2</v>
      </c>
      <c r="CK28">
        <v>0</v>
      </c>
      <c r="CL28">
        <v>824.96809677419299</v>
      </c>
      <c r="CM28">
        <v>4.9997499999999997</v>
      </c>
      <c r="CN28">
        <v>11249.274193548399</v>
      </c>
      <c r="CO28">
        <v>12178.0290322581</v>
      </c>
      <c r="CP28">
        <v>45.384967741935498</v>
      </c>
      <c r="CQ28">
        <v>46.686999999999998</v>
      </c>
      <c r="CR28">
        <v>46.308</v>
      </c>
      <c r="CS28">
        <v>46.180999999999997</v>
      </c>
      <c r="CT28">
        <v>46.695193548387103</v>
      </c>
      <c r="CU28">
        <v>1255.49580645161</v>
      </c>
      <c r="CV28">
        <v>139.50193548387099</v>
      </c>
      <c r="CW28">
        <v>0</v>
      </c>
      <c r="CX28">
        <v>119.60000014305101</v>
      </c>
      <c r="CY28">
        <v>0</v>
      </c>
      <c r="CZ28">
        <v>824.94319230769202</v>
      </c>
      <c r="DA28">
        <v>-5.4057777887425704</v>
      </c>
      <c r="DB28">
        <v>-70.543589847498097</v>
      </c>
      <c r="DC28">
        <v>11248.984615384599</v>
      </c>
      <c r="DD28">
        <v>15</v>
      </c>
      <c r="DE28">
        <v>0</v>
      </c>
      <c r="DF28" t="s">
        <v>291</v>
      </c>
      <c r="DG28">
        <v>1607992667.0999999</v>
      </c>
      <c r="DH28">
        <v>1607992669.5999999</v>
      </c>
      <c r="DI28">
        <v>0</v>
      </c>
      <c r="DJ28">
        <v>2.2829999999999999</v>
      </c>
      <c r="DK28">
        <v>-1.6E-2</v>
      </c>
      <c r="DL28">
        <v>3.8</v>
      </c>
      <c r="DM28">
        <v>0.125</v>
      </c>
      <c r="DN28">
        <v>727</v>
      </c>
      <c r="DO28">
        <v>17</v>
      </c>
      <c r="DP28">
        <v>0.04</v>
      </c>
      <c r="DQ28">
        <v>0.04</v>
      </c>
      <c r="DR28">
        <v>17.053481370928601</v>
      </c>
      <c r="DS28">
        <v>0.37814030949413402</v>
      </c>
      <c r="DT28">
        <v>0.12763433807173899</v>
      </c>
      <c r="DU28">
        <v>1</v>
      </c>
      <c r="DV28">
        <v>-21.600906666666699</v>
      </c>
      <c r="DW28">
        <v>-0.69782602892108103</v>
      </c>
      <c r="DX28">
        <v>0.14077011504182599</v>
      </c>
      <c r="DY28">
        <v>0</v>
      </c>
      <c r="DZ28">
        <v>1.4044920000000001</v>
      </c>
      <c r="EA28">
        <v>-0.15723817575083501</v>
      </c>
      <c r="EB28">
        <v>1.1357867875031199E-2</v>
      </c>
      <c r="EC28">
        <v>1</v>
      </c>
      <c r="ED28">
        <v>2</v>
      </c>
      <c r="EE28">
        <v>3</v>
      </c>
      <c r="EF28" t="s">
        <v>339</v>
      </c>
      <c r="EG28">
        <v>100</v>
      </c>
      <c r="EH28">
        <v>100</v>
      </c>
      <c r="EI28">
        <v>3.8</v>
      </c>
      <c r="EJ28">
        <v>0.125</v>
      </c>
      <c r="EK28">
        <v>3.8</v>
      </c>
      <c r="EL28">
        <v>0</v>
      </c>
      <c r="EM28">
        <v>0</v>
      </c>
      <c r="EN28">
        <v>0</v>
      </c>
      <c r="EO28">
        <v>0.125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1435</v>
      </c>
      <c r="EX28">
        <v>1434.9</v>
      </c>
      <c r="EY28">
        <v>2</v>
      </c>
      <c r="EZ28">
        <v>506.76900000000001</v>
      </c>
      <c r="FA28">
        <v>493.06299999999999</v>
      </c>
      <c r="FB28">
        <v>25.425599999999999</v>
      </c>
      <c r="FC28">
        <v>29.595199999999998</v>
      </c>
      <c r="FD28">
        <v>29.999700000000001</v>
      </c>
      <c r="FE28">
        <v>29.6174</v>
      </c>
      <c r="FF28">
        <v>29.599799999999998</v>
      </c>
      <c r="FG28">
        <v>38.056399999999996</v>
      </c>
      <c r="FH28">
        <v>0</v>
      </c>
      <c r="FI28">
        <v>100</v>
      </c>
      <c r="FJ28">
        <v>25.427099999999999</v>
      </c>
      <c r="FK28">
        <v>820.81799999999998</v>
      </c>
      <c r="FL28">
        <v>16.770900000000001</v>
      </c>
      <c r="FM28">
        <v>102.054</v>
      </c>
      <c r="FN28">
        <v>101.544</v>
      </c>
    </row>
    <row r="29" spans="1:170" x14ac:dyDescent="0.25">
      <c r="A29">
        <v>13</v>
      </c>
      <c r="B29">
        <v>1608078881.0999999</v>
      </c>
      <c r="C29">
        <v>1324</v>
      </c>
      <c r="D29" t="s">
        <v>340</v>
      </c>
      <c r="E29" t="s">
        <v>341</v>
      </c>
      <c r="F29" t="s">
        <v>285</v>
      </c>
      <c r="G29" t="s">
        <v>286</v>
      </c>
      <c r="H29">
        <v>1608078873.0999999</v>
      </c>
      <c r="I29">
        <f t="shared" si="0"/>
        <v>9.6311758207475568E-4</v>
      </c>
      <c r="J29">
        <f t="shared" si="1"/>
        <v>16.632764386662874</v>
      </c>
      <c r="K29">
        <f t="shared" si="2"/>
        <v>899.90548387096806</v>
      </c>
      <c r="L29">
        <f t="shared" si="3"/>
        <v>267.99175647796943</v>
      </c>
      <c r="M29">
        <f t="shared" si="4"/>
        <v>27.521496203784857</v>
      </c>
      <c r="N29">
        <f t="shared" si="5"/>
        <v>92.416071612098264</v>
      </c>
      <c r="O29">
        <f t="shared" si="6"/>
        <v>4.3843079095209368E-2</v>
      </c>
      <c r="P29">
        <f t="shared" si="7"/>
        <v>2.9750250745379043</v>
      </c>
      <c r="Q29">
        <f t="shared" si="8"/>
        <v>4.3487269743361465E-2</v>
      </c>
      <c r="R29">
        <f t="shared" si="9"/>
        <v>2.7211270818124203E-2</v>
      </c>
      <c r="S29">
        <f t="shared" si="10"/>
        <v>231.29186897129168</v>
      </c>
      <c r="T29">
        <f t="shared" si="11"/>
        <v>29.06622032031526</v>
      </c>
      <c r="U29">
        <f t="shared" si="12"/>
        <v>28.400048387096799</v>
      </c>
      <c r="V29">
        <f t="shared" si="13"/>
        <v>3.8842463550314572</v>
      </c>
      <c r="W29">
        <f t="shared" si="14"/>
        <v>44.121878027882452</v>
      </c>
      <c r="X29">
        <f t="shared" si="15"/>
        <v>1.6713618451400336</v>
      </c>
      <c r="Y29">
        <f t="shared" si="16"/>
        <v>3.7880569002158757</v>
      </c>
      <c r="Z29">
        <f t="shared" si="17"/>
        <v>2.2128845098914236</v>
      </c>
      <c r="AA29">
        <f t="shared" si="18"/>
        <v>-42.473485369496728</v>
      </c>
      <c r="AB29">
        <f t="shared" si="19"/>
        <v>-69.084953824730036</v>
      </c>
      <c r="AC29">
        <f t="shared" si="20"/>
        <v>-5.0711086191025014</v>
      </c>
      <c r="AD29">
        <f t="shared" si="21"/>
        <v>114.66232115796242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54085.046840853014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823.04100000000005</v>
      </c>
      <c r="AR29">
        <v>1031.6500000000001</v>
      </c>
      <c r="AS29">
        <f t="shared" si="27"/>
        <v>0.20220908253768233</v>
      </c>
      <c r="AT29">
        <v>0.5</v>
      </c>
      <c r="AU29">
        <f t="shared" si="28"/>
        <v>1180.1879136505806</v>
      </c>
      <c r="AV29">
        <f t="shared" si="29"/>
        <v>16.632764386662874</v>
      </c>
      <c r="AW29">
        <f t="shared" si="30"/>
        <v>119.32235762067268</v>
      </c>
      <c r="AX29">
        <f t="shared" si="31"/>
        <v>0.40196772161101152</v>
      </c>
      <c r="AY29">
        <f t="shared" si="32"/>
        <v>1.4582857244524053E-2</v>
      </c>
      <c r="AZ29">
        <f t="shared" si="33"/>
        <v>2.1620026171666744</v>
      </c>
      <c r="BA29" t="s">
        <v>343</v>
      </c>
      <c r="BB29">
        <v>616.96</v>
      </c>
      <c r="BC29">
        <f t="shared" si="34"/>
        <v>414.69000000000005</v>
      </c>
      <c r="BD29">
        <f t="shared" si="35"/>
        <v>0.50304805999662405</v>
      </c>
      <c r="BE29">
        <f t="shared" si="36"/>
        <v>0.84322450399225746</v>
      </c>
      <c r="BF29">
        <f t="shared" si="37"/>
        <v>0.65979368651541848</v>
      </c>
      <c r="BG29">
        <f t="shared" si="38"/>
        <v>0.87584516810327118</v>
      </c>
      <c r="BH29">
        <f t="shared" si="39"/>
        <v>1400.00322580645</v>
      </c>
      <c r="BI29">
        <f t="shared" si="40"/>
        <v>1180.1879136505806</v>
      </c>
      <c r="BJ29">
        <f t="shared" si="41"/>
        <v>0.84298942452132697</v>
      </c>
      <c r="BK29">
        <f t="shared" si="42"/>
        <v>0.19597884904265381</v>
      </c>
      <c r="BL29">
        <v>6</v>
      </c>
      <c r="BM29">
        <v>0.5</v>
      </c>
      <c r="BN29" t="s">
        <v>290</v>
      </c>
      <c r="BO29">
        <v>2</v>
      </c>
      <c r="BP29">
        <v>1608078873.0999999</v>
      </c>
      <c r="BQ29">
        <v>899.90548387096806</v>
      </c>
      <c r="BR29">
        <v>920.904516129032</v>
      </c>
      <c r="BS29">
        <v>16.274958064516099</v>
      </c>
      <c r="BT29">
        <v>15.1380451612903</v>
      </c>
      <c r="BU29">
        <v>896.10548387096799</v>
      </c>
      <c r="BV29">
        <v>16.149958064516099</v>
      </c>
      <c r="BW29">
        <v>500.00816129032302</v>
      </c>
      <c r="BX29">
        <v>102.59535483870999</v>
      </c>
      <c r="BY29">
        <v>9.9954022580645105E-2</v>
      </c>
      <c r="BZ29">
        <v>27.9693161290323</v>
      </c>
      <c r="CA29">
        <v>28.400048387096799</v>
      </c>
      <c r="CB29">
        <v>999.9</v>
      </c>
      <c r="CC29">
        <v>0</v>
      </c>
      <c r="CD29">
        <v>0</v>
      </c>
      <c r="CE29">
        <v>10001.9751612903</v>
      </c>
      <c r="CF29">
        <v>0</v>
      </c>
      <c r="CG29">
        <v>205.195419354839</v>
      </c>
      <c r="CH29">
        <v>1400.00322580645</v>
      </c>
      <c r="CI29">
        <v>0.89999509677419398</v>
      </c>
      <c r="CJ29">
        <v>0.100004838709677</v>
      </c>
      <c r="CK29">
        <v>0</v>
      </c>
      <c r="CL29">
        <v>823.03367741935494</v>
      </c>
      <c r="CM29">
        <v>4.9997499999999997</v>
      </c>
      <c r="CN29">
        <v>11216.6193548387</v>
      </c>
      <c r="CO29">
        <v>12178.058064516101</v>
      </c>
      <c r="CP29">
        <v>45.247903225806397</v>
      </c>
      <c r="CQ29">
        <v>46.586387096774203</v>
      </c>
      <c r="CR29">
        <v>46.175129032257999</v>
      </c>
      <c r="CS29">
        <v>46.066129032257997</v>
      </c>
      <c r="CT29">
        <v>46.576258064516097</v>
      </c>
      <c r="CU29">
        <v>1255.4964516129</v>
      </c>
      <c r="CV29">
        <v>139.50677419354801</v>
      </c>
      <c r="CW29">
        <v>0</v>
      </c>
      <c r="CX29">
        <v>116</v>
      </c>
      <c r="CY29">
        <v>0</v>
      </c>
      <c r="CZ29">
        <v>823.04100000000005</v>
      </c>
      <c r="DA29">
        <v>-2.2331623959368301</v>
      </c>
      <c r="DB29">
        <v>-36.3794872105276</v>
      </c>
      <c r="DC29">
        <v>11216.0961538462</v>
      </c>
      <c r="DD29">
        <v>15</v>
      </c>
      <c r="DE29">
        <v>0</v>
      </c>
      <c r="DF29" t="s">
        <v>291</v>
      </c>
      <c r="DG29">
        <v>1607992667.0999999</v>
      </c>
      <c r="DH29">
        <v>1607992669.5999999</v>
      </c>
      <c r="DI29">
        <v>0</v>
      </c>
      <c r="DJ29">
        <v>2.2829999999999999</v>
      </c>
      <c r="DK29">
        <v>-1.6E-2</v>
      </c>
      <c r="DL29">
        <v>3.8</v>
      </c>
      <c r="DM29">
        <v>0.125</v>
      </c>
      <c r="DN29">
        <v>727</v>
      </c>
      <c r="DO29">
        <v>17</v>
      </c>
      <c r="DP29">
        <v>0.04</v>
      </c>
      <c r="DQ29">
        <v>0.04</v>
      </c>
      <c r="DR29">
        <v>16.654731375171099</v>
      </c>
      <c r="DS29">
        <v>-0.40601608430261898</v>
      </c>
      <c r="DT29">
        <v>0.183652135457333</v>
      </c>
      <c r="DU29">
        <v>1</v>
      </c>
      <c r="DV29">
        <v>-21.002590000000001</v>
      </c>
      <c r="DW29">
        <v>-1.28969966629503E-2</v>
      </c>
      <c r="DX29">
        <v>0.20398249818714001</v>
      </c>
      <c r="DY29">
        <v>1</v>
      </c>
      <c r="DZ29">
        <v>1.1370676666666699</v>
      </c>
      <c r="EA29">
        <v>-4.5048186874305202E-2</v>
      </c>
      <c r="EB29">
        <v>3.3027571142237402E-3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3.8</v>
      </c>
      <c r="EJ29">
        <v>0.125</v>
      </c>
      <c r="EK29">
        <v>3.8</v>
      </c>
      <c r="EL29">
        <v>0</v>
      </c>
      <c r="EM29">
        <v>0</v>
      </c>
      <c r="EN29">
        <v>0</v>
      </c>
      <c r="EO29">
        <v>0.125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1436.9</v>
      </c>
      <c r="EX29">
        <v>1436.9</v>
      </c>
      <c r="EY29">
        <v>2</v>
      </c>
      <c r="EZ29">
        <v>506.16300000000001</v>
      </c>
      <c r="FA29">
        <v>493.79199999999997</v>
      </c>
      <c r="FB29">
        <v>25.419499999999999</v>
      </c>
      <c r="FC29">
        <v>29.4587</v>
      </c>
      <c r="FD29">
        <v>29.999400000000001</v>
      </c>
      <c r="FE29">
        <v>29.491900000000001</v>
      </c>
      <c r="FF29">
        <v>29.475899999999999</v>
      </c>
      <c r="FG29">
        <v>41.681199999999997</v>
      </c>
      <c r="FH29">
        <v>0</v>
      </c>
      <c r="FI29">
        <v>100</v>
      </c>
      <c r="FJ29">
        <v>25.444500000000001</v>
      </c>
      <c r="FK29">
        <v>920.52300000000002</v>
      </c>
      <c r="FL29">
        <v>16.4693</v>
      </c>
      <c r="FM29">
        <v>102.075</v>
      </c>
      <c r="FN29">
        <v>101.566</v>
      </c>
    </row>
    <row r="30" spans="1:170" x14ac:dyDescent="0.25">
      <c r="A30">
        <v>14</v>
      </c>
      <c r="B30">
        <v>1608079002</v>
      </c>
      <c r="C30">
        <v>1444.9000000953699</v>
      </c>
      <c r="D30" t="s">
        <v>344</v>
      </c>
      <c r="E30" t="s">
        <v>345</v>
      </c>
      <c r="F30" t="s">
        <v>285</v>
      </c>
      <c r="G30" t="s">
        <v>286</v>
      </c>
      <c r="H30">
        <v>1608078994.0129001</v>
      </c>
      <c r="I30">
        <f t="shared" si="0"/>
        <v>9.0321818768052044E-4</v>
      </c>
      <c r="J30">
        <f t="shared" si="1"/>
        <v>20.977201751706378</v>
      </c>
      <c r="K30">
        <f t="shared" si="2"/>
        <v>1199.4751612903201</v>
      </c>
      <c r="L30">
        <f t="shared" si="3"/>
        <v>347.48717930923249</v>
      </c>
      <c r="M30">
        <f t="shared" si="4"/>
        <v>35.687359576460075</v>
      </c>
      <c r="N30">
        <f t="shared" si="5"/>
        <v>123.18757045682685</v>
      </c>
      <c r="O30">
        <f t="shared" si="6"/>
        <v>4.097300336041327E-2</v>
      </c>
      <c r="P30">
        <f t="shared" si="7"/>
        <v>2.9737841930205633</v>
      </c>
      <c r="Q30">
        <f t="shared" si="8"/>
        <v>4.0661946627852906E-2</v>
      </c>
      <c r="R30">
        <f t="shared" si="9"/>
        <v>2.5441466864529916E-2</v>
      </c>
      <c r="S30">
        <f t="shared" si="10"/>
        <v>231.2924881963479</v>
      </c>
      <c r="T30">
        <f t="shared" si="11"/>
        <v>29.10364366336054</v>
      </c>
      <c r="U30">
        <f t="shared" si="12"/>
        <v>28.4115258064516</v>
      </c>
      <c r="V30">
        <f t="shared" si="13"/>
        <v>3.8868383217677351</v>
      </c>
      <c r="W30">
        <f t="shared" si="14"/>
        <v>43.95742113058828</v>
      </c>
      <c r="X30">
        <f t="shared" si="15"/>
        <v>1.6672361433642888</v>
      </c>
      <c r="Y30">
        <f t="shared" si="16"/>
        <v>3.7928433936360366</v>
      </c>
      <c r="Z30">
        <f t="shared" si="17"/>
        <v>2.2196021784034463</v>
      </c>
      <c r="AA30">
        <f t="shared" si="18"/>
        <v>-39.831922076710953</v>
      </c>
      <c r="AB30">
        <f t="shared" si="19"/>
        <v>-67.423950478230822</v>
      </c>
      <c r="AC30">
        <f t="shared" si="20"/>
        <v>-4.9520665833913018</v>
      </c>
      <c r="AD30">
        <f t="shared" si="21"/>
        <v>119.08454905801482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54044.882855922107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845.65203846153804</v>
      </c>
      <c r="AR30">
        <v>1084.93</v>
      </c>
      <c r="AS30">
        <f t="shared" si="27"/>
        <v>0.22054691227863732</v>
      </c>
      <c r="AT30">
        <v>0.5</v>
      </c>
      <c r="AU30">
        <f t="shared" si="28"/>
        <v>1180.1882426828975</v>
      </c>
      <c r="AV30">
        <f t="shared" si="29"/>
        <v>20.977201751706378</v>
      </c>
      <c r="AW30">
        <f t="shared" si="30"/>
        <v>130.14343641563207</v>
      </c>
      <c r="AX30">
        <f t="shared" si="31"/>
        <v>0.42818430682163833</v>
      </c>
      <c r="AY30">
        <f t="shared" si="32"/>
        <v>1.8263992515738153E-2</v>
      </c>
      <c r="AZ30">
        <f t="shared" si="33"/>
        <v>2.006719327514217</v>
      </c>
      <c r="BA30" t="s">
        <v>347</v>
      </c>
      <c r="BB30">
        <v>620.38</v>
      </c>
      <c r="BC30">
        <f t="shared" si="34"/>
        <v>464.55000000000007</v>
      </c>
      <c r="BD30">
        <f t="shared" si="35"/>
        <v>0.51507472078024319</v>
      </c>
      <c r="BE30">
        <f t="shared" si="36"/>
        <v>0.82414732937123814</v>
      </c>
      <c r="BF30">
        <f t="shared" si="37"/>
        <v>0.6476545371640835</v>
      </c>
      <c r="BG30">
        <f t="shared" si="38"/>
        <v>0.85492317971693199</v>
      </c>
      <c r="BH30">
        <f t="shared" si="39"/>
        <v>1400.00322580645</v>
      </c>
      <c r="BI30">
        <f t="shared" si="40"/>
        <v>1180.1882426828975</v>
      </c>
      <c r="BJ30">
        <f t="shared" si="41"/>
        <v>0.84298965954386884</v>
      </c>
      <c r="BK30">
        <f t="shared" si="42"/>
        <v>0.19597931908773764</v>
      </c>
      <c r="BL30">
        <v>6</v>
      </c>
      <c r="BM30">
        <v>0.5</v>
      </c>
      <c r="BN30" t="s">
        <v>290</v>
      </c>
      <c r="BO30">
        <v>2</v>
      </c>
      <c r="BP30">
        <v>1608078994.0129001</v>
      </c>
      <c r="BQ30">
        <v>1199.4751612903201</v>
      </c>
      <c r="BR30">
        <v>1225.94709677419</v>
      </c>
      <c r="BS30">
        <v>16.233848387096799</v>
      </c>
      <c r="BT30">
        <v>15.1676129032258</v>
      </c>
      <c r="BU30">
        <v>1195.6751612903199</v>
      </c>
      <c r="BV30">
        <v>16.108848387096799</v>
      </c>
      <c r="BW30">
        <v>500.014580645161</v>
      </c>
      <c r="BX30">
        <v>102.601193548387</v>
      </c>
      <c r="BY30">
        <v>0.100033148387097</v>
      </c>
      <c r="BZ30">
        <v>27.9909741935484</v>
      </c>
      <c r="CA30">
        <v>28.4115258064516</v>
      </c>
      <c r="CB30">
        <v>999.9</v>
      </c>
      <c r="CC30">
        <v>0</v>
      </c>
      <c r="CD30">
        <v>0</v>
      </c>
      <c r="CE30">
        <v>9994.3883870967693</v>
      </c>
      <c r="CF30">
        <v>0</v>
      </c>
      <c r="CG30">
        <v>203.82793548387099</v>
      </c>
      <c r="CH30">
        <v>1400.00322580645</v>
      </c>
      <c r="CI30">
        <v>0.89998938709677401</v>
      </c>
      <c r="CJ30">
        <v>0.10001060000000001</v>
      </c>
      <c r="CK30">
        <v>0</v>
      </c>
      <c r="CL30">
        <v>845.64761290322599</v>
      </c>
      <c r="CM30">
        <v>4.9997499999999997</v>
      </c>
      <c r="CN30">
        <v>11520.796774193501</v>
      </c>
      <c r="CO30">
        <v>12178.038709677399</v>
      </c>
      <c r="CP30">
        <v>45.122838709677403</v>
      </c>
      <c r="CQ30">
        <v>46.435000000000002</v>
      </c>
      <c r="CR30">
        <v>46.052</v>
      </c>
      <c r="CS30">
        <v>45.923000000000002</v>
      </c>
      <c r="CT30">
        <v>46.433</v>
      </c>
      <c r="CU30">
        <v>1255.48548387097</v>
      </c>
      <c r="CV30">
        <v>139.517741935484</v>
      </c>
      <c r="CW30">
        <v>0</v>
      </c>
      <c r="CX30">
        <v>120.10000014305101</v>
      </c>
      <c r="CY30">
        <v>0</v>
      </c>
      <c r="CZ30">
        <v>845.65203846153804</v>
      </c>
      <c r="DA30">
        <v>0.20037606291577001</v>
      </c>
      <c r="DB30">
        <v>1.68547005964647</v>
      </c>
      <c r="DC30">
        <v>11520.865384615399</v>
      </c>
      <c r="DD30">
        <v>15</v>
      </c>
      <c r="DE30">
        <v>0</v>
      </c>
      <c r="DF30" t="s">
        <v>291</v>
      </c>
      <c r="DG30">
        <v>1607992667.0999999</v>
      </c>
      <c r="DH30">
        <v>1607992669.5999999</v>
      </c>
      <c r="DI30">
        <v>0</v>
      </c>
      <c r="DJ30">
        <v>2.2829999999999999</v>
      </c>
      <c r="DK30">
        <v>-1.6E-2</v>
      </c>
      <c r="DL30">
        <v>3.8</v>
      </c>
      <c r="DM30">
        <v>0.125</v>
      </c>
      <c r="DN30">
        <v>727</v>
      </c>
      <c r="DO30">
        <v>17</v>
      </c>
      <c r="DP30">
        <v>0.04</v>
      </c>
      <c r="DQ30">
        <v>0.04</v>
      </c>
      <c r="DR30">
        <v>21.004825519635201</v>
      </c>
      <c r="DS30">
        <v>-5.0700692869595896</v>
      </c>
      <c r="DT30">
        <v>0.407647672225809</v>
      </c>
      <c r="DU30">
        <v>0</v>
      </c>
      <c r="DV30">
        <v>-26.471180645161301</v>
      </c>
      <c r="DW30">
        <v>6.4090729400783397</v>
      </c>
      <c r="DX30">
        <v>0.50378418985511098</v>
      </c>
      <c r="DY30">
        <v>0</v>
      </c>
      <c r="DZ30">
        <v>1.06624064516129</v>
      </c>
      <c r="EA30">
        <v>5.0328166960013701E-3</v>
      </c>
      <c r="EB30">
        <v>8.2985399214743102E-4</v>
      </c>
      <c r="EC30">
        <v>1</v>
      </c>
      <c r="ED30">
        <v>1</v>
      </c>
      <c r="EE30">
        <v>3</v>
      </c>
      <c r="EF30" t="s">
        <v>306</v>
      </c>
      <c r="EG30">
        <v>100</v>
      </c>
      <c r="EH30">
        <v>100</v>
      </c>
      <c r="EI30">
        <v>3.8</v>
      </c>
      <c r="EJ30">
        <v>0.125</v>
      </c>
      <c r="EK30">
        <v>3.8</v>
      </c>
      <c r="EL30">
        <v>0</v>
      </c>
      <c r="EM30">
        <v>0</v>
      </c>
      <c r="EN30">
        <v>0</v>
      </c>
      <c r="EO30">
        <v>0.125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1438.9</v>
      </c>
      <c r="EX30">
        <v>1438.9</v>
      </c>
      <c r="EY30">
        <v>2</v>
      </c>
      <c r="EZ30">
        <v>505.80500000000001</v>
      </c>
      <c r="FA30">
        <v>495.07600000000002</v>
      </c>
      <c r="FB30">
        <v>25.566299999999998</v>
      </c>
      <c r="FC30">
        <v>29.291399999999999</v>
      </c>
      <c r="FD30">
        <v>29.999500000000001</v>
      </c>
      <c r="FE30">
        <v>29.338200000000001</v>
      </c>
      <c r="FF30">
        <v>29.323899999999998</v>
      </c>
      <c r="FG30">
        <v>52.308199999999999</v>
      </c>
      <c r="FH30">
        <v>0</v>
      </c>
      <c r="FI30">
        <v>100</v>
      </c>
      <c r="FJ30">
        <v>25.569199999999999</v>
      </c>
      <c r="FK30">
        <v>1225.6199999999999</v>
      </c>
      <c r="FL30">
        <v>16.2622</v>
      </c>
      <c r="FM30">
        <v>102.098</v>
      </c>
      <c r="FN30">
        <v>101.59099999999999</v>
      </c>
    </row>
    <row r="31" spans="1:170" x14ac:dyDescent="0.25">
      <c r="A31">
        <v>15</v>
      </c>
      <c r="B31">
        <v>1608079063.5</v>
      </c>
      <c r="C31">
        <v>1506.4000000953699</v>
      </c>
      <c r="D31" t="s">
        <v>348</v>
      </c>
      <c r="E31" t="s">
        <v>349</v>
      </c>
      <c r="F31" t="s">
        <v>285</v>
      </c>
      <c r="G31" t="s">
        <v>286</v>
      </c>
      <c r="H31">
        <v>1608079055.75</v>
      </c>
      <c r="I31">
        <f t="shared" si="0"/>
        <v>8.6256171034566637E-4</v>
      </c>
      <c r="J31">
        <f t="shared" si="1"/>
        <v>25.151008589576939</v>
      </c>
      <c r="K31">
        <f t="shared" si="2"/>
        <v>1392.4259999999999</v>
      </c>
      <c r="L31">
        <f t="shared" si="3"/>
        <v>326.43498777730201</v>
      </c>
      <c r="M31">
        <f t="shared" si="4"/>
        <v>33.525802397308951</v>
      </c>
      <c r="N31">
        <f t="shared" si="5"/>
        <v>143.00611355031126</v>
      </c>
      <c r="O31">
        <f t="shared" si="6"/>
        <v>3.9105980637330472E-2</v>
      </c>
      <c r="P31">
        <f t="shared" si="7"/>
        <v>2.9750560897358045</v>
      </c>
      <c r="Q31">
        <f t="shared" si="8"/>
        <v>3.8822640389090265E-2</v>
      </c>
      <c r="R31">
        <f t="shared" si="9"/>
        <v>2.4289435960928675E-2</v>
      </c>
      <c r="S31">
        <f t="shared" si="10"/>
        <v>231.28961902407343</v>
      </c>
      <c r="T31">
        <f t="shared" si="11"/>
        <v>29.095485644393186</v>
      </c>
      <c r="U31">
        <f t="shared" si="12"/>
        <v>28.3920766666667</v>
      </c>
      <c r="V31">
        <f t="shared" si="13"/>
        <v>3.8824469740971197</v>
      </c>
      <c r="W31">
        <f t="shared" si="14"/>
        <v>43.870714273605756</v>
      </c>
      <c r="X31">
        <f t="shared" si="15"/>
        <v>1.6621897665107015</v>
      </c>
      <c r="Y31">
        <f t="shared" si="16"/>
        <v>3.7888367992921794</v>
      </c>
      <c r="Z31">
        <f t="shared" si="17"/>
        <v>2.2202572075864184</v>
      </c>
      <c r="AA31">
        <f t="shared" si="18"/>
        <v>-38.03897142624389</v>
      </c>
      <c r="AB31">
        <f t="shared" si="19"/>
        <v>-67.240812799720672</v>
      </c>
      <c r="AC31">
        <f t="shared" si="20"/>
        <v>-4.9355806221917593</v>
      </c>
      <c r="AD31">
        <f t="shared" si="21"/>
        <v>121.07425417591709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54085.484352259045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350</v>
      </c>
      <c r="AQ31">
        <v>854.90142307692304</v>
      </c>
      <c r="AR31">
        <v>1106.31</v>
      </c>
      <c r="AS31">
        <f t="shared" si="27"/>
        <v>0.2272496650333784</v>
      </c>
      <c r="AT31">
        <v>0.5</v>
      </c>
      <c r="AU31">
        <f t="shared" si="28"/>
        <v>1180.1797507472872</v>
      </c>
      <c r="AV31">
        <f t="shared" si="29"/>
        <v>25.151008589576939</v>
      </c>
      <c r="AW31">
        <f t="shared" si="30"/>
        <v>134.09772651824852</v>
      </c>
      <c r="AX31">
        <f t="shared" si="31"/>
        <v>0.43584528748723228</v>
      </c>
      <c r="AY31">
        <f t="shared" si="32"/>
        <v>2.1800709640291467E-2</v>
      </c>
      <c r="AZ31">
        <f t="shared" si="33"/>
        <v>1.9486129565854056</v>
      </c>
      <c r="BA31" t="s">
        <v>351</v>
      </c>
      <c r="BB31">
        <v>624.13</v>
      </c>
      <c r="BC31">
        <f t="shared" si="34"/>
        <v>482.17999999999995</v>
      </c>
      <c r="BD31">
        <f t="shared" si="35"/>
        <v>0.52139984429689523</v>
      </c>
      <c r="BE31">
        <f t="shared" si="36"/>
        <v>0.81721412460433296</v>
      </c>
      <c r="BF31">
        <f t="shared" si="37"/>
        <v>0.64326330540482546</v>
      </c>
      <c r="BG31">
        <f t="shared" si="38"/>
        <v>0.84652768212496643</v>
      </c>
      <c r="BH31">
        <f t="shared" si="39"/>
        <v>1399.9939999999999</v>
      </c>
      <c r="BI31">
        <f t="shared" si="40"/>
        <v>1180.1797507472872</v>
      </c>
      <c r="BJ31">
        <f t="shared" si="41"/>
        <v>0.84298914905870126</v>
      </c>
      <c r="BK31">
        <f t="shared" si="42"/>
        <v>0.19597829811740233</v>
      </c>
      <c r="BL31">
        <v>6</v>
      </c>
      <c r="BM31">
        <v>0.5</v>
      </c>
      <c r="BN31" t="s">
        <v>290</v>
      </c>
      <c r="BO31">
        <v>2</v>
      </c>
      <c r="BP31">
        <v>1608079055.75</v>
      </c>
      <c r="BQ31">
        <v>1392.4259999999999</v>
      </c>
      <c r="BR31">
        <v>1424.048</v>
      </c>
      <c r="BS31">
        <v>16.184456666666701</v>
      </c>
      <c r="BT31">
        <v>15.16615</v>
      </c>
      <c r="BU31">
        <v>1388.626</v>
      </c>
      <c r="BV31">
        <v>16.059456666666701</v>
      </c>
      <c r="BW31">
        <v>500.00749999999999</v>
      </c>
      <c r="BX31">
        <v>102.602866666667</v>
      </c>
      <c r="BY31">
        <v>9.9979696666666701E-2</v>
      </c>
      <c r="BZ31">
        <v>27.972846666666701</v>
      </c>
      <c r="CA31">
        <v>28.3920766666667</v>
      </c>
      <c r="CB31">
        <v>999.9</v>
      </c>
      <c r="CC31">
        <v>0</v>
      </c>
      <c r="CD31">
        <v>0</v>
      </c>
      <c r="CE31">
        <v>10001.4183333333</v>
      </c>
      <c r="CF31">
        <v>0</v>
      </c>
      <c r="CG31">
        <v>203.22006666666701</v>
      </c>
      <c r="CH31">
        <v>1399.9939999999999</v>
      </c>
      <c r="CI31">
        <v>0.90000690000000005</v>
      </c>
      <c r="CJ31">
        <v>9.9992949999999997E-2</v>
      </c>
      <c r="CK31">
        <v>0</v>
      </c>
      <c r="CL31">
        <v>854.86829999999998</v>
      </c>
      <c r="CM31">
        <v>4.9997499999999997</v>
      </c>
      <c r="CN31">
        <v>11648.4666666667</v>
      </c>
      <c r="CO31">
        <v>12178.01</v>
      </c>
      <c r="CP31">
        <v>45.101900000000001</v>
      </c>
      <c r="CQ31">
        <v>46.375</v>
      </c>
      <c r="CR31">
        <v>46.0020666666667</v>
      </c>
      <c r="CS31">
        <v>45.837200000000003</v>
      </c>
      <c r="CT31">
        <v>46.3915333333333</v>
      </c>
      <c r="CU31">
        <v>1255.501</v>
      </c>
      <c r="CV31">
        <v>139.49299999999999</v>
      </c>
      <c r="CW31">
        <v>0</v>
      </c>
      <c r="CX31">
        <v>60.900000095367403</v>
      </c>
      <c r="CY31">
        <v>0</v>
      </c>
      <c r="CZ31">
        <v>854.90142307692304</v>
      </c>
      <c r="DA31">
        <v>4.8856410080753498</v>
      </c>
      <c r="DB31">
        <v>58.523076830397798</v>
      </c>
      <c r="DC31">
        <v>11648.7846153846</v>
      </c>
      <c r="DD31">
        <v>15</v>
      </c>
      <c r="DE31">
        <v>0</v>
      </c>
      <c r="DF31" t="s">
        <v>291</v>
      </c>
      <c r="DG31">
        <v>1607992667.0999999</v>
      </c>
      <c r="DH31">
        <v>1607992669.5999999</v>
      </c>
      <c r="DI31">
        <v>0</v>
      </c>
      <c r="DJ31">
        <v>2.2829999999999999</v>
      </c>
      <c r="DK31">
        <v>-1.6E-2</v>
      </c>
      <c r="DL31">
        <v>3.8</v>
      </c>
      <c r="DM31">
        <v>0.125</v>
      </c>
      <c r="DN31">
        <v>727</v>
      </c>
      <c r="DO31">
        <v>17</v>
      </c>
      <c r="DP31">
        <v>0.04</v>
      </c>
      <c r="DQ31">
        <v>0.04</v>
      </c>
      <c r="DR31">
        <v>25.167008320592601</v>
      </c>
      <c r="DS31">
        <v>0.13120652223757201</v>
      </c>
      <c r="DT31">
        <v>0.30168993674101102</v>
      </c>
      <c r="DU31">
        <v>1</v>
      </c>
      <c r="DV31">
        <v>-31.6310033333333</v>
      </c>
      <c r="DW31">
        <v>0.19436262513901501</v>
      </c>
      <c r="DX31">
        <v>0.37539038123295398</v>
      </c>
      <c r="DY31">
        <v>1</v>
      </c>
      <c r="DZ31">
        <v>1.018259</v>
      </c>
      <c r="EA31">
        <v>1.1137975528365001E-2</v>
      </c>
      <c r="EB31">
        <v>1.07614853373812E-3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3.8</v>
      </c>
      <c r="EJ31">
        <v>0.125</v>
      </c>
      <c r="EK31">
        <v>3.8</v>
      </c>
      <c r="EL31">
        <v>0</v>
      </c>
      <c r="EM31">
        <v>0</v>
      </c>
      <c r="EN31">
        <v>0</v>
      </c>
      <c r="EO31">
        <v>0.125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1439.9</v>
      </c>
      <c r="EX31">
        <v>1439.9</v>
      </c>
      <c r="EY31">
        <v>2</v>
      </c>
      <c r="EZ31">
        <v>505.572</v>
      </c>
      <c r="FA31">
        <v>496.10199999999998</v>
      </c>
      <c r="FB31">
        <v>25.406600000000001</v>
      </c>
      <c r="FC31">
        <v>29.202200000000001</v>
      </c>
      <c r="FD31">
        <v>29.999600000000001</v>
      </c>
      <c r="FE31">
        <v>29.253499999999999</v>
      </c>
      <c r="FF31">
        <v>29.2407</v>
      </c>
      <c r="FG31">
        <v>59.002600000000001</v>
      </c>
      <c r="FH31">
        <v>0</v>
      </c>
      <c r="FI31">
        <v>100</v>
      </c>
      <c r="FJ31">
        <v>25.419599999999999</v>
      </c>
      <c r="FK31">
        <v>1426.37</v>
      </c>
      <c r="FL31">
        <v>16.223700000000001</v>
      </c>
      <c r="FM31">
        <v>102.11199999999999</v>
      </c>
      <c r="FN31">
        <v>101.608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2020-12-15T16:48:13Z</dcterms:created>
  <dcterms:modified xsi:type="dcterms:W3CDTF">2021-05-04T23:28:39Z</dcterms:modified>
</cp:coreProperties>
</file>