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21468549-6947-44D3-8688-D248CB7A207E}" xr6:coauthVersionLast="46" xr6:coauthVersionMax="46" xr10:uidLastSave="{00000000-0000-0000-0000-000000000000}"/>
  <bookViews>
    <workbookView xWindow="1770" yWindow="1770" windowWidth="21600" windowHeight="11385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O31" i="1" l="1"/>
  <c r="BN31" i="1"/>
  <c r="BL31" i="1"/>
  <c r="BM31" i="1" s="1"/>
  <c r="T31" i="1" s="1"/>
  <c r="BJ31" i="1"/>
  <c r="BK31" i="1" s="1"/>
  <c r="BI31" i="1"/>
  <c r="BH31" i="1"/>
  <c r="BG31" i="1"/>
  <c r="BF31" i="1"/>
  <c r="BE31" i="1"/>
  <c r="BA31" i="1"/>
  <c r="AW31" i="1"/>
  <c r="AY31" i="1" s="1"/>
  <c r="AU31" i="1"/>
  <c r="AO31" i="1"/>
  <c r="AJ31" i="1"/>
  <c r="AH31" i="1" s="1"/>
  <c r="Z31" i="1"/>
  <c r="Y31" i="1"/>
  <c r="X31" i="1" s="1"/>
  <c r="Q31" i="1"/>
  <c r="BO30" i="1"/>
  <c r="BN30" i="1"/>
  <c r="BL30" i="1"/>
  <c r="BM30" i="1" s="1"/>
  <c r="BI30" i="1"/>
  <c r="BH30" i="1"/>
  <c r="BG30" i="1"/>
  <c r="BF30" i="1"/>
  <c r="BJ30" i="1" s="1"/>
  <c r="BK30" i="1" s="1"/>
  <c r="BE30" i="1"/>
  <c r="BA30" i="1"/>
  <c r="AU30" i="1"/>
  <c r="AO30" i="1"/>
  <c r="AJ30" i="1"/>
  <c r="AH30" i="1" s="1"/>
  <c r="AI30" i="1" s="1"/>
  <c r="Z30" i="1"/>
  <c r="Y30" i="1"/>
  <c r="X30" i="1" s="1"/>
  <c r="Q30" i="1"/>
  <c r="BO29" i="1"/>
  <c r="BN29" i="1"/>
  <c r="BL29" i="1"/>
  <c r="BM29" i="1" s="1"/>
  <c r="T29" i="1" s="1"/>
  <c r="BJ29" i="1"/>
  <c r="BK29" i="1" s="1"/>
  <c r="BI29" i="1"/>
  <c r="BH29" i="1"/>
  <c r="BG29" i="1"/>
  <c r="BF29" i="1"/>
  <c r="BE29" i="1"/>
  <c r="BA29" i="1"/>
  <c r="AW29" i="1"/>
  <c r="AY29" i="1" s="1"/>
  <c r="AU29" i="1"/>
  <c r="AO29" i="1"/>
  <c r="AJ29" i="1"/>
  <c r="AH29" i="1" s="1"/>
  <c r="Z29" i="1"/>
  <c r="Y29" i="1"/>
  <c r="X29" i="1" s="1"/>
  <c r="Q29" i="1"/>
  <c r="BO28" i="1"/>
  <c r="BN28" i="1"/>
  <c r="BL28" i="1"/>
  <c r="BM28" i="1" s="1"/>
  <c r="BI28" i="1"/>
  <c r="BH28" i="1"/>
  <c r="BG28" i="1"/>
  <c r="BF28" i="1"/>
  <c r="BJ28" i="1" s="1"/>
  <c r="BK28" i="1" s="1"/>
  <c r="BE28" i="1"/>
  <c r="BA28" i="1"/>
  <c r="AU28" i="1"/>
  <c r="AO28" i="1"/>
  <c r="AJ28" i="1"/>
  <c r="AH28" i="1" s="1"/>
  <c r="AI28" i="1"/>
  <c r="Z28" i="1"/>
  <c r="Y28" i="1"/>
  <c r="X28" i="1" s="1"/>
  <c r="Q28" i="1"/>
  <c r="J28" i="1"/>
  <c r="I28" i="1"/>
  <c r="AB28" i="1" s="1"/>
  <c r="BO27" i="1"/>
  <c r="BN27" i="1"/>
  <c r="BL27" i="1"/>
  <c r="BM27" i="1" s="1"/>
  <c r="T27" i="1" s="1"/>
  <c r="BJ27" i="1"/>
  <c r="BK27" i="1" s="1"/>
  <c r="BI27" i="1"/>
  <c r="BH27" i="1"/>
  <c r="BG27" i="1"/>
  <c r="BF27" i="1"/>
  <c r="BE27" i="1"/>
  <c r="BA27" i="1"/>
  <c r="AW27" i="1"/>
  <c r="AY27" i="1" s="1"/>
  <c r="AU27" i="1"/>
  <c r="AO27" i="1"/>
  <c r="AJ27" i="1"/>
  <c r="AH27" i="1" s="1"/>
  <c r="Z27" i="1"/>
  <c r="Y27" i="1"/>
  <c r="X27" i="1" s="1"/>
  <c r="Q27" i="1"/>
  <c r="BO26" i="1"/>
  <c r="BN26" i="1"/>
  <c r="BL26" i="1"/>
  <c r="BM26" i="1" s="1"/>
  <c r="BI26" i="1"/>
  <c r="BH26" i="1"/>
  <c r="BG26" i="1"/>
  <c r="BF26" i="1"/>
  <c r="BJ26" i="1" s="1"/>
  <c r="BK26" i="1" s="1"/>
  <c r="BE26" i="1"/>
  <c r="BA26" i="1"/>
  <c r="AU26" i="1"/>
  <c r="AO26" i="1"/>
  <c r="AJ26" i="1"/>
  <c r="AH26" i="1" s="1"/>
  <c r="AI26" i="1" s="1"/>
  <c r="Z26" i="1"/>
  <c r="Y26" i="1"/>
  <c r="X26" i="1" s="1"/>
  <c r="Q26" i="1"/>
  <c r="BO25" i="1"/>
  <c r="BN25" i="1"/>
  <c r="BL25" i="1"/>
  <c r="BM25" i="1" s="1"/>
  <c r="T25" i="1" s="1"/>
  <c r="BJ25" i="1"/>
  <c r="BK25" i="1" s="1"/>
  <c r="BI25" i="1"/>
  <c r="BH25" i="1"/>
  <c r="BG25" i="1"/>
  <c r="BF25" i="1"/>
  <c r="BE25" i="1"/>
  <c r="BA25" i="1"/>
  <c r="AW25" i="1"/>
  <c r="AY25" i="1" s="1"/>
  <c r="AU25" i="1"/>
  <c r="AO25" i="1"/>
  <c r="AJ25" i="1"/>
  <c r="AH25" i="1" s="1"/>
  <c r="Z25" i="1"/>
  <c r="Y25" i="1"/>
  <c r="X25" i="1" s="1"/>
  <c r="Q25" i="1"/>
  <c r="BO24" i="1"/>
  <c r="BN24" i="1"/>
  <c r="BL24" i="1"/>
  <c r="BM24" i="1" s="1"/>
  <c r="BI24" i="1"/>
  <c r="BH24" i="1"/>
  <c r="BG24" i="1"/>
  <c r="BF24" i="1"/>
  <c r="BJ24" i="1" s="1"/>
  <c r="BK24" i="1" s="1"/>
  <c r="BE24" i="1"/>
  <c r="BA24" i="1"/>
  <c r="AU24" i="1"/>
  <c r="AO24" i="1"/>
  <c r="AJ24" i="1"/>
  <c r="AH24" i="1" s="1"/>
  <c r="AI24" i="1"/>
  <c r="Z24" i="1"/>
  <c r="Y24" i="1"/>
  <c r="X24" i="1" s="1"/>
  <c r="Q24" i="1"/>
  <c r="J24" i="1"/>
  <c r="I24" i="1"/>
  <c r="AB24" i="1" s="1"/>
  <c r="BO23" i="1"/>
  <c r="BN23" i="1"/>
  <c r="BL23" i="1"/>
  <c r="BM23" i="1" s="1"/>
  <c r="T23" i="1" s="1"/>
  <c r="BJ23" i="1"/>
  <c r="BK23" i="1" s="1"/>
  <c r="BI23" i="1"/>
  <c r="BH23" i="1"/>
  <c r="BG23" i="1"/>
  <c r="BF23" i="1"/>
  <c r="BE23" i="1"/>
  <c r="BA23" i="1"/>
  <c r="AW23" i="1"/>
  <c r="AY23" i="1" s="1"/>
  <c r="AU23" i="1"/>
  <c r="AO23" i="1"/>
  <c r="AJ23" i="1"/>
  <c r="AH23" i="1" s="1"/>
  <c r="Z23" i="1"/>
  <c r="Y23" i="1"/>
  <c r="X23" i="1" s="1"/>
  <c r="Q23" i="1"/>
  <c r="BO22" i="1"/>
  <c r="BN22" i="1"/>
  <c r="BL22" i="1"/>
  <c r="BM22" i="1" s="1"/>
  <c r="BI22" i="1"/>
  <c r="BH22" i="1"/>
  <c r="BG22" i="1"/>
  <c r="BF22" i="1"/>
  <c r="BJ22" i="1" s="1"/>
  <c r="BK22" i="1" s="1"/>
  <c r="BE22" i="1"/>
  <c r="BA22" i="1"/>
  <c r="AU22" i="1"/>
  <c r="AO22" i="1"/>
  <c r="AJ22" i="1"/>
  <c r="AH22" i="1" s="1"/>
  <c r="AI22" i="1" s="1"/>
  <c r="Z22" i="1"/>
  <c r="Y22" i="1"/>
  <c r="Q22" i="1"/>
  <c r="BO21" i="1"/>
  <c r="BN21" i="1"/>
  <c r="BL21" i="1"/>
  <c r="BM21" i="1" s="1"/>
  <c r="T21" i="1" s="1"/>
  <c r="BJ21" i="1"/>
  <c r="BK21" i="1" s="1"/>
  <c r="BI21" i="1"/>
  <c r="BH21" i="1"/>
  <c r="BG21" i="1"/>
  <c r="BF21" i="1"/>
  <c r="BE21" i="1"/>
  <c r="BA21" i="1"/>
  <c r="AU21" i="1"/>
  <c r="AO21" i="1"/>
  <c r="AJ21" i="1"/>
  <c r="AH21" i="1" s="1"/>
  <c r="Z21" i="1"/>
  <c r="Y21" i="1"/>
  <c r="X21" i="1" s="1"/>
  <c r="Q21" i="1"/>
  <c r="BO20" i="1"/>
  <c r="BN20" i="1"/>
  <c r="BM20" i="1"/>
  <c r="BL20" i="1"/>
  <c r="BI20" i="1"/>
  <c r="BH20" i="1"/>
  <c r="BG20" i="1"/>
  <c r="BF20" i="1"/>
  <c r="BJ20" i="1" s="1"/>
  <c r="BK20" i="1" s="1"/>
  <c r="BE20" i="1"/>
  <c r="BA20" i="1"/>
  <c r="AU20" i="1"/>
  <c r="AO20" i="1"/>
  <c r="AJ20" i="1"/>
  <c r="AH20" i="1" s="1"/>
  <c r="AI20" i="1" s="1"/>
  <c r="Z20" i="1"/>
  <c r="Y20" i="1"/>
  <c r="X20" i="1" s="1"/>
  <c r="Q20" i="1"/>
  <c r="J20" i="1"/>
  <c r="I20" i="1" s="1"/>
  <c r="BO19" i="1"/>
  <c r="BN19" i="1"/>
  <c r="BL19" i="1"/>
  <c r="BM19" i="1" s="1"/>
  <c r="T19" i="1" s="1"/>
  <c r="BJ19" i="1"/>
  <c r="BK19" i="1" s="1"/>
  <c r="BI19" i="1"/>
  <c r="BH19" i="1"/>
  <c r="BG19" i="1"/>
  <c r="BF19" i="1"/>
  <c r="BE19" i="1"/>
  <c r="BA19" i="1"/>
  <c r="AW19" i="1"/>
  <c r="AY19" i="1" s="1"/>
  <c r="AU19" i="1"/>
  <c r="AO19" i="1"/>
  <c r="AJ19" i="1"/>
  <c r="AH19" i="1" s="1"/>
  <c r="Z19" i="1"/>
  <c r="Y19" i="1"/>
  <c r="X19" i="1" s="1"/>
  <c r="Q19" i="1"/>
  <c r="BO18" i="1"/>
  <c r="BN18" i="1"/>
  <c r="BL18" i="1"/>
  <c r="BM18" i="1" s="1"/>
  <c r="BI18" i="1"/>
  <c r="BH18" i="1"/>
  <c r="BG18" i="1"/>
  <c r="BF18" i="1"/>
  <c r="BJ18" i="1" s="1"/>
  <c r="BK18" i="1" s="1"/>
  <c r="BE18" i="1"/>
  <c r="BA18" i="1"/>
  <c r="AU18" i="1"/>
  <c r="AO18" i="1"/>
  <c r="AJ18" i="1"/>
  <c r="AH18" i="1" s="1"/>
  <c r="AI18" i="1"/>
  <c r="Z18" i="1"/>
  <c r="Y18" i="1"/>
  <c r="X18" i="1" s="1"/>
  <c r="Q18" i="1"/>
  <c r="K18" i="1"/>
  <c r="AX18" i="1" s="1"/>
  <c r="J18" i="1"/>
  <c r="I18" i="1" s="1"/>
  <c r="BO17" i="1"/>
  <c r="BN17" i="1"/>
  <c r="BL17" i="1"/>
  <c r="BM17" i="1" s="1"/>
  <c r="T17" i="1" s="1"/>
  <c r="BJ17" i="1"/>
  <c r="BK17" i="1" s="1"/>
  <c r="BI17" i="1"/>
  <c r="BH17" i="1"/>
  <c r="BG17" i="1"/>
  <c r="BF17" i="1"/>
  <c r="BE17" i="1"/>
  <c r="BA17" i="1"/>
  <c r="AW17" i="1"/>
  <c r="AY17" i="1" s="1"/>
  <c r="AU17" i="1"/>
  <c r="AO17" i="1"/>
  <c r="AJ17" i="1"/>
  <c r="AH17" i="1" s="1"/>
  <c r="Z17" i="1"/>
  <c r="Y17" i="1"/>
  <c r="X17" i="1" s="1"/>
  <c r="Q17" i="1"/>
  <c r="O17" i="1"/>
  <c r="AB20" i="1" l="1"/>
  <c r="AW24" i="1"/>
  <c r="AY24" i="1" s="1"/>
  <c r="T24" i="1"/>
  <c r="AW26" i="1"/>
  <c r="AY26" i="1" s="1"/>
  <c r="T26" i="1"/>
  <c r="AW28" i="1"/>
  <c r="AY28" i="1" s="1"/>
  <c r="T28" i="1"/>
  <c r="AW30" i="1"/>
  <c r="AY30" i="1" s="1"/>
  <c r="T30" i="1"/>
  <c r="AW18" i="1"/>
  <c r="AY18" i="1" s="1"/>
  <c r="T18" i="1"/>
  <c r="AB18" i="1"/>
  <c r="AW22" i="1"/>
  <c r="AY22" i="1" s="1"/>
  <c r="T22" i="1"/>
  <c r="AW20" i="1"/>
  <c r="AY20" i="1" s="1"/>
  <c r="T20" i="1"/>
  <c r="L23" i="1"/>
  <c r="K23" i="1"/>
  <c r="AX23" i="1" s="1"/>
  <c r="AZ23" i="1" s="1"/>
  <c r="J23" i="1"/>
  <c r="I23" i="1" s="1"/>
  <c r="AI23" i="1"/>
  <c r="O23" i="1"/>
  <c r="L27" i="1"/>
  <c r="K27" i="1"/>
  <c r="AX27" i="1" s="1"/>
  <c r="AZ27" i="1" s="1"/>
  <c r="J27" i="1"/>
  <c r="I27" i="1" s="1"/>
  <c r="AI27" i="1"/>
  <c r="O27" i="1"/>
  <c r="L31" i="1"/>
  <c r="K31" i="1"/>
  <c r="AX31" i="1" s="1"/>
  <c r="AZ31" i="1" s="1"/>
  <c r="J31" i="1"/>
  <c r="I31" i="1" s="1"/>
  <c r="AI31" i="1"/>
  <c r="O31" i="1"/>
  <c r="L19" i="1"/>
  <c r="K19" i="1"/>
  <c r="AX19" i="1" s="1"/>
  <c r="AZ19" i="1" s="1"/>
  <c r="J19" i="1"/>
  <c r="I19" i="1" s="1"/>
  <c r="AI19" i="1"/>
  <c r="O22" i="1"/>
  <c r="K22" i="1"/>
  <c r="AX22" i="1" s="1"/>
  <c r="L22" i="1"/>
  <c r="K26" i="1"/>
  <c r="AX26" i="1" s="1"/>
  <c r="O26" i="1"/>
  <c r="L26" i="1"/>
  <c r="K30" i="1"/>
  <c r="AX30" i="1" s="1"/>
  <c r="AZ30" i="1" s="1"/>
  <c r="O30" i="1"/>
  <c r="L30" i="1"/>
  <c r="L21" i="1"/>
  <c r="K21" i="1"/>
  <c r="AX21" i="1" s="1"/>
  <c r="J21" i="1"/>
  <c r="I21" i="1" s="1"/>
  <c r="O21" i="1"/>
  <c r="AI21" i="1"/>
  <c r="J22" i="1"/>
  <c r="I22" i="1" s="1"/>
  <c r="L17" i="1"/>
  <c r="K17" i="1"/>
  <c r="AX17" i="1" s="1"/>
  <c r="AZ17" i="1" s="1"/>
  <c r="J17" i="1"/>
  <c r="I17" i="1" s="1"/>
  <c r="U17" i="1" s="1"/>
  <c r="V17" i="1" s="1"/>
  <c r="AI17" i="1"/>
  <c r="L25" i="1"/>
  <c r="K25" i="1"/>
  <c r="AX25" i="1" s="1"/>
  <c r="AZ25" i="1" s="1"/>
  <c r="J25" i="1"/>
  <c r="I25" i="1" s="1"/>
  <c r="O25" i="1"/>
  <c r="AI25" i="1"/>
  <c r="J26" i="1"/>
  <c r="I26" i="1" s="1"/>
  <c r="L29" i="1"/>
  <c r="K29" i="1"/>
  <c r="AX29" i="1" s="1"/>
  <c r="AZ29" i="1" s="1"/>
  <c r="J29" i="1"/>
  <c r="I29" i="1" s="1"/>
  <c r="AI29" i="1"/>
  <c r="O29" i="1"/>
  <c r="J30" i="1"/>
  <c r="I30" i="1" s="1"/>
  <c r="O19" i="1"/>
  <c r="O20" i="1"/>
  <c r="L20" i="1"/>
  <c r="K20" i="1"/>
  <c r="AX20" i="1" s="1"/>
  <c r="AZ20" i="1" s="1"/>
  <c r="U21" i="1"/>
  <c r="V21" i="1" s="1"/>
  <c r="AZ18" i="1"/>
  <c r="O18" i="1"/>
  <c r="L18" i="1"/>
  <c r="AW21" i="1"/>
  <c r="AY21" i="1" s="1"/>
  <c r="X22" i="1"/>
  <c r="O24" i="1"/>
  <c r="K24" i="1"/>
  <c r="AX24" i="1" s="1"/>
  <c r="AZ24" i="1" s="1"/>
  <c r="L24" i="1"/>
  <c r="O28" i="1"/>
  <c r="L28" i="1"/>
  <c r="K28" i="1"/>
  <c r="AX28" i="1" s="1"/>
  <c r="AZ28" i="1" s="1"/>
  <c r="U29" i="1"/>
  <c r="V29" i="1" s="1"/>
  <c r="W17" i="1" l="1"/>
  <c r="AA17" i="1" s="1"/>
  <c r="AD17" i="1"/>
  <c r="AC17" i="1"/>
  <c r="AB25" i="1"/>
  <c r="R25" i="1"/>
  <c r="P25" i="1" s="1"/>
  <c r="S25" i="1" s="1"/>
  <c r="M25" i="1" s="1"/>
  <c r="N25" i="1" s="1"/>
  <c r="AB27" i="1"/>
  <c r="U27" i="1"/>
  <c r="V27" i="1" s="1"/>
  <c r="AB29" i="1"/>
  <c r="R29" i="1"/>
  <c r="P29" i="1" s="1"/>
  <c r="S29" i="1" s="1"/>
  <c r="M29" i="1" s="1"/>
  <c r="N29" i="1" s="1"/>
  <c r="AB22" i="1"/>
  <c r="AZ22" i="1"/>
  <c r="U26" i="1"/>
  <c r="V26" i="1" s="1"/>
  <c r="AB23" i="1"/>
  <c r="U23" i="1"/>
  <c r="V23" i="1" s="1"/>
  <c r="U25" i="1"/>
  <c r="V25" i="1" s="1"/>
  <c r="U20" i="1"/>
  <c r="V20" i="1" s="1"/>
  <c r="U18" i="1"/>
  <c r="V18" i="1" s="1"/>
  <c r="U24" i="1"/>
  <c r="V24" i="1" s="1"/>
  <c r="AB21" i="1"/>
  <c r="R21" i="1"/>
  <c r="P21" i="1" s="1"/>
  <c r="S21" i="1" s="1"/>
  <c r="M21" i="1" s="1"/>
  <c r="N21" i="1" s="1"/>
  <c r="AB19" i="1"/>
  <c r="R19" i="1"/>
  <c r="P19" i="1" s="1"/>
  <c r="S19" i="1" s="1"/>
  <c r="M19" i="1" s="1"/>
  <c r="N19" i="1" s="1"/>
  <c r="U19" i="1"/>
  <c r="V19" i="1" s="1"/>
  <c r="U28" i="1"/>
  <c r="V28" i="1" s="1"/>
  <c r="AB26" i="1"/>
  <c r="AZ21" i="1"/>
  <c r="AZ26" i="1"/>
  <c r="U30" i="1"/>
  <c r="V30" i="1" s="1"/>
  <c r="W29" i="1"/>
  <c r="AA29" i="1" s="1"/>
  <c r="AC29" i="1"/>
  <c r="AD29" i="1"/>
  <c r="W21" i="1"/>
  <c r="AA21" i="1" s="1"/>
  <c r="AD21" i="1"/>
  <c r="AE21" i="1" s="1"/>
  <c r="AC21" i="1"/>
  <c r="AB31" i="1"/>
  <c r="U31" i="1"/>
  <c r="V31" i="1" s="1"/>
  <c r="AB30" i="1"/>
  <c r="AB17" i="1"/>
  <c r="R17" i="1"/>
  <c r="P17" i="1" s="1"/>
  <c r="S17" i="1" s="1"/>
  <c r="M17" i="1" s="1"/>
  <c r="N17" i="1" s="1"/>
  <c r="U22" i="1"/>
  <c r="V22" i="1" s="1"/>
  <c r="R22" i="1" s="1"/>
  <c r="P22" i="1" s="1"/>
  <c r="S22" i="1" s="1"/>
  <c r="M22" i="1" s="1"/>
  <c r="N22" i="1" s="1"/>
  <c r="W27" i="1" l="1"/>
  <c r="AA27" i="1" s="1"/>
  <c r="AC27" i="1"/>
  <c r="AD27" i="1"/>
  <c r="AE27" i="1" s="1"/>
  <c r="W31" i="1"/>
  <c r="AA31" i="1" s="1"/>
  <c r="AC31" i="1"/>
  <c r="AD31" i="1"/>
  <c r="AE31" i="1" s="1"/>
  <c r="W18" i="1"/>
  <c r="AA18" i="1" s="1"/>
  <c r="AD18" i="1"/>
  <c r="AE18" i="1" s="1"/>
  <c r="AC18" i="1"/>
  <c r="R18" i="1"/>
  <c r="P18" i="1" s="1"/>
  <c r="S18" i="1" s="1"/>
  <c r="M18" i="1" s="1"/>
  <c r="N18" i="1" s="1"/>
  <c r="W26" i="1"/>
  <c r="AA26" i="1" s="1"/>
  <c r="AD26" i="1"/>
  <c r="AC26" i="1"/>
  <c r="R27" i="1"/>
  <c r="P27" i="1" s="1"/>
  <c r="S27" i="1" s="1"/>
  <c r="M27" i="1" s="1"/>
  <c r="N27" i="1" s="1"/>
  <c r="R31" i="1"/>
  <c r="P31" i="1" s="1"/>
  <c r="S31" i="1" s="1"/>
  <c r="M31" i="1" s="1"/>
  <c r="N31" i="1" s="1"/>
  <c r="W30" i="1"/>
  <c r="AA30" i="1" s="1"/>
  <c r="AD30" i="1"/>
  <c r="AC30" i="1"/>
  <c r="AD19" i="1"/>
  <c r="AE19" i="1" s="1"/>
  <c r="AC19" i="1"/>
  <c r="W19" i="1"/>
  <c r="AA19" i="1" s="1"/>
  <c r="W28" i="1"/>
  <c r="AA28" i="1" s="1"/>
  <c r="AD28" i="1"/>
  <c r="AE28" i="1" s="1"/>
  <c r="AC28" i="1"/>
  <c r="R28" i="1"/>
  <c r="P28" i="1" s="1"/>
  <c r="S28" i="1" s="1"/>
  <c r="M28" i="1" s="1"/>
  <c r="N28" i="1" s="1"/>
  <c r="W20" i="1"/>
  <c r="AA20" i="1" s="1"/>
  <c r="AD20" i="1"/>
  <c r="R20" i="1"/>
  <c r="P20" i="1" s="1"/>
  <c r="S20" i="1" s="1"/>
  <c r="M20" i="1" s="1"/>
  <c r="N20" i="1" s="1"/>
  <c r="AC20" i="1"/>
  <c r="W25" i="1"/>
  <c r="AA25" i="1" s="1"/>
  <c r="AC25" i="1"/>
  <c r="AD25" i="1"/>
  <c r="AE25" i="1" s="1"/>
  <c r="W22" i="1"/>
  <c r="AA22" i="1" s="1"/>
  <c r="AD22" i="1"/>
  <c r="AE22" i="1" s="1"/>
  <c r="AC22" i="1"/>
  <c r="R26" i="1"/>
  <c r="P26" i="1" s="1"/>
  <c r="S26" i="1" s="1"/>
  <c r="M26" i="1" s="1"/>
  <c r="N26" i="1" s="1"/>
  <c r="AE17" i="1"/>
  <c r="W23" i="1"/>
  <c r="AA23" i="1" s="1"/>
  <c r="AD23" i="1"/>
  <c r="AC23" i="1"/>
  <c r="R30" i="1"/>
  <c r="P30" i="1" s="1"/>
  <c r="S30" i="1" s="1"/>
  <c r="M30" i="1" s="1"/>
  <c r="N30" i="1" s="1"/>
  <c r="AE29" i="1"/>
  <c r="W24" i="1"/>
  <c r="AA24" i="1" s="1"/>
  <c r="AD24" i="1"/>
  <c r="R24" i="1"/>
  <c r="P24" i="1" s="1"/>
  <c r="S24" i="1" s="1"/>
  <c r="M24" i="1" s="1"/>
  <c r="N24" i="1" s="1"/>
  <c r="AC24" i="1"/>
  <c r="R23" i="1"/>
  <c r="P23" i="1" s="1"/>
  <c r="S23" i="1" s="1"/>
  <c r="M23" i="1" s="1"/>
  <c r="N23" i="1" s="1"/>
  <c r="AE23" i="1" l="1"/>
  <c r="AE26" i="1"/>
  <c r="AE24" i="1"/>
  <c r="AE20" i="1"/>
  <c r="AE30" i="1"/>
</calcChain>
</file>

<file path=xl/sharedStrings.xml><?xml version="1.0" encoding="utf-8"?>
<sst xmlns="http://schemas.openxmlformats.org/spreadsheetml/2006/main" count="702" uniqueCount="360">
  <si>
    <t>File opened</t>
  </si>
  <si>
    <t>2020-12-15 16:14:36</t>
  </si>
  <si>
    <t>Console s/n</t>
  </si>
  <si>
    <t>68C-901130</t>
  </si>
  <si>
    <t>Console ver</t>
  </si>
  <si>
    <t>Bluestem v.1.4.07</t>
  </si>
  <si>
    <t>Scripts ver</t>
  </si>
  <si>
    <t>2020.06  1.4.07, Oct 2020</t>
  </si>
  <si>
    <t>Head s/n</t>
  </si>
  <si>
    <t>68H-581130</t>
  </si>
  <si>
    <t>Head ver</t>
  </si>
  <si>
    <t>1.4.2</t>
  </si>
  <si>
    <t>Head cal</t>
  </si>
  <si>
    <t>{"co2bspanconc2": "0", "h2oaspan2b": "0.0671222", "co2bspan1": "0.999577", "h2obspan2a": "0.0678114", "co2bspan2a": "0.0873229", "h2oaspan2a": "0.0668561", "h2oaspan2": "0", "co2aspanconc1": "400", "co2aspan2a": "0.0865215", "ssb_ref": "34919.1", "h2oaspan1": "1.00398", "co2azero": "0.892502", "ssa_ref": "37127.4", "oxygen": "21", "co2bspan2": "0", "chamberpressurezero": "2.57375", "h2obspan2b": "0.0677395", "co2aspanconc2": "0", "tbzero": "0.0513058", "co2bzero": "0.898612", "h2oazero": "1.16161", "flowazero": "0.317", "h2oaspanconc1": "12.17", "co2aspan2b": "0.086568", "h2obspan2": "0", "tazero": "0.00104713", "co2bspanconc1": "400", "h2obzero": "1.16501", "co2bspan2b": "0.087286", "flowbzero": "0.26", "h2obspanconc1": "12.17", "h2oaspanconc2": "0", "h2obspan1": "0.998939", "flowmeterzero": "0.990581", "h2obspanconc2": "0", "co2aspan2": "0", "co2aspan1": "1.00054"}</t>
  </si>
  <si>
    <t>Chamber type</t>
  </si>
  <si>
    <t>6800-01a</t>
  </si>
  <si>
    <t>Chamber s/n</t>
  </si>
  <si>
    <t>MPF-551014</t>
  </si>
  <si>
    <t>Chamber rev</t>
  </si>
  <si>
    <t>0</t>
  </si>
  <si>
    <t>Chamber cal</t>
  </si>
  <si>
    <t>Fluorometer</t>
  </si>
  <si>
    <t>Flr. Version</t>
  </si>
  <si>
    <t>1.4.3</t>
  </si>
  <si>
    <t>16:14:36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</si>
  <si>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</si>
  <si>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</si>
  <si>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</si>
  <si>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</si>
  <si>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</si>
  <si>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</si>
  <si>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</si>
  <si>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</si>
  <si>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</si>
  <si>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</si>
  <si>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</si>
  <si>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</si>
  <si>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</si>
  <si>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</si>
  <si>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</si>
  <si>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</si>
  <si>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</si>
  <si>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</si>
  <si>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</si>
  <si>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</si>
  <si>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</si>
  <si>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</si>
  <si>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</si>
  <si>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</si>
  <si>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</si>
  <si>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</si>
  <si>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</si>
  <si>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</si>
  <si>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</si>
  <si>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</si>
  <si>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</si>
  <si>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</si>
  <si>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</si>
  <si>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</si>
  <si>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</si>
  <si>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</si>
  <si>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</si>
  <si>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</si>
  <si>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</si>
  <si>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</si>
  <si>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</si>
  <si>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</si>
  <si>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</si>
  <si>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</si>
  <si>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</si>
  <si>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</si>
  <si>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</si>
  <si>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</si>
  <si>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</si>
  <si>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</si>
  <si>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</si>
  <si>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</si>
  <si>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</si>
  <si>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2.82878 89.3447 377.288 602.376 836.375 1035.86 1222.57 1374.09</t>
  </si>
  <si>
    <t>Fs_true</t>
  </si>
  <si>
    <t>1.16794 104.209 403.995 601.324 802.49 1000.62 1203.02 1401.65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</si>
  <si>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</si>
  <si>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</si>
  <si>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</si>
  <si>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</si>
  <si>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</si>
  <si>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</si>
  <si>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</si>
  <si>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</si>
  <si>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</si>
  <si>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</si>
  <si>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</si>
  <si>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</si>
  <si>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</si>
  <si>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</si>
  <si>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</si>
  <si>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</si>
  <si>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</si>
  <si>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</si>
  <si>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</si>
  <si>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</si>
  <si>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</si>
  <si>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</si>
  <si>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</si>
  <si>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</si>
  <si>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</si>
  <si>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</si>
  <si>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</si>
  <si>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</si>
  <si>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</si>
  <si>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</si>
  <si>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</si>
  <si>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</si>
  <si>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</si>
  <si>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</si>
  <si>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</si>
  <si>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</si>
  <si>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</si>
  <si>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</si>
  <si>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</si>
  <si>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</si>
  <si>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</si>
  <si>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</si>
  <si>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</si>
  <si>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</si>
  <si>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</si>
  <si>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</si>
  <si>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</si>
  <si>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</si>
  <si>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</si>
  <si>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</si>
  <si>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</si>
  <si>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</si>
  <si>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</si>
  <si>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</si>
  <si>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</si>
  <si>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</si>
  <si>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</si>
  <si>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</si>
  <si>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</si>
  <si>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</si>
  <si>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</si>
  <si>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</si>
  <si>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</si>
  <si>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</si>
  <si>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</si>
  <si>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PhiCO2</t>
  </si>
  <si>
    <t>NPQ</t>
  </si>
  <si>
    <t>DarkPulseID</t>
  </si>
  <si>
    <t>Fs_dp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</si>
  <si>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</si>
  <si>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</si>
  <si>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</si>
  <si>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</si>
  <si>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</si>
  <si>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</si>
  <si>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</si>
  <si>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</si>
  <si>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</si>
  <si>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</si>
  <si>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</si>
  <si>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</si>
  <si>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</si>
  <si>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</si>
  <si>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</si>
  <si>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</si>
  <si>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</si>
  <si>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</si>
  <si>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</si>
  <si>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</si>
  <si>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</si>
  <si>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</si>
  <si>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</si>
  <si>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</si>
  <si>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</si>
  <si>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</si>
  <si>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</si>
  <si>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</si>
  <si>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</si>
  <si>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</si>
  <si>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</si>
  <si>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</si>
  <si>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</si>
  <si>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</si>
  <si>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</si>
  <si>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</si>
  <si>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</si>
  <si>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</si>
  <si>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</si>
  <si>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</si>
  <si>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</si>
  <si>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</si>
  <si>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</si>
  <si>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</si>
  <si>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</si>
  <si>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</si>
  <si>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</si>
  <si>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</si>
  <si>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</si>
  <si>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</si>
  <si>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</si>
  <si>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</si>
  <si>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</si>
  <si>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</si>
  <si>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</si>
  <si>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</si>
  <si>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</si>
  <si>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</si>
  <si>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</si>
  <si>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</si>
  <si>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</si>
  <si>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</si>
  <si>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</si>
  <si>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</si>
  <si>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</si>
  <si>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</si>
  <si>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</si>
  <si>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</si>
  <si>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</si>
  <si>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</si>
  <si>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</si>
  <si>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</si>
  <si>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</si>
  <si>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</si>
  <si>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</si>
  <si>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</si>
  <si>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</si>
  <si>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</si>
  <si>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</si>
  <si>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</si>
  <si>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</si>
  <si>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</si>
  <si>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</si>
  <si>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</si>
  <si>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</si>
  <si>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</si>
  <si>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</si>
  <si>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</si>
  <si>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</si>
  <si>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</si>
  <si>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</si>
  <si>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</si>
  <si>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</si>
  <si>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</si>
  <si>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</si>
  <si>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</si>
  <si>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</si>
  <si>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</si>
  <si>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</si>
  <si>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</si>
  <si>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</si>
  <si>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</si>
  <si>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</si>
  <si>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</si>
  <si>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</si>
  <si>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</si>
  <si>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</si>
  <si>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</si>
  <si>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</si>
  <si>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</si>
  <si>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</si>
  <si>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</si>
  <si>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</si>
  <si>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</si>
  <si>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</si>
  <si>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</si>
  <si>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</si>
  <si>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</si>
  <si>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</si>
  <si>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</si>
  <si>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</si>
  <si>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</si>
  <si>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</si>
  <si>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</si>
  <si>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</si>
  <si>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</si>
  <si>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</si>
  <si>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</si>
  <si>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</si>
  <si>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</si>
  <si>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</si>
  <si>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</si>
  <si>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</si>
  <si>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</si>
  <si>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</si>
  <si>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</si>
  <si>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</si>
  <si>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</si>
  <si>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</si>
  <si>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20201215 16:18:37</t>
  </si>
  <si>
    <t>16:18:37</t>
  </si>
  <si>
    <t>1149</t>
  </si>
  <si>
    <t>_1</t>
  </si>
  <si>
    <t>RECT-4143-20200907-06_33_50</t>
  </si>
  <si>
    <t>RECT-2806-20201215-16_18_36</t>
  </si>
  <si>
    <t>DARK-2807-20201215-16_18_44</t>
  </si>
  <si>
    <t>0: Broadleaf</t>
  </si>
  <si>
    <t>16:12:44</t>
  </si>
  <si>
    <t>0/3</t>
  </si>
  <si>
    <t>20201215 16:20:38</t>
  </si>
  <si>
    <t>16:20:38</t>
  </si>
  <si>
    <t>RECT-2808-20201215-16_20_36</t>
  </si>
  <si>
    <t>DARK-2809-20201215-16_20_44</t>
  </si>
  <si>
    <t>2/3</t>
  </si>
  <si>
    <t>20201215 16:22:05</t>
  </si>
  <si>
    <t>16:22:05</t>
  </si>
  <si>
    <t>RECT-2810-20201215-16_22_04</t>
  </si>
  <si>
    <t>DARK-2811-20201215-16_22_12</t>
  </si>
  <si>
    <t>3/3</t>
  </si>
  <si>
    <t>20201215 16:23:25</t>
  </si>
  <si>
    <t>16:23:25</t>
  </si>
  <si>
    <t>RECT-2812-20201215-16_23_24</t>
  </si>
  <si>
    <t>DARK-2813-20201215-16_23_31</t>
  </si>
  <si>
    <t>16:23:43</t>
  </si>
  <si>
    <t>20201215 16:25:19</t>
  </si>
  <si>
    <t>16:25:19</t>
  </si>
  <si>
    <t>RECT-2814-20201215-16_25_18</t>
  </si>
  <si>
    <t>DARK-2815-20201215-16_25_26</t>
  </si>
  <si>
    <t>20201215 16:26:55</t>
  </si>
  <si>
    <t>16:26:55</t>
  </si>
  <si>
    <t>RECT-2816-20201215-16_26_54</t>
  </si>
  <si>
    <t>DARK-2817-20201215-16_27_02</t>
  </si>
  <si>
    <t>20201215 16:28:32</t>
  </si>
  <si>
    <t>16:28:32</t>
  </si>
  <si>
    <t>RECT-2818-20201215-16_28_31</t>
  </si>
  <si>
    <t>DARK-2819-20201215-16_28_39</t>
  </si>
  <si>
    <t>20201215 16:30:18</t>
  </si>
  <si>
    <t>16:30:18</t>
  </si>
  <si>
    <t>RECT-2820-20201215-16_30_17</t>
  </si>
  <si>
    <t>DARK-2821-20201215-16_30_25</t>
  </si>
  <si>
    <t>20201215 16:31:56</t>
  </si>
  <si>
    <t>16:31:56</t>
  </si>
  <si>
    <t>RECT-2822-20201215-16_31_55</t>
  </si>
  <si>
    <t>DARK-2823-20201215-16_32_03</t>
  </si>
  <si>
    <t>20201215 16:33:52</t>
  </si>
  <si>
    <t>16:33:52</t>
  </si>
  <si>
    <t>RECT-2824-20201215-16_33_51</t>
  </si>
  <si>
    <t>DARK-2825-20201215-16_33_59</t>
  </si>
  <si>
    <t>16:34:17</t>
  </si>
  <si>
    <t>20201215 16:35:57</t>
  </si>
  <si>
    <t>16:35:57</t>
  </si>
  <si>
    <t>RECT-2826-20201215-16_35_56</t>
  </si>
  <si>
    <t>DARK-2827-20201215-16_36_04</t>
  </si>
  <si>
    <t>20201215 16:37:58</t>
  </si>
  <si>
    <t>16:37:58</t>
  </si>
  <si>
    <t>RECT-2828-20201215-16_37_57</t>
  </si>
  <si>
    <t>DARK-2829-20201215-16_38_04</t>
  </si>
  <si>
    <t>20201215 16:39:58</t>
  </si>
  <si>
    <t>16:39:58</t>
  </si>
  <si>
    <t>RECT-2830-20201215-16_39_57</t>
  </si>
  <si>
    <t>DARK-2831-20201215-16_40_05</t>
  </si>
  <si>
    <t>20201215 16:41:59</t>
  </si>
  <si>
    <t>16:41:59</t>
  </si>
  <si>
    <t>RECT-2832-20201215-16_41_58</t>
  </si>
  <si>
    <t>DARK-2833-20201215-16_42_05</t>
  </si>
  <si>
    <t>1/3</t>
  </si>
  <si>
    <t>20201215 16:43:59</t>
  </si>
  <si>
    <t>16:43:59</t>
  </si>
  <si>
    <t>RECT-2834-20201215-16_43_58</t>
  </si>
  <si>
    <t>DARK-2835-20201215-16_44_06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</si>
</sst>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R31"/>
  <sheetViews>
    <sheetView tabSelected="1" workbookViewId="0"/>
  </sheetViews>
  <sheetFormatPr defaultRowHeight="15" x14ac:dyDescent="0.25"/>
  <sheetData>
    <row r="2" spans="1:174" x14ac:dyDescent="0.25">
      <c r="A2" t="s">
        <v>26</v>
      </c>
      <c r="B2" t="s">
        <v>27</v>
      </c>
      <c r="C2" t="s">
        <v>29</v>
      </c>
    </row>
    <row r="3" spans="1:174" x14ac:dyDescent="0.25">
      <c r="B3" t="s">
        <v>28</v>
      </c>
      <c r="C3">
        <v>21</v>
      </c>
    </row>
    <row r="4" spans="1:174" x14ac:dyDescent="0.25">
      <c r="A4" t="s">
        <v>30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74" x14ac:dyDescent="0.25">
      <c r="B5" t="s">
        <v>15</v>
      </c>
      <c r="C5" t="s">
        <v>33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4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74" x14ac:dyDescent="0.25">
      <c r="B7">
        <v>0</v>
      </c>
      <c r="C7">
        <v>1</v>
      </c>
      <c r="D7">
        <v>0</v>
      </c>
      <c r="E7">
        <v>0</v>
      </c>
    </row>
    <row r="8" spans="1:174" x14ac:dyDescent="0.25">
      <c r="A8" t="s">
        <v>47</v>
      </c>
      <c r="B8" t="s">
        <v>48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4" x14ac:dyDescent="0.25">
      <c r="B9" t="s">
        <v>49</v>
      </c>
      <c r="C9" t="s">
        <v>51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174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4" x14ac:dyDescent="0.2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79</v>
      </c>
      <c r="H12" t="s">
        <v>81</v>
      </c>
    </row>
    <row r="13" spans="1:174" x14ac:dyDescent="0.25">
      <c r="B13">
        <v>-6276</v>
      </c>
      <c r="C13">
        <v>6.6</v>
      </c>
      <c r="D13">
        <v>1.7090000000000001E-5</v>
      </c>
      <c r="E13">
        <v>3.11</v>
      </c>
      <c r="F13" t="s">
        <v>78</v>
      </c>
      <c r="G13" t="s">
        <v>80</v>
      </c>
      <c r="H13">
        <v>0</v>
      </c>
    </row>
    <row r="14" spans="1:174" x14ac:dyDescent="0.25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83</v>
      </c>
      <c r="G14" t="s">
        <v>83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90</v>
      </c>
      <c r="DA14" t="s">
        <v>90</v>
      </c>
      <c r="DB14" t="s">
        <v>90</v>
      </c>
      <c r="DC14" t="s">
        <v>90</v>
      </c>
      <c r="DD14" t="s">
        <v>91</v>
      </c>
      <c r="DE14" t="s">
        <v>91</v>
      </c>
      <c r="DF14" t="s">
        <v>91</v>
      </c>
      <c r="DG14" t="s">
        <v>91</v>
      </c>
      <c r="DH14" t="s">
        <v>91</v>
      </c>
      <c r="DI14" t="s">
        <v>92</v>
      </c>
      <c r="DJ14" t="s">
        <v>92</v>
      </c>
      <c r="DK14" t="s">
        <v>92</v>
      </c>
      <c r="DL14" t="s">
        <v>92</v>
      </c>
      <c r="DM14" t="s">
        <v>92</v>
      </c>
      <c r="DN14" t="s">
        <v>92</v>
      </c>
      <c r="DO14" t="s">
        <v>92</v>
      </c>
      <c r="DP14" t="s">
        <v>92</v>
      </c>
      <c r="DQ14" t="s">
        <v>92</v>
      </c>
      <c r="DR14" t="s">
        <v>92</v>
      </c>
      <c r="DS14" t="s">
        <v>92</v>
      </c>
      <c r="DT14" t="s">
        <v>92</v>
      </c>
      <c r="DU14" t="s">
        <v>92</v>
      </c>
      <c r="DV14" t="s">
        <v>93</v>
      </c>
      <c r="DW14" t="s">
        <v>93</v>
      </c>
      <c r="DX14" t="s">
        <v>93</v>
      </c>
      <c r="DY14" t="s">
        <v>93</v>
      </c>
      <c r="DZ14" t="s">
        <v>93</v>
      </c>
      <c r="EA14" t="s">
        <v>93</v>
      </c>
      <c r="EB14" t="s">
        <v>93</v>
      </c>
      <c r="EC14" t="s">
        <v>93</v>
      </c>
      <c r="ED14" t="s">
        <v>93</v>
      </c>
      <c r="EE14" t="s">
        <v>93</v>
      </c>
      <c r="EF14" t="s">
        <v>93</v>
      </c>
      <c r="EG14" t="s">
        <v>93</v>
      </c>
      <c r="EH14" t="s">
        <v>93</v>
      </c>
      <c r="EI14" t="s">
        <v>93</v>
      </c>
      <c r="EJ14" t="s">
        <v>93</v>
      </c>
      <c r="EK14" t="s">
        <v>94</v>
      </c>
      <c r="EL14" t="s">
        <v>94</v>
      </c>
      <c r="EM14" t="s">
        <v>94</v>
      </c>
      <c r="EN14" t="s">
        <v>94</v>
      </c>
      <c r="EO14" t="s">
        <v>94</v>
      </c>
      <c r="EP14" t="s">
        <v>94</v>
      </c>
      <c r="EQ14" t="s">
        <v>94</v>
      </c>
      <c r="ER14" t="s">
        <v>94</v>
      </c>
      <c r="ES14" t="s">
        <v>94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94</v>
      </c>
      <c r="EZ14" t="s">
        <v>94</v>
      </c>
      <c r="FA14" t="s">
        <v>94</v>
      </c>
      <c r="FB14" t="s">
        <v>94</v>
      </c>
      <c r="FC14" t="s">
        <v>95</v>
      </c>
      <c r="FD14" t="s">
        <v>95</v>
      </c>
      <c r="FE14" t="s">
        <v>95</v>
      </c>
      <c r="FF14" t="s">
        <v>95</v>
      </c>
      <c r="FG14" t="s">
        <v>95</v>
      </c>
      <c r="FH14" t="s">
        <v>95</v>
      </c>
      <c r="FI14" t="s">
        <v>95</v>
      </c>
      <c r="FJ14" t="s">
        <v>95</v>
      </c>
      <c r="FK14" t="s">
        <v>95</v>
      </c>
      <c r="FL14" t="s">
        <v>95</v>
      </c>
      <c r="FM14" t="s">
        <v>95</v>
      </c>
      <c r="FN14" t="s">
        <v>95</v>
      </c>
      <c r="FO14" t="s">
        <v>95</v>
      </c>
      <c r="FP14" t="s">
        <v>95</v>
      </c>
      <c r="FQ14" t="s">
        <v>95</v>
      </c>
      <c r="FR14" t="s">
        <v>95</v>
      </c>
    </row>
    <row r="15" spans="1:174" x14ac:dyDescent="0.2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126</v>
      </c>
      <c r="AF15" t="s">
        <v>85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162</v>
      </c>
      <c r="BQ15" t="s">
        <v>163</v>
      </c>
      <c r="BR15" t="s">
        <v>164</v>
      </c>
      <c r="BS15" t="s">
        <v>165</v>
      </c>
      <c r="BT15" t="s">
        <v>103</v>
      </c>
      <c r="BU15" t="s">
        <v>166</v>
      </c>
      <c r="BV15" t="s">
        <v>167</v>
      </c>
      <c r="BW15" t="s">
        <v>168</v>
      </c>
      <c r="BX15" t="s">
        <v>169</v>
      </c>
      <c r="BY15" t="s">
        <v>170</v>
      </c>
      <c r="BZ15" t="s">
        <v>171</v>
      </c>
      <c r="CA15" t="s">
        <v>172</v>
      </c>
      <c r="CB15" t="s">
        <v>173</v>
      </c>
      <c r="CC15" t="s">
        <v>174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202</v>
      </c>
      <c r="DF15" t="s">
        <v>203</v>
      </c>
      <c r="DG15" t="s">
        <v>204</v>
      </c>
      <c r="DH15" t="s">
        <v>205</v>
      </c>
      <c r="DI15" t="s">
        <v>97</v>
      </c>
      <c r="DJ15" t="s">
        <v>100</v>
      </c>
      <c r="DK15" t="s">
        <v>206</v>
      </c>
      <c r="DL15" t="s">
        <v>207</v>
      </c>
      <c r="DM15" t="s">
        <v>208</v>
      </c>
      <c r="DN15" t="s">
        <v>209</v>
      </c>
      <c r="DO15" t="s">
        <v>210</v>
      </c>
      <c r="DP15" t="s">
        <v>211</v>
      </c>
      <c r="DQ15" t="s">
        <v>212</v>
      </c>
      <c r="DR15" t="s">
        <v>213</v>
      </c>
      <c r="DS15" t="s">
        <v>214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  <c r="FO15" t="s">
        <v>262</v>
      </c>
      <c r="FP15" t="s">
        <v>263</v>
      </c>
      <c r="FQ15" t="s">
        <v>264</v>
      </c>
      <c r="FR15" t="s">
        <v>265</v>
      </c>
    </row>
    <row r="16" spans="1:174" x14ac:dyDescent="0.25">
      <c r="B16" t="s">
        <v>266</v>
      </c>
      <c r="C16" t="s">
        <v>266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270</v>
      </c>
      <c r="N16" t="s">
        <v>173</v>
      </c>
      <c r="O16" t="s">
        <v>173</v>
      </c>
      <c r="P16" t="s">
        <v>267</v>
      </c>
      <c r="Q16" t="s">
        <v>267</v>
      </c>
      <c r="R16" t="s">
        <v>267</v>
      </c>
      <c r="S16" t="s">
        <v>267</v>
      </c>
      <c r="T16" t="s">
        <v>271</v>
      </c>
      <c r="U16" t="s">
        <v>272</v>
      </c>
      <c r="V16" t="s">
        <v>272</v>
      </c>
      <c r="W16" t="s">
        <v>273</v>
      </c>
      <c r="X16" t="s">
        <v>274</v>
      </c>
      <c r="Y16" t="s">
        <v>273</v>
      </c>
      <c r="Z16" t="s">
        <v>273</v>
      </c>
      <c r="AA16" t="s">
        <v>273</v>
      </c>
      <c r="AB16" t="s">
        <v>271</v>
      </c>
      <c r="AC16" t="s">
        <v>271</v>
      </c>
      <c r="AD16" t="s">
        <v>271</v>
      </c>
      <c r="AE16" t="s">
        <v>271</v>
      </c>
      <c r="AF16" t="s">
        <v>275</v>
      </c>
      <c r="AG16" t="s">
        <v>274</v>
      </c>
      <c r="AI16" t="s">
        <v>274</v>
      </c>
      <c r="AJ16" t="s">
        <v>275</v>
      </c>
      <c r="AP16" t="s">
        <v>269</v>
      </c>
      <c r="AW16" t="s">
        <v>269</v>
      </c>
      <c r="AX16" t="s">
        <v>269</v>
      </c>
      <c r="AY16" t="s">
        <v>269</v>
      </c>
      <c r="AZ16" t="s">
        <v>276</v>
      </c>
      <c r="BL16" t="s">
        <v>269</v>
      </c>
      <c r="BM16" t="s">
        <v>269</v>
      </c>
      <c r="BO16" t="s">
        <v>277</v>
      </c>
      <c r="BP16" t="s">
        <v>278</v>
      </c>
      <c r="BS16" t="s">
        <v>267</v>
      </c>
      <c r="BT16" t="s">
        <v>266</v>
      </c>
      <c r="BU16" t="s">
        <v>270</v>
      </c>
      <c r="BV16" t="s">
        <v>270</v>
      </c>
      <c r="BW16" t="s">
        <v>279</v>
      </c>
      <c r="BX16" t="s">
        <v>279</v>
      </c>
      <c r="BY16" t="s">
        <v>270</v>
      </c>
      <c r="BZ16" t="s">
        <v>279</v>
      </c>
      <c r="CA16" t="s">
        <v>275</v>
      </c>
      <c r="CB16" t="s">
        <v>273</v>
      </c>
      <c r="CC16" t="s">
        <v>273</v>
      </c>
      <c r="CD16" t="s">
        <v>272</v>
      </c>
      <c r="CE16" t="s">
        <v>272</v>
      </c>
      <c r="CF16" t="s">
        <v>272</v>
      </c>
      <c r="CG16" t="s">
        <v>272</v>
      </c>
      <c r="CH16" t="s">
        <v>272</v>
      </c>
      <c r="CI16" t="s">
        <v>280</v>
      </c>
      <c r="CJ16" t="s">
        <v>269</v>
      </c>
      <c r="CK16" t="s">
        <v>269</v>
      </c>
      <c r="CL16" t="s">
        <v>269</v>
      </c>
      <c r="CQ16" t="s">
        <v>269</v>
      </c>
      <c r="CT16" t="s">
        <v>272</v>
      </c>
      <c r="CU16" t="s">
        <v>272</v>
      </c>
      <c r="CV16" t="s">
        <v>272</v>
      </c>
      <c r="CW16" t="s">
        <v>272</v>
      </c>
      <c r="CX16" t="s">
        <v>272</v>
      </c>
      <c r="CY16" t="s">
        <v>269</v>
      </c>
      <c r="CZ16" t="s">
        <v>269</v>
      </c>
      <c r="DA16" t="s">
        <v>269</v>
      </c>
      <c r="DB16" t="s">
        <v>266</v>
      </c>
      <c r="DE16" t="s">
        <v>281</v>
      </c>
      <c r="DF16" t="s">
        <v>281</v>
      </c>
      <c r="DH16" t="s">
        <v>266</v>
      </c>
      <c r="DI16" t="s">
        <v>282</v>
      </c>
      <c r="DK16" t="s">
        <v>266</v>
      </c>
      <c r="DL16" t="s">
        <v>266</v>
      </c>
      <c r="DN16" t="s">
        <v>283</v>
      </c>
      <c r="DO16" t="s">
        <v>284</v>
      </c>
      <c r="DP16" t="s">
        <v>283</v>
      </c>
      <c r="DQ16" t="s">
        <v>284</v>
      </c>
      <c r="DR16" t="s">
        <v>283</v>
      </c>
      <c r="DS16" t="s">
        <v>284</v>
      </c>
      <c r="DT16" t="s">
        <v>274</v>
      </c>
      <c r="DU16" t="s">
        <v>274</v>
      </c>
      <c r="DV16" t="s">
        <v>269</v>
      </c>
      <c r="DW16" t="s">
        <v>285</v>
      </c>
      <c r="DX16" t="s">
        <v>269</v>
      </c>
      <c r="DZ16" t="s">
        <v>270</v>
      </c>
      <c r="EA16" t="s">
        <v>286</v>
      </c>
      <c r="EB16" t="s">
        <v>270</v>
      </c>
      <c r="ED16" t="s">
        <v>279</v>
      </c>
      <c r="EE16" t="s">
        <v>287</v>
      </c>
      <c r="EF16" t="s">
        <v>279</v>
      </c>
      <c r="EK16" t="s">
        <v>274</v>
      </c>
      <c r="EL16" t="s">
        <v>274</v>
      </c>
      <c r="EM16" t="s">
        <v>283</v>
      </c>
      <c r="EN16" t="s">
        <v>284</v>
      </c>
      <c r="EO16" t="s">
        <v>284</v>
      </c>
      <c r="ES16" t="s">
        <v>284</v>
      </c>
      <c r="EW16" t="s">
        <v>270</v>
      </c>
      <c r="EX16" t="s">
        <v>270</v>
      </c>
      <c r="EY16" t="s">
        <v>279</v>
      </c>
      <c r="EZ16" t="s">
        <v>279</v>
      </c>
      <c r="FA16" t="s">
        <v>288</v>
      </c>
      <c r="FB16" t="s">
        <v>288</v>
      </c>
      <c r="FD16" t="s">
        <v>275</v>
      </c>
      <c r="FE16" t="s">
        <v>275</v>
      </c>
      <c r="FF16" t="s">
        <v>272</v>
      </c>
      <c r="FG16" t="s">
        <v>272</v>
      </c>
      <c r="FH16" t="s">
        <v>272</v>
      </c>
      <c r="FI16" t="s">
        <v>272</v>
      </c>
      <c r="FJ16" t="s">
        <v>272</v>
      </c>
      <c r="FK16" t="s">
        <v>274</v>
      </c>
      <c r="FL16" t="s">
        <v>274</v>
      </c>
      <c r="FM16" t="s">
        <v>274</v>
      </c>
      <c r="FN16" t="s">
        <v>272</v>
      </c>
      <c r="FO16" t="s">
        <v>270</v>
      </c>
      <c r="FP16" t="s">
        <v>279</v>
      </c>
      <c r="FQ16" t="s">
        <v>274</v>
      </c>
      <c r="FR16" t="s">
        <v>274</v>
      </c>
    </row>
    <row r="17" spans="1:174" x14ac:dyDescent="0.25">
      <c r="A17">
        <v>1</v>
      </c>
      <c r="B17">
        <v>1608070717.5</v>
      </c>
      <c r="C17">
        <v>0</v>
      </c>
      <c r="D17" t="s">
        <v>289</v>
      </c>
      <c r="E17" t="s">
        <v>290</v>
      </c>
      <c r="F17" t="s">
        <v>291</v>
      </c>
      <c r="G17" t="s">
        <v>292</v>
      </c>
      <c r="H17">
        <v>1608070709.5</v>
      </c>
      <c r="I17">
        <f t="shared" ref="I17:I31" si="0">(J17)/1000</f>
        <v>2.429470399877518E-4</v>
      </c>
      <c r="J17">
        <f t="shared" ref="J17:J31" si="1">1000*CA17*AH17*(BW17-BX17)/(100*BP17*(1000-AH17*BW17))</f>
        <v>0.2429470399877518</v>
      </c>
      <c r="K17">
        <f t="shared" ref="K17:K31" si="2">CA17*AH17*(BV17-BU17*(1000-AH17*BX17)/(1000-AH17*BW17))/(100*BP17)</f>
        <v>2.3132419604138774</v>
      </c>
      <c r="L17">
        <f t="shared" ref="L17:L31" si="3">BU17 - IF(AH17&gt;1, K17*BP17*100/(AJ17*CI17), 0)</f>
        <v>402.04203225806498</v>
      </c>
      <c r="M17">
        <f t="shared" ref="M17:M31" si="4">((S17-I17/2)*L17-K17)/(S17+I17/2)</f>
        <v>114.14637695961693</v>
      </c>
      <c r="N17">
        <f t="shared" ref="N17:N31" si="5">M17*(CB17+CC17)/1000</f>
        <v>11.71569190131326</v>
      </c>
      <c r="O17">
        <f t="shared" ref="O17:O31" si="6">(BU17 - IF(AH17&gt;1, K17*BP17*100/(AJ17*CI17), 0))*(CB17+CC17)/1000</f>
        <v>41.264564910191815</v>
      </c>
      <c r="P17">
        <f t="shared" ref="P17:P31" si="7">2/((1/R17-1/Q17)+SIGN(R17)*SQRT((1/R17-1/Q17)*(1/R17-1/Q17) + 4*BQ17/((BQ17+1)*(BQ17+1))*(2*1/R17*1/Q17-1/Q17*1/Q17)))</f>
        <v>1.3232423534534804E-2</v>
      </c>
      <c r="Q17">
        <f t="shared" ref="Q17:Q31" si="8">IF(LEFT(BR17,1)&lt;&gt;"0",IF(LEFT(BR17,1)="1",3,BS17),$D$5+$E$5*(CI17*CB17/($K$5*1000))+$F$5*(CI17*CB17/($K$5*1000))*MAX(MIN(BP17,$J$5),$I$5)*MAX(MIN(BP17,$J$5),$I$5)+$G$5*MAX(MIN(BP17,$J$5),$I$5)*(CI17*CB17/($K$5*1000))+$H$5*(CI17*CB17/($K$5*1000))*(CI17*CB17/($K$5*1000)))</f>
        <v>2.9739046600294268</v>
      </c>
      <c r="R17">
        <f t="shared" ref="R17:R31" si="9">I17*(1000-(1000*0.61365*EXP(17.502*V17/(240.97+V17))/(CB17+CC17)+BW17)/2)/(1000*0.61365*EXP(17.502*V17/(240.97+V17))/(CB17+CC17)-BW17)</f>
        <v>1.3199800714701499E-2</v>
      </c>
      <c r="S17">
        <f t="shared" ref="S17:S31" si="10">1/((BQ17+1)/(P17/1.6)+1/(Q17/1.37)) + BQ17/((BQ17+1)/(P17/1.6) + BQ17/(Q17/1.37))</f>
        <v>8.2527997200880186E-3</v>
      </c>
      <c r="T17">
        <f t="shared" ref="T17:T31" si="11">(BM17*BO17)</f>
        <v>231.2883327441109</v>
      </c>
      <c r="U17">
        <f t="shared" ref="U17:U31" si="12">(CD17+(T17+2*0.95*0.0000000567*(((CD17+$B$7)+273)^4-(CD17+273)^4)-44100*I17)/(1.84*29.3*Q17+8*0.95*0.0000000567*(CD17+273)^3))</f>
        <v>29.167236574557283</v>
      </c>
      <c r="V17">
        <f t="shared" ref="V17:V31" si="13">($C$7*CE17+$D$7*CF17+$E$7*U17)</f>
        <v>28.524767741935499</v>
      </c>
      <c r="W17">
        <f t="shared" ref="W17:W31" si="14">0.61365*EXP(17.502*V17/(240.97+V17))</f>
        <v>3.9124929425346533</v>
      </c>
      <c r="X17">
        <f t="shared" ref="X17:X31" si="15">(Y17/Z17*100)</f>
        <v>55.140546117133518</v>
      </c>
      <c r="Y17">
        <f t="shared" ref="Y17:Y31" si="16">BW17*(CB17+CC17)/1000</f>
        <v>2.0785478766753975</v>
      </c>
      <c r="Z17">
        <f t="shared" ref="Z17:Z31" si="17">0.61365*EXP(17.502*CD17/(240.97+CD17))</f>
        <v>3.7695453219850177</v>
      </c>
      <c r="AA17">
        <f t="shared" ref="AA17:AA31" si="18">(W17-BW17*(CB17+CC17)/1000)</f>
        <v>1.8339450658592558</v>
      </c>
      <c r="AB17">
        <f t="shared" ref="AB17:AB31" si="19">(-I17*44100)</f>
        <v>-10.713964463459854</v>
      </c>
      <c r="AC17">
        <f t="shared" ref="AC17:AC31" si="20">2*29.3*Q17*0.92*(CD17-V17)</f>
        <v>-102.52066354094332</v>
      </c>
      <c r="AD17">
        <f t="shared" ref="AD17:AD31" si="21">2*0.95*0.0000000567*(((CD17+$B$7)+273)^4-(V17+273)^4)</f>
        <v>-7.5297889559954267</v>
      </c>
      <c r="AE17">
        <f t="shared" ref="AE17:AE31" si="22">T17+AD17+AB17+AC17</f>
        <v>110.5239157837123</v>
      </c>
      <c r="AF17">
        <v>0</v>
      </c>
      <c r="AG17">
        <v>0</v>
      </c>
      <c r="AH17">
        <f t="shared" ref="AH17:AH31" si="23">IF(AF17*$H$13&gt;=AJ17,1,(AJ17/(AJ17-AF17*$H$13)))</f>
        <v>1</v>
      </c>
      <c r="AI17">
        <f t="shared" ref="AI17:AI31" si="24">(AH17-1)*100</f>
        <v>0</v>
      </c>
      <c r="AJ17">
        <f t="shared" ref="AJ17:AJ31" si="25">MAX(0,($B$13+$C$13*CI17)/(1+$D$13*CI17)*CB17/(CD17+273)*$E$13)</f>
        <v>54066.021319138032</v>
      </c>
      <c r="AK17" t="s">
        <v>293</v>
      </c>
      <c r="AL17">
        <v>10143.9</v>
      </c>
      <c r="AM17">
        <v>715.47692307692296</v>
      </c>
      <c r="AN17">
        <v>3262.08</v>
      </c>
      <c r="AO17">
        <f t="shared" ref="AO17:AO31" si="26">1-AM17/AN17</f>
        <v>0.78066849277855754</v>
      </c>
      <c r="AP17">
        <v>-0.57774747981622299</v>
      </c>
      <c r="AQ17" t="s">
        <v>294</v>
      </c>
      <c r="AR17">
        <v>15365.1</v>
      </c>
      <c r="AS17">
        <v>813.52383999999995</v>
      </c>
      <c r="AT17">
        <v>903.88</v>
      </c>
      <c r="AU17">
        <f t="shared" ref="AU17:AU31" si="27">1-AS17/AT17</f>
        <v>9.9964774085055552E-2</v>
      </c>
      <c r="AV17">
        <v>0.5</v>
      </c>
      <c r="AW17">
        <f t="shared" ref="AW17:AW31" si="28">BM17</f>
        <v>1180.1699560945215</v>
      </c>
      <c r="AX17">
        <f t="shared" ref="AX17:AX31" si="29">K17</f>
        <v>2.3132419604138774</v>
      </c>
      <c r="AY17">
        <f t="shared" ref="AY17:AY31" si="30">AU17*AV17*AW17</f>
        <v>58.987711521479383</v>
      </c>
      <c r="AZ17">
        <f t="shared" ref="AZ17:AZ31" si="31">(AX17-AP17)/AW17</f>
        <v>2.4496382282066477E-3</v>
      </c>
      <c r="BA17">
        <f t="shared" ref="BA17:BA31" si="32">(AN17-AT17)/AT17</f>
        <v>2.6089746426516793</v>
      </c>
      <c r="BB17" t="s">
        <v>295</v>
      </c>
      <c r="BC17">
        <v>813.52383999999995</v>
      </c>
      <c r="BD17">
        <v>628.01</v>
      </c>
      <c r="BE17">
        <f t="shared" ref="BE17:BE31" si="33">1-BD17/AT17</f>
        <v>0.30520644333318581</v>
      </c>
      <c r="BF17">
        <f t="shared" ref="BF17:BF31" si="34">(AT17-BC17)/(AT17-BD17)</f>
        <v>0.32753166346467555</v>
      </c>
      <c r="BG17">
        <f t="shared" ref="BG17:BG31" si="35">(AN17-AT17)/(AN17-BD17)</f>
        <v>0.89526853880117085</v>
      </c>
      <c r="BH17">
        <f t="shared" ref="BH17:BH31" si="36">(AT17-BC17)/(AT17-AM17)</f>
        <v>0.47958961963711189</v>
      </c>
      <c r="BI17">
        <f t="shared" ref="BI17:BI31" si="37">(AN17-AT17)/(AN17-AM17)</f>
        <v>0.92601788687433995</v>
      </c>
      <c r="BJ17">
        <f t="shared" ref="BJ17:BJ31" si="38">(BF17*BD17/BC17)</f>
        <v>0.25284220309075506</v>
      </c>
      <c r="BK17">
        <f t="shared" ref="BK17:BK31" si="39">(1-BJ17)</f>
        <v>0.74715779690924489</v>
      </c>
      <c r="BL17">
        <f t="shared" ref="BL17:BL31" si="40">$B$11*CJ17+$C$11*CK17+$F$11*CL17*(1-CO17)</f>
        <v>1399.9819354838701</v>
      </c>
      <c r="BM17">
        <f t="shared" ref="BM17:BM31" si="41">BL17*BN17</f>
        <v>1180.1699560945215</v>
      </c>
      <c r="BN17">
        <f t="shared" ref="BN17:BN31" si="42">($B$11*$D$9+$C$11*$D$9+$F$11*((CY17+CQ17)/MAX(CY17+CQ17+CZ17, 0.1)*$I$9+CZ17/MAX(CY17+CQ17+CZ17, 0.1)*$J$9))/($B$11+$C$11+$F$11)</f>
        <v>0.8429894173503204</v>
      </c>
      <c r="BO17">
        <f t="shared" ref="BO17:BO31" si="43">($B$11*$K$9+$C$11*$K$9+$F$11*((CY17+CQ17)/MAX(CY17+CQ17+CZ17, 0.1)*$P$9+CZ17/MAX(CY17+CQ17+CZ17, 0.1)*$Q$9))/($B$11+$C$11+$F$11)</f>
        <v>0.19597883470064095</v>
      </c>
      <c r="BP17">
        <v>6</v>
      </c>
      <c r="BQ17">
        <v>0.5</v>
      </c>
      <c r="BR17" t="s">
        <v>296</v>
      </c>
      <c r="BS17">
        <v>2</v>
      </c>
      <c r="BT17">
        <v>1608070709.5</v>
      </c>
      <c r="BU17">
        <v>402.04203225806498</v>
      </c>
      <c r="BV17">
        <v>404.935</v>
      </c>
      <c r="BW17">
        <v>20.251361290322599</v>
      </c>
      <c r="BX17">
        <v>19.965741935483901</v>
      </c>
      <c r="BY17">
        <v>401.50270967741898</v>
      </c>
      <c r="BZ17">
        <v>19.950716129032301</v>
      </c>
      <c r="CA17">
        <v>500.02290322580598</v>
      </c>
      <c r="CB17">
        <v>102.537451612903</v>
      </c>
      <c r="CC17">
        <v>9.9988254838709698E-2</v>
      </c>
      <c r="CD17">
        <v>27.885329032258099</v>
      </c>
      <c r="CE17">
        <v>28.524767741935499</v>
      </c>
      <c r="CF17">
        <v>999.9</v>
      </c>
      <c r="CG17">
        <v>0</v>
      </c>
      <c r="CH17">
        <v>0</v>
      </c>
      <c r="CI17">
        <v>10001.2829032258</v>
      </c>
      <c r="CJ17">
        <v>0</v>
      </c>
      <c r="CK17">
        <v>171.53116129032301</v>
      </c>
      <c r="CL17">
        <v>1399.9819354838701</v>
      </c>
      <c r="CM17">
        <v>0.89999609677419401</v>
      </c>
      <c r="CN17">
        <v>0.100003719354839</v>
      </c>
      <c r="CO17">
        <v>0</v>
      </c>
      <c r="CP17">
        <v>814.27554838709705</v>
      </c>
      <c r="CQ17">
        <v>4.9994800000000001</v>
      </c>
      <c r="CR17">
        <v>11465.990322580599</v>
      </c>
      <c r="CS17">
        <v>11417.416129032301</v>
      </c>
      <c r="CT17">
        <v>47.483741935483899</v>
      </c>
      <c r="CU17">
        <v>48.75</v>
      </c>
      <c r="CV17">
        <v>48.499870967741899</v>
      </c>
      <c r="CW17">
        <v>48.431032258064498</v>
      </c>
      <c r="CX17">
        <v>49.382935483871002</v>
      </c>
      <c r="CY17">
        <v>1255.4796774193601</v>
      </c>
      <c r="CZ17">
        <v>139.504516129032</v>
      </c>
      <c r="DA17">
        <v>0</v>
      </c>
      <c r="DB17">
        <v>381.09999990463302</v>
      </c>
      <c r="DC17">
        <v>0</v>
      </c>
      <c r="DD17">
        <v>813.52383999999995</v>
      </c>
      <c r="DE17">
        <v>-69.090153952489203</v>
      </c>
      <c r="DF17">
        <v>-950.92307838512295</v>
      </c>
      <c r="DG17">
        <v>11455.255999999999</v>
      </c>
      <c r="DH17">
        <v>15</v>
      </c>
      <c r="DI17">
        <v>1608070364.5</v>
      </c>
      <c r="DJ17" t="s">
        <v>297</v>
      </c>
      <c r="DK17">
        <v>1608070364.5</v>
      </c>
      <c r="DL17">
        <v>1608070353.5</v>
      </c>
      <c r="DM17">
        <v>49</v>
      </c>
      <c r="DN17">
        <v>-5.2999999999999999E-2</v>
      </c>
      <c r="DO17">
        <v>0.01</v>
      </c>
      <c r="DP17">
        <v>-0.59199999999999997</v>
      </c>
      <c r="DQ17">
        <v>0.29599999999999999</v>
      </c>
      <c r="DR17">
        <v>1419</v>
      </c>
      <c r="DS17">
        <v>20</v>
      </c>
      <c r="DT17">
        <v>0.12</v>
      </c>
      <c r="DU17">
        <v>0.1</v>
      </c>
      <c r="DV17">
        <v>2.2866935254583001</v>
      </c>
      <c r="DW17">
        <v>1.76328888778244</v>
      </c>
      <c r="DX17">
        <v>0.12890180723262601</v>
      </c>
      <c r="DY17">
        <v>0</v>
      </c>
      <c r="DZ17">
        <v>-2.87299741935484</v>
      </c>
      <c r="EA17">
        <v>-2.0321167741935402</v>
      </c>
      <c r="EB17">
        <v>0.15426609672832201</v>
      </c>
      <c r="EC17">
        <v>0</v>
      </c>
      <c r="ED17">
        <v>0.287779064516129</v>
      </c>
      <c r="EE17">
        <v>-0.32265048387096801</v>
      </c>
      <c r="EF17">
        <v>2.76407731521289E-2</v>
      </c>
      <c r="EG17">
        <v>0</v>
      </c>
      <c r="EH17">
        <v>0</v>
      </c>
      <c r="EI17">
        <v>3</v>
      </c>
      <c r="EJ17" t="s">
        <v>298</v>
      </c>
      <c r="EK17">
        <v>100</v>
      </c>
      <c r="EL17">
        <v>100</v>
      </c>
      <c r="EM17">
        <v>0.54</v>
      </c>
      <c r="EN17">
        <v>0.30499999999999999</v>
      </c>
      <c r="EO17">
        <v>0.70796916909033003</v>
      </c>
      <c r="EP17">
        <v>-1.6043650578588901E-5</v>
      </c>
      <c r="EQ17">
        <v>-1.15305589960158E-6</v>
      </c>
      <c r="ER17">
        <v>3.6581349982770798E-10</v>
      </c>
      <c r="ES17">
        <v>-5.2299448617292001E-2</v>
      </c>
      <c r="ET17">
        <v>-1.48585495900011E-2</v>
      </c>
      <c r="EU17">
        <v>2.0620247853856302E-3</v>
      </c>
      <c r="EV17">
        <v>-2.1578943166311499E-5</v>
      </c>
      <c r="EW17">
        <v>18</v>
      </c>
      <c r="EX17">
        <v>2225</v>
      </c>
      <c r="EY17">
        <v>1</v>
      </c>
      <c r="EZ17">
        <v>25</v>
      </c>
      <c r="FA17">
        <v>5.9</v>
      </c>
      <c r="FB17">
        <v>6.1</v>
      </c>
      <c r="FC17">
        <v>2</v>
      </c>
      <c r="FD17">
        <v>504.12900000000002</v>
      </c>
      <c r="FE17">
        <v>496.25799999999998</v>
      </c>
      <c r="FF17">
        <v>24.5517</v>
      </c>
      <c r="FG17">
        <v>31.895700000000001</v>
      </c>
      <c r="FH17">
        <v>29.9998</v>
      </c>
      <c r="FI17">
        <v>31.9635</v>
      </c>
      <c r="FJ17">
        <v>32.009700000000002</v>
      </c>
      <c r="FK17">
        <v>19.174900000000001</v>
      </c>
      <c r="FL17">
        <v>19.868300000000001</v>
      </c>
      <c r="FM17">
        <v>48.796599999999998</v>
      </c>
      <c r="FN17">
        <v>24.616299999999999</v>
      </c>
      <c r="FO17">
        <v>404.43099999999998</v>
      </c>
      <c r="FP17">
        <v>20.121600000000001</v>
      </c>
      <c r="FQ17">
        <v>98.306799999999996</v>
      </c>
      <c r="FR17">
        <v>102.18600000000001</v>
      </c>
    </row>
    <row r="18" spans="1:174" x14ac:dyDescent="0.25">
      <c r="A18">
        <v>2</v>
      </c>
      <c r="B18">
        <v>1608070838</v>
      </c>
      <c r="C18">
        <v>120.5</v>
      </c>
      <c r="D18" t="s">
        <v>299</v>
      </c>
      <c r="E18" t="s">
        <v>300</v>
      </c>
      <c r="F18" t="s">
        <v>291</v>
      </c>
      <c r="G18" t="s">
        <v>292</v>
      </c>
      <c r="H18">
        <v>1608070830.25</v>
      </c>
      <c r="I18">
        <f t="shared" si="0"/>
        <v>2.7203084945225196E-4</v>
      </c>
      <c r="J18">
        <f t="shared" si="1"/>
        <v>0.27203084945225198</v>
      </c>
      <c r="K18">
        <f t="shared" si="2"/>
        <v>-0.525809777840065</v>
      </c>
      <c r="L18">
        <f t="shared" si="3"/>
        <v>49.604916666666703</v>
      </c>
      <c r="M18">
        <f t="shared" si="4"/>
        <v>103.752086942986</v>
      </c>
      <c r="N18">
        <f t="shared" si="5"/>
        <v>10.648505373094164</v>
      </c>
      <c r="O18">
        <f t="shared" si="6"/>
        <v>5.0911575585670477</v>
      </c>
      <c r="P18">
        <f t="shared" si="7"/>
        <v>1.4956522249584724E-2</v>
      </c>
      <c r="Q18">
        <f t="shared" si="8"/>
        <v>2.9746916395121725</v>
      </c>
      <c r="R18">
        <f t="shared" si="9"/>
        <v>1.4914869968398258E-2</v>
      </c>
      <c r="S18">
        <f t="shared" si="10"/>
        <v>9.3255262884939186E-3</v>
      </c>
      <c r="T18">
        <f t="shared" si="11"/>
        <v>231.29136874062016</v>
      </c>
      <c r="U18">
        <f t="shared" si="12"/>
        <v>29.278037467808858</v>
      </c>
      <c r="V18">
        <f t="shared" si="13"/>
        <v>28.656916666666699</v>
      </c>
      <c r="W18">
        <f t="shared" si="14"/>
        <v>3.9426175141210362</v>
      </c>
      <c r="X18">
        <f t="shared" si="15"/>
        <v>56.011133701027617</v>
      </c>
      <c r="Y18">
        <f t="shared" si="16"/>
        <v>2.1260263564893971</v>
      </c>
      <c r="Z18">
        <f t="shared" si="17"/>
        <v>3.7957209861838446</v>
      </c>
      <c r="AA18">
        <f t="shared" si="18"/>
        <v>1.8165911576316391</v>
      </c>
      <c r="AB18">
        <f t="shared" si="19"/>
        <v>-11.996560460844311</v>
      </c>
      <c r="AC18">
        <f t="shared" si="20"/>
        <v>-104.71194747373818</v>
      </c>
      <c r="AD18">
        <f t="shared" si="21"/>
        <v>-7.6983040883323905</v>
      </c>
      <c r="AE18">
        <f t="shared" si="22"/>
        <v>106.88455671770529</v>
      </c>
      <c r="AF18">
        <v>0</v>
      </c>
      <c r="AG18">
        <v>0</v>
      </c>
      <c r="AH18">
        <f t="shared" si="23"/>
        <v>1</v>
      </c>
      <c r="AI18">
        <f t="shared" si="24"/>
        <v>0</v>
      </c>
      <c r="AJ18">
        <f t="shared" si="25"/>
        <v>54067.716027187271</v>
      </c>
      <c r="AK18" t="s">
        <v>293</v>
      </c>
      <c r="AL18">
        <v>10143.9</v>
      </c>
      <c r="AM18">
        <v>715.47692307692296</v>
      </c>
      <c r="AN18">
        <v>3262.08</v>
      </c>
      <c r="AO18">
        <f t="shared" si="26"/>
        <v>0.78066849277855754</v>
      </c>
      <c r="AP18">
        <v>-0.57774747981622299</v>
      </c>
      <c r="AQ18" t="s">
        <v>301</v>
      </c>
      <c r="AR18">
        <v>15364.1</v>
      </c>
      <c r="AS18">
        <v>733.09561538461503</v>
      </c>
      <c r="AT18">
        <v>808.22</v>
      </c>
      <c r="AU18">
        <f t="shared" si="27"/>
        <v>9.2950415252511687E-2</v>
      </c>
      <c r="AV18">
        <v>0.5</v>
      </c>
      <c r="AW18">
        <f t="shared" si="28"/>
        <v>1180.1834495615306</v>
      </c>
      <c r="AX18">
        <f t="shared" si="29"/>
        <v>-0.525809777840065</v>
      </c>
      <c r="AY18">
        <f t="shared" si="30"/>
        <v>54.849270855442974</v>
      </c>
      <c r="AZ18">
        <f t="shared" si="31"/>
        <v>4.4008159913998306E-5</v>
      </c>
      <c r="BA18">
        <f t="shared" si="32"/>
        <v>3.0361287768181926</v>
      </c>
      <c r="BB18" t="s">
        <v>302</v>
      </c>
      <c r="BC18">
        <v>733.09561538461503</v>
      </c>
      <c r="BD18">
        <v>595.54</v>
      </c>
      <c r="BE18">
        <f t="shared" si="33"/>
        <v>0.26314617307168842</v>
      </c>
      <c r="BF18">
        <f t="shared" si="34"/>
        <v>0.35322731152616593</v>
      </c>
      <c r="BG18">
        <f t="shared" si="35"/>
        <v>0.92024121145754412</v>
      </c>
      <c r="BH18">
        <f t="shared" si="36"/>
        <v>0.8100268732478505</v>
      </c>
      <c r="BI18">
        <f t="shared" si="37"/>
        <v>0.96358165205897195</v>
      </c>
      <c r="BJ18">
        <f t="shared" si="38"/>
        <v>0.28694891729222521</v>
      </c>
      <c r="BK18">
        <f t="shared" si="39"/>
        <v>0.71305108270777473</v>
      </c>
      <c r="BL18">
        <f t="shared" si="40"/>
        <v>1399.9976666666701</v>
      </c>
      <c r="BM18">
        <f t="shared" si="41"/>
        <v>1180.1834495615306</v>
      </c>
      <c r="BN18">
        <f t="shared" si="42"/>
        <v>0.84298958324087281</v>
      </c>
      <c r="BO18">
        <f t="shared" si="43"/>
        <v>0.19597916648174574</v>
      </c>
      <c r="BP18">
        <v>6</v>
      </c>
      <c r="BQ18">
        <v>0.5</v>
      </c>
      <c r="BR18" t="s">
        <v>296</v>
      </c>
      <c r="BS18">
        <v>2</v>
      </c>
      <c r="BT18">
        <v>1608070830.25</v>
      </c>
      <c r="BU18">
        <v>49.604916666666703</v>
      </c>
      <c r="BV18">
        <v>48.990166666666703</v>
      </c>
      <c r="BW18">
        <v>20.7146133333333</v>
      </c>
      <c r="BX18">
        <v>20.394953333333302</v>
      </c>
      <c r="BY18">
        <v>48.900456666666699</v>
      </c>
      <c r="BZ18">
        <v>20.395306666666698</v>
      </c>
      <c r="CA18">
        <v>500.02346666666699</v>
      </c>
      <c r="CB18">
        <v>102.53416666666701</v>
      </c>
      <c r="CC18">
        <v>9.9965203333333294E-2</v>
      </c>
      <c r="CD18">
        <v>28.003983333333299</v>
      </c>
      <c r="CE18">
        <v>28.656916666666699</v>
      </c>
      <c r="CF18">
        <v>999.9</v>
      </c>
      <c r="CG18">
        <v>0</v>
      </c>
      <c r="CH18">
        <v>0</v>
      </c>
      <c r="CI18">
        <v>10006.0566666667</v>
      </c>
      <c r="CJ18">
        <v>0</v>
      </c>
      <c r="CK18">
        <v>167.54626666666701</v>
      </c>
      <c r="CL18">
        <v>1399.9976666666701</v>
      </c>
      <c r="CM18">
        <v>0.89999123333333297</v>
      </c>
      <c r="CN18">
        <v>0.100008773333333</v>
      </c>
      <c r="CO18">
        <v>0</v>
      </c>
      <c r="CP18">
        <v>733.12969999999996</v>
      </c>
      <c r="CQ18">
        <v>4.9994800000000001</v>
      </c>
      <c r="CR18">
        <v>10313.91</v>
      </c>
      <c r="CS18">
        <v>11417.5233333333</v>
      </c>
      <c r="CT18">
        <v>47.353933333333302</v>
      </c>
      <c r="CU18">
        <v>48.620800000000003</v>
      </c>
      <c r="CV18">
        <v>48.353999999999999</v>
      </c>
      <c r="CW18">
        <v>48.260233333333296</v>
      </c>
      <c r="CX18">
        <v>49.233133333333299</v>
      </c>
      <c r="CY18">
        <v>1255.4846666666699</v>
      </c>
      <c r="CZ18">
        <v>139.51366666666701</v>
      </c>
      <c r="DA18">
        <v>0</v>
      </c>
      <c r="DB18">
        <v>119.60000014305101</v>
      </c>
      <c r="DC18">
        <v>0</v>
      </c>
      <c r="DD18">
        <v>733.09561538461503</v>
      </c>
      <c r="DE18">
        <v>-14.396786343848101</v>
      </c>
      <c r="DF18">
        <v>-215.48717963568799</v>
      </c>
      <c r="DG18">
        <v>10313.6615384615</v>
      </c>
      <c r="DH18">
        <v>15</v>
      </c>
      <c r="DI18">
        <v>1608070364.5</v>
      </c>
      <c r="DJ18" t="s">
        <v>297</v>
      </c>
      <c r="DK18">
        <v>1608070364.5</v>
      </c>
      <c r="DL18">
        <v>1608070353.5</v>
      </c>
      <c r="DM18">
        <v>49</v>
      </c>
      <c r="DN18">
        <v>-5.2999999999999999E-2</v>
      </c>
      <c r="DO18">
        <v>0.01</v>
      </c>
      <c r="DP18">
        <v>-0.59199999999999997</v>
      </c>
      <c r="DQ18">
        <v>0.29599999999999999</v>
      </c>
      <c r="DR18">
        <v>1419</v>
      </c>
      <c r="DS18">
        <v>20</v>
      </c>
      <c r="DT18">
        <v>0.12</v>
      </c>
      <c r="DU18">
        <v>0.1</v>
      </c>
      <c r="DV18">
        <v>-0.52308686046974096</v>
      </c>
      <c r="DW18">
        <v>-0.232149559570519</v>
      </c>
      <c r="DX18">
        <v>2.09339396666571E-2</v>
      </c>
      <c r="DY18">
        <v>1</v>
      </c>
      <c r="DZ18">
        <v>0.61372687096774203</v>
      </c>
      <c r="EA18">
        <v>0.29016222580644901</v>
      </c>
      <c r="EB18">
        <v>2.5679184788515101E-2</v>
      </c>
      <c r="EC18">
        <v>0</v>
      </c>
      <c r="ED18">
        <v>0.31982541935483899</v>
      </c>
      <c r="EE18">
        <v>-0.141830080645163</v>
      </c>
      <c r="EF18">
        <v>1.5199167843889401E-2</v>
      </c>
      <c r="EG18">
        <v>1</v>
      </c>
      <c r="EH18">
        <v>2</v>
      </c>
      <c r="EI18">
        <v>3</v>
      </c>
      <c r="EJ18" t="s">
        <v>303</v>
      </c>
      <c r="EK18">
        <v>100</v>
      </c>
      <c r="EL18">
        <v>100</v>
      </c>
      <c r="EM18">
        <v>0.70499999999999996</v>
      </c>
      <c r="EN18">
        <v>0.3211</v>
      </c>
      <c r="EO18">
        <v>0.70796916909033003</v>
      </c>
      <c r="EP18">
        <v>-1.6043650578588901E-5</v>
      </c>
      <c r="EQ18">
        <v>-1.15305589960158E-6</v>
      </c>
      <c r="ER18">
        <v>3.6581349982770798E-10</v>
      </c>
      <c r="ES18">
        <v>-5.2299448617292001E-2</v>
      </c>
      <c r="ET18">
        <v>-1.48585495900011E-2</v>
      </c>
      <c r="EU18">
        <v>2.0620247853856302E-3</v>
      </c>
      <c r="EV18">
        <v>-2.1578943166311499E-5</v>
      </c>
      <c r="EW18">
        <v>18</v>
      </c>
      <c r="EX18">
        <v>2225</v>
      </c>
      <c r="EY18">
        <v>1</v>
      </c>
      <c r="EZ18">
        <v>25</v>
      </c>
      <c r="FA18">
        <v>7.9</v>
      </c>
      <c r="FB18">
        <v>8.1</v>
      </c>
      <c r="FC18">
        <v>2</v>
      </c>
      <c r="FD18">
        <v>503.8</v>
      </c>
      <c r="FE18">
        <v>496.47800000000001</v>
      </c>
      <c r="FF18">
        <v>24.4969</v>
      </c>
      <c r="FG18">
        <v>31.8184</v>
      </c>
      <c r="FH18">
        <v>29.999600000000001</v>
      </c>
      <c r="FI18">
        <v>31.8782</v>
      </c>
      <c r="FJ18">
        <v>31.921600000000002</v>
      </c>
      <c r="FK18">
        <v>5.0500299999999996</v>
      </c>
      <c r="FL18">
        <v>17.719200000000001</v>
      </c>
      <c r="FM18">
        <v>48.796599999999998</v>
      </c>
      <c r="FN18">
        <v>24.499700000000001</v>
      </c>
      <c r="FO18">
        <v>49.173299999999998</v>
      </c>
      <c r="FP18">
        <v>20.421900000000001</v>
      </c>
      <c r="FQ18">
        <v>98.317899999999995</v>
      </c>
      <c r="FR18">
        <v>102.19199999999999</v>
      </c>
    </row>
    <row r="19" spans="1:174" x14ac:dyDescent="0.25">
      <c r="A19">
        <v>3</v>
      </c>
      <c r="B19">
        <v>1608070925.5</v>
      </c>
      <c r="C19">
        <v>208</v>
      </c>
      <c r="D19" t="s">
        <v>304</v>
      </c>
      <c r="E19" t="s">
        <v>305</v>
      </c>
      <c r="F19" t="s">
        <v>291</v>
      </c>
      <c r="G19" t="s">
        <v>292</v>
      </c>
      <c r="H19">
        <v>1608070917.5</v>
      </c>
      <c r="I19">
        <f t="shared" si="0"/>
        <v>3.914177929177322E-4</v>
      </c>
      <c r="J19">
        <f t="shared" si="1"/>
        <v>0.39141779291773221</v>
      </c>
      <c r="K19">
        <f t="shared" si="2"/>
        <v>-0.106771505010566</v>
      </c>
      <c r="L19">
        <f t="shared" si="3"/>
        <v>79.714087096774193</v>
      </c>
      <c r="M19">
        <f t="shared" si="4"/>
        <v>85.22838544495383</v>
      </c>
      <c r="N19">
        <f t="shared" si="5"/>
        <v>8.7471318237946711</v>
      </c>
      <c r="O19">
        <f t="shared" si="6"/>
        <v>8.1811901564095297</v>
      </c>
      <c r="P19">
        <f t="shared" si="7"/>
        <v>2.168881740034594E-2</v>
      </c>
      <c r="Q19">
        <f t="shared" si="8"/>
        <v>2.9741459116948588</v>
      </c>
      <c r="R19">
        <f t="shared" si="9"/>
        <v>2.1601330852853214E-2</v>
      </c>
      <c r="S19">
        <f t="shared" si="10"/>
        <v>1.3508662576231116E-2</v>
      </c>
      <c r="T19">
        <f t="shared" si="11"/>
        <v>231.28793778723249</v>
      </c>
      <c r="U19">
        <f t="shared" si="12"/>
        <v>29.222070492642306</v>
      </c>
      <c r="V19">
        <f t="shared" si="13"/>
        <v>28.644432258064501</v>
      </c>
      <c r="W19">
        <f t="shared" si="14"/>
        <v>3.9397629511429906</v>
      </c>
      <c r="X19">
        <f t="shared" si="15"/>
        <v>56.334376575236121</v>
      </c>
      <c r="Y19">
        <f t="shared" si="16"/>
        <v>2.1351076196781382</v>
      </c>
      <c r="Z19">
        <f t="shared" si="17"/>
        <v>3.7900616807690111</v>
      </c>
      <c r="AA19">
        <f t="shared" si="18"/>
        <v>1.8046553314648524</v>
      </c>
      <c r="AB19">
        <f t="shared" si="19"/>
        <v>-17.261524667671988</v>
      </c>
      <c r="AC19">
        <f t="shared" si="20"/>
        <v>-106.79459885043526</v>
      </c>
      <c r="AD19">
        <f t="shared" si="21"/>
        <v>-7.8513709134571119</v>
      </c>
      <c r="AE19">
        <f t="shared" si="22"/>
        <v>99.380443355668135</v>
      </c>
      <c r="AF19">
        <v>0</v>
      </c>
      <c r="AG19">
        <v>0</v>
      </c>
      <c r="AH19">
        <f t="shared" si="23"/>
        <v>1</v>
      </c>
      <c r="AI19">
        <f t="shared" si="24"/>
        <v>0</v>
      </c>
      <c r="AJ19">
        <f t="shared" si="25"/>
        <v>54056.255276891352</v>
      </c>
      <c r="AK19" t="s">
        <v>293</v>
      </c>
      <c r="AL19">
        <v>10143.9</v>
      </c>
      <c r="AM19">
        <v>715.47692307692296</v>
      </c>
      <c r="AN19">
        <v>3262.08</v>
      </c>
      <c r="AO19">
        <f t="shared" si="26"/>
        <v>0.78066849277855754</v>
      </c>
      <c r="AP19">
        <v>-0.57774747981622299</v>
      </c>
      <c r="AQ19" t="s">
        <v>306</v>
      </c>
      <c r="AR19">
        <v>15364</v>
      </c>
      <c r="AS19">
        <v>713.44803999999999</v>
      </c>
      <c r="AT19">
        <v>788.41</v>
      </c>
      <c r="AU19">
        <f t="shared" si="27"/>
        <v>9.5079920346012869E-2</v>
      </c>
      <c r="AV19">
        <v>0.5</v>
      </c>
      <c r="AW19">
        <f t="shared" si="28"/>
        <v>1180.168040929826</v>
      </c>
      <c r="AX19">
        <f t="shared" si="29"/>
        <v>-0.106771505010566</v>
      </c>
      <c r="AY19">
        <f t="shared" si="30"/>
        <v>56.105141663258955</v>
      </c>
      <c r="AZ19">
        <f t="shared" si="31"/>
        <v>3.9907535068869204E-4</v>
      </c>
      <c r="BA19">
        <f t="shared" si="32"/>
        <v>3.1375426491292604</v>
      </c>
      <c r="BB19" t="s">
        <v>307</v>
      </c>
      <c r="BC19">
        <v>713.44803999999999</v>
      </c>
      <c r="BD19">
        <v>571.88</v>
      </c>
      <c r="BE19">
        <f t="shared" si="33"/>
        <v>0.27464136680153728</v>
      </c>
      <c r="BF19">
        <f t="shared" si="34"/>
        <v>0.346196647115873</v>
      </c>
      <c r="BG19">
        <f t="shared" si="35"/>
        <v>0.91951156047877491</v>
      </c>
      <c r="BH19">
        <f t="shared" si="36"/>
        <v>1.027818421524473</v>
      </c>
      <c r="BI19">
        <f t="shared" si="37"/>
        <v>0.97136064211027418</v>
      </c>
      <c r="BJ19">
        <f t="shared" si="38"/>
        <v>0.2775015522540723</v>
      </c>
      <c r="BK19">
        <f t="shared" si="39"/>
        <v>0.72249844774592775</v>
      </c>
      <c r="BL19">
        <f t="shared" si="40"/>
        <v>1399.9796774193501</v>
      </c>
      <c r="BM19">
        <f t="shared" si="41"/>
        <v>1180.168040929826</v>
      </c>
      <c r="BN19">
        <f t="shared" si="42"/>
        <v>0.84298940903577013</v>
      </c>
      <c r="BO19">
        <f t="shared" si="43"/>
        <v>0.1959788180715403</v>
      </c>
      <c r="BP19">
        <v>6</v>
      </c>
      <c r="BQ19">
        <v>0.5</v>
      </c>
      <c r="BR19" t="s">
        <v>296</v>
      </c>
      <c r="BS19">
        <v>2</v>
      </c>
      <c r="BT19">
        <v>1608070917.5</v>
      </c>
      <c r="BU19">
        <v>79.714087096774193</v>
      </c>
      <c r="BV19">
        <v>79.623406451612894</v>
      </c>
      <c r="BW19">
        <v>20.803593548387099</v>
      </c>
      <c r="BX19">
        <v>20.343680645161299</v>
      </c>
      <c r="BY19">
        <v>79.014399999999995</v>
      </c>
      <c r="BZ19">
        <v>20.480648387096799</v>
      </c>
      <c r="CA19">
        <v>500.01845161290299</v>
      </c>
      <c r="CB19">
        <v>102.531709677419</v>
      </c>
      <c r="CC19">
        <v>9.9963774193548405E-2</v>
      </c>
      <c r="CD19">
        <v>27.978390322580601</v>
      </c>
      <c r="CE19">
        <v>28.644432258064501</v>
      </c>
      <c r="CF19">
        <v>999.9</v>
      </c>
      <c r="CG19">
        <v>0</v>
      </c>
      <c r="CH19">
        <v>0</v>
      </c>
      <c r="CI19">
        <v>10003.2080645161</v>
      </c>
      <c r="CJ19">
        <v>0</v>
      </c>
      <c r="CK19">
        <v>165.139064516129</v>
      </c>
      <c r="CL19">
        <v>1399.9796774193501</v>
      </c>
      <c r="CM19">
        <v>0.899996258064516</v>
      </c>
      <c r="CN19">
        <v>0.10000375161290299</v>
      </c>
      <c r="CO19">
        <v>0</v>
      </c>
      <c r="CP19">
        <v>713.56316129032302</v>
      </c>
      <c r="CQ19">
        <v>4.9994800000000001</v>
      </c>
      <c r="CR19">
        <v>10032.6935483871</v>
      </c>
      <c r="CS19">
        <v>11417.4032258065</v>
      </c>
      <c r="CT19">
        <v>47.300064516128998</v>
      </c>
      <c r="CU19">
        <v>48.54</v>
      </c>
      <c r="CV19">
        <v>48.274000000000001</v>
      </c>
      <c r="CW19">
        <v>48.128999999999998</v>
      </c>
      <c r="CX19">
        <v>49.158999999999999</v>
      </c>
      <c r="CY19">
        <v>1255.47774193548</v>
      </c>
      <c r="CZ19">
        <v>139.50387096774199</v>
      </c>
      <c r="DA19">
        <v>0</v>
      </c>
      <c r="DB19">
        <v>86.599999904632597</v>
      </c>
      <c r="DC19">
        <v>0</v>
      </c>
      <c r="DD19">
        <v>713.44803999999999</v>
      </c>
      <c r="DE19">
        <v>-10.3573846136092</v>
      </c>
      <c r="DF19">
        <v>-143.800000261024</v>
      </c>
      <c r="DG19">
        <v>10031.008</v>
      </c>
      <c r="DH19">
        <v>15</v>
      </c>
      <c r="DI19">
        <v>1608070364.5</v>
      </c>
      <c r="DJ19" t="s">
        <v>297</v>
      </c>
      <c r="DK19">
        <v>1608070364.5</v>
      </c>
      <c r="DL19">
        <v>1608070353.5</v>
      </c>
      <c r="DM19">
        <v>49</v>
      </c>
      <c r="DN19">
        <v>-5.2999999999999999E-2</v>
      </c>
      <c r="DO19">
        <v>0.01</v>
      </c>
      <c r="DP19">
        <v>-0.59199999999999997</v>
      </c>
      <c r="DQ19">
        <v>0.29599999999999999</v>
      </c>
      <c r="DR19">
        <v>1419</v>
      </c>
      <c r="DS19">
        <v>20</v>
      </c>
      <c r="DT19">
        <v>0.12</v>
      </c>
      <c r="DU19">
        <v>0.1</v>
      </c>
      <c r="DV19">
        <v>-0.104629061542862</v>
      </c>
      <c r="DW19">
        <v>-0.14718926394184101</v>
      </c>
      <c r="DX19">
        <v>1.6135567653306902E-2</v>
      </c>
      <c r="DY19">
        <v>1</v>
      </c>
      <c r="DZ19">
        <v>8.9718203225806495E-2</v>
      </c>
      <c r="EA19">
        <v>0.15730707580645201</v>
      </c>
      <c r="EB19">
        <v>1.8362338718560599E-2</v>
      </c>
      <c r="EC19">
        <v>1</v>
      </c>
      <c r="ED19">
        <v>0.45899445161290298</v>
      </c>
      <c r="EE19">
        <v>0.108115403225807</v>
      </c>
      <c r="EF19">
        <v>8.0941396555648699E-3</v>
      </c>
      <c r="EG19">
        <v>1</v>
      </c>
      <c r="EH19">
        <v>3</v>
      </c>
      <c r="EI19">
        <v>3</v>
      </c>
      <c r="EJ19" t="s">
        <v>308</v>
      </c>
      <c r="EK19">
        <v>100</v>
      </c>
      <c r="EL19">
        <v>100</v>
      </c>
      <c r="EM19">
        <v>0.7</v>
      </c>
      <c r="EN19">
        <v>0.32350000000000001</v>
      </c>
      <c r="EO19">
        <v>0.70796916909033003</v>
      </c>
      <c r="EP19">
        <v>-1.6043650578588901E-5</v>
      </c>
      <c r="EQ19">
        <v>-1.15305589960158E-6</v>
      </c>
      <c r="ER19">
        <v>3.6581349982770798E-10</v>
      </c>
      <c r="ES19">
        <v>-5.2299448617292001E-2</v>
      </c>
      <c r="ET19">
        <v>-1.48585495900011E-2</v>
      </c>
      <c r="EU19">
        <v>2.0620247853856302E-3</v>
      </c>
      <c r="EV19">
        <v>-2.1578943166311499E-5</v>
      </c>
      <c r="EW19">
        <v>18</v>
      </c>
      <c r="EX19">
        <v>2225</v>
      </c>
      <c r="EY19">
        <v>1</v>
      </c>
      <c r="EZ19">
        <v>25</v>
      </c>
      <c r="FA19">
        <v>9.3000000000000007</v>
      </c>
      <c r="FB19">
        <v>9.5</v>
      </c>
      <c r="FC19">
        <v>2</v>
      </c>
      <c r="FD19">
        <v>503.87</v>
      </c>
      <c r="FE19">
        <v>496.95299999999997</v>
      </c>
      <c r="FF19">
        <v>24.486999999999998</v>
      </c>
      <c r="FG19">
        <v>31.7408</v>
      </c>
      <c r="FH19">
        <v>29.999700000000001</v>
      </c>
      <c r="FI19">
        <v>31.808900000000001</v>
      </c>
      <c r="FJ19">
        <v>31.852599999999999</v>
      </c>
      <c r="FK19">
        <v>6.3088600000000001</v>
      </c>
      <c r="FL19">
        <v>17.977499999999999</v>
      </c>
      <c r="FM19">
        <v>48.796599999999998</v>
      </c>
      <c r="FN19">
        <v>24.491</v>
      </c>
      <c r="FO19">
        <v>79.765100000000004</v>
      </c>
      <c r="FP19">
        <v>20.3887</v>
      </c>
      <c r="FQ19">
        <v>98.329800000000006</v>
      </c>
      <c r="FR19">
        <v>102.20399999999999</v>
      </c>
    </row>
    <row r="20" spans="1:174" x14ac:dyDescent="0.25">
      <c r="A20">
        <v>4</v>
      </c>
      <c r="B20">
        <v>1608071005.5</v>
      </c>
      <c r="C20">
        <v>288</v>
      </c>
      <c r="D20" t="s">
        <v>309</v>
      </c>
      <c r="E20" t="s">
        <v>310</v>
      </c>
      <c r="F20" t="s">
        <v>291</v>
      </c>
      <c r="G20" t="s">
        <v>292</v>
      </c>
      <c r="H20">
        <v>1608070997.75</v>
      </c>
      <c r="I20">
        <f t="shared" si="0"/>
        <v>4.3650320400664088E-4</v>
      </c>
      <c r="J20">
        <f t="shared" si="1"/>
        <v>0.43650320400664089</v>
      </c>
      <c r="K20">
        <f t="shared" si="2"/>
        <v>0.47694277658684903</v>
      </c>
      <c r="L20">
        <f t="shared" si="3"/>
        <v>99.528556666666702</v>
      </c>
      <c r="M20">
        <f t="shared" si="4"/>
        <v>65.346132141472964</v>
      </c>
      <c r="N20">
        <f t="shared" si="5"/>
        <v>6.7062085783609895</v>
      </c>
      <c r="O20">
        <f t="shared" si="6"/>
        <v>10.214212205626083</v>
      </c>
      <c r="P20">
        <f t="shared" si="7"/>
        <v>2.4101453843068447E-2</v>
      </c>
      <c r="Q20">
        <f t="shared" si="8"/>
        <v>2.973796573159996</v>
      </c>
      <c r="R20">
        <f t="shared" si="9"/>
        <v>2.399346062836856E-2</v>
      </c>
      <c r="S20">
        <f t="shared" si="10"/>
        <v>1.5005575194672858E-2</v>
      </c>
      <c r="T20">
        <f t="shared" si="11"/>
        <v>231.2934350383843</v>
      </c>
      <c r="U20">
        <f t="shared" si="12"/>
        <v>29.213061415811158</v>
      </c>
      <c r="V20">
        <f t="shared" si="13"/>
        <v>28.643270000000001</v>
      </c>
      <c r="W20">
        <f t="shared" si="14"/>
        <v>3.9394972923012026</v>
      </c>
      <c r="X20">
        <f t="shared" si="15"/>
        <v>56.12992841779915</v>
      </c>
      <c r="Y20">
        <f t="shared" si="16"/>
        <v>2.1276540958638734</v>
      </c>
      <c r="Z20">
        <f t="shared" si="17"/>
        <v>3.7905875810616236</v>
      </c>
      <c r="AA20">
        <f t="shared" si="18"/>
        <v>1.8118431964373292</v>
      </c>
      <c r="AB20">
        <f t="shared" si="19"/>
        <v>-19.249791296692862</v>
      </c>
      <c r="AC20">
        <f t="shared" si="20"/>
        <v>-106.21420006458386</v>
      </c>
      <c r="AD20">
        <f t="shared" si="21"/>
        <v>-7.8096654431465993</v>
      </c>
      <c r="AE20">
        <f t="shared" si="22"/>
        <v>98.019778233960992</v>
      </c>
      <c r="AF20">
        <v>0</v>
      </c>
      <c r="AG20">
        <v>0</v>
      </c>
      <c r="AH20">
        <f t="shared" si="23"/>
        <v>1</v>
      </c>
      <c r="AI20">
        <f t="shared" si="24"/>
        <v>0</v>
      </c>
      <c r="AJ20">
        <f t="shared" si="25"/>
        <v>54045.45979843814</v>
      </c>
      <c r="AK20" t="s">
        <v>293</v>
      </c>
      <c r="AL20">
        <v>10143.9</v>
      </c>
      <c r="AM20">
        <v>715.47692307692296</v>
      </c>
      <c r="AN20">
        <v>3262.08</v>
      </c>
      <c r="AO20">
        <f t="shared" si="26"/>
        <v>0.78066849277855754</v>
      </c>
      <c r="AP20">
        <v>-0.57774747981622299</v>
      </c>
      <c r="AQ20" t="s">
        <v>311</v>
      </c>
      <c r="AR20">
        <v>15364.1</v>
      </c>
      <c r="AS20">
        <v>701.5806</v>
      </c>
      <c r="AT20">
        <v>775.85</v>
      </c>
      <c r="AU20">
        <f t="shared" si="27"/>
        <v>9.5726493523232592E-2</v>
      </c>
      <c r="AV20">
        <v>0.5</v>
      </c>
      <c r="AW20">
        <f t="shared" si="28"/>
        <v>1180.1958755756509</v>
      </c>
      <c r="AX20">
        <f t="shared" si="29"/>
        <v>0.47694277658684903</v>
      </c>
      <c r="AY20">
        <f t="shared" si="30"/>
        <v>56.488006419719184</v>
      </c>
      <c r="AZ20">
        <f t="shared" si="31"/>
        <v>8.9365695833213917E-4</v>
      </c>
      <c r="BA20">
        <f t="shared" si="32"/>
        <v>3.2045240703744278</v>
      </c>
      <c r="BB20" t="s">
        <v>312</v>
      </c>
      <c r="BC20">
        <v>701.5806</v>
      </c>
      <c r="BD20">
        <v>560.45000000000005</v>
      </c>
      <c r="BE20">
        <f t="shared" si="33"/>
        <v>0.27763098537088349</v>
      </c>
      <c r="BF20">
        <f t="shared" si="34"/>
        <v>0.34479758588672249</v>
      </c>
      <c r="BG20">
        <f t="shared" si="35"/>
        <v>0.92027035530402013</v>
      </c>
      <c r="BH20">
        <f t="shared" si="36"/>
        <v>1.2301741734089291</v>
      </c>
      <c r="BI20">
        <f t="shared" si="37"/>
        <v>0.9762927024355823</v>
      </c>
      <c r="BJ20">
        <f t="shared" si="38"/>
        <v>0.27543778578001393</v>
      </c>
      <c r="BK20">
        <f t="shared" si="39"/>
        <v>0.72456221421998612</v>
      </c>
      <c r="BL20">
        <f t="shared" si="40"/>
        <v>1400.0126666666699</v>
      </c>
      <c r="BM20">
        <f t="shared" si="41"/>
        <v>1180.1958755756509</v>
      </c>
      <c r="BN20">
        <f t="shared" si="42"/>
        <v>0.84298942693540968</v>
      </c>
      <c r="BO20">
        <f t="shared" si="43"/>
        <v>0.19597885387081945</v>
      </c>
      <c r="BP20">
        <v>6</v>
      </c>
      <c r="BQ20">
        <v>0.5</v>
      </c>
      <c r="BR20" t="s">
        <v>296</v>
      </c>
      <c r="BS20">
        <v>2</v>
      </c>
      <c r="BT20">
        <v>1608070997.75</v>
      </c>
      <c r="BU20">
        <v>99.528556666666702</v>
      </c>
      <c r="BV20">
        <v>100.15300000000001</v>
      </c>
      <c r="BW20">
        <v>20.732126666666701</v>
      </c>
      <c r="BX20">
        <v>20.219200000000001</v>
      </c>
      <c r="BY20">
        <v>99.034556666666703</v>
      </c>
      <c r="BZ20">
        <v>20.4231266666667</v>
      </c>
      <c r="CA20">
        <v>500.01716666666698</v>
      </c>
      <c r="CB20">
        <v>102.525966666667</v>
      </c>
      <c r="CC20">
        <v>9.9978566666666699E-2</v>
      </c>
      <c r="CD20">
        <v>27.98077</v>
      </c>
      <c r="CE20">
        <v>28.643270000000001</v>
      </c>
      <c r="CF20">
        <v>999.9</v>
      </c>
      <c r="CG20">
        <v>0</v>
      </c>
      <c r="CH20">
        <v>0</v>
      </c>
      <c r="CI20">
        <v>10001.791666666701</v>
      </c>
      <c r="CJ20">
        <v>0</v>
      </c>
      <c r="CK20">
        <v>163.36920000000001</v>
      </c>
      <c r="CL20">
        <v>1400.0126666666699</v>
      </c>
      <c r="CM20">
        <v>0.89999513333333403</v>
      </c>
      <c r="CN20">
        <v>0.10000491</v>
      </c>
      <c r="CO20">
        <v>0</v>
      </c>
      <c r="CP20">
        <v>701.67976666666698</v>
      </c>
      <c r="CQ20">
        <v>4.9994800000000001</v>
      </c>
      <c r="CR20">
        <v>9864.8449999999993</v>
      </c>
      <c r="CS20">
        <v>11417.653333333301</v>
      </c>
      <c r="CT20">
        <v>47.2541333333333</v>
      </c>
      <c r="CU20">
        <v>48.445399999999999</v>
      </c>
      <c r="CV20">
        <v>48.203866666666698</v>
      </c>
      <c r="CW20">
        <v>48.061999999999998</v>
      </c>
      <c r="CX20">
        <v>49.112400000000001</v>
      </c>
      <c r="CY20">
        <v>1255.5066666666701</v>
      </c>
      <c r="CZ20">
        <v>139.50800000000001</v>
      </c>
      <c r="DA20">
        <v>0</v>
      </c>
      <c r="DB20">
        <v>79.400000095367403</v>
      </c>
      <c r="DC20">
        <v>0</v>
      </c>
      <c r="DD20">
        <v>701.5806</v>
      </c>
      <c r="DE20">
        <v>-9.4953076821846896</v>
      </c>
      <c r="DF20">
        <v>-115.927692154101</v>
      </c>
      <c r="DG20">
        <v>9863.4171999999999</v>
      </c>
      <c r="DH20">
        <v>15</v>
      </c>
      <c r="DI20">
        <v>1608071023.5</v>
      </c>
      <c r="DJ20" t="s">
        <v>313</v>
      </c>
      <c r="DK20">
        <v>1608071021.5</v>
      </c>
      <c r="DL20">
        <v>1608071023.5</v>
      </c>
      <c r="DM20">
        <v>50</v>
      </c>
      <c r="DN20">
        <v>-0.20100000000000001</v>
      </c>
      <c r="DO20">
        <v>8.9999999999999993E-3</v>
      </c>
      <c r="DP20">
        <v>0.49399999999999999</v>
      </c>
      <c r="DQ20">
        <v>0.309</v>
      </c>
      <c r="DR20">
        <v>100</v>
      </c>
      <c r="DS20">
        <v>20</v>
      </c>
      <c r="DT20">
        <v>0.19</v>
      </c>
      <c r="DU20">
        <v>7.0000000000000007E-2</v>
      </c>
      <c r="DV20">
        <v>0.30975385706813402</v>
      </c>
      <c r="DW20">
        <v>-0.10986990169159</v>
      </c>
      <c r="DX20">
        <v>1.44173382000086E-2</v>
      </c>
      <c r="DY20">
        <v>1</v>
      </c>
      <c r="DZ20">
        <v>-0.42484448387096801</v>
      </c>
      <c r="EA20">
        <v>0.144707322580646</v>
      </c>
      <c r="EB20">
        <v>1.82735965470914E-2</v>
      </c>
      <c r="EC20">
        <v>1</v>
      </c>
      <c r="ED20">
        <v>0.52520148387096799</v>
      </c>
      <c r="EE20">
        <v>-0.168664112903228</v>
      </c>
      <c r="EF20">
        <v>1.5815160237775499E-2</v>
      </c>
      <c r="EG20">
        <v>1</v>
      </c>
      <c r="EH20">
        <v>3</v>
      </c>
      <c r="EI20">
        <v>3</v>
      </c>
      <c r="EJ20" t="s">
        <v>308</v>
      </c>
      <c r="EK20">
        <v>100</v>
      </c>
      <c r="EL20">
        <v>100</v>
      </c>
      <c r="EM20">
        <v>0.49399999999999999</v>
      </c>
      <c r="EN20">
        <v>0.309</v>
      </c>
      <c r="EO20">
        <v>0.70796916909033003</v>
      </c>
      <c r="EP20">
        <v>-1.6043650578588901E-5</v>
      </c>
      <c r="EQ20">
        <v>-1.15305589960158E-6</v>
      </c>
      <c r="ER20">
        <v>3.6581349982770798E-10</v>
      </c>
      <c r="ES20">
        <v>-5.2299448617292001E-2</v>
      </c>
      <c r="ET20">
        <v>-1.48585495900011E-2</v>
      </c>
      <c r="EU20">
        <v>2.0620247853856302E-3</v>
      </c>
      <c r="EV20">
        <v>-2.1578943166311499E-5</v>
      </c>
      <c r="EW20">
        <v>18</v>
      </c>
      <c r="EX20">
        <v>2225</v>
      </c>
      <c r="EY20">
        <v>1</v>
      </c>
      <c r="EZ20">
        <v>25</v>
      </c>
      <c r="FA20">
        <v>10.7</v>
      </c>
      <c r="FB20">
        <v>10.9</v>
      </c>
      <c r="FC20">
        <v>2</v>
      </c>
      <c r="FD20">
        <v>503.81599999999997</v>
      </c>
      <c r="FE20">
        <v>497.12599999999998</v>
      </c>
      <c r="FF20">
        <v>24.556799999999999</v>
      </c>
      <c r="FG20">
        <v>31.6694</v>
      </c>
      <c r="FH20">
        <v>29.9998</v>
      </c>
      <c r="FI20">
        <v>31.744900000000001</v>
      </c>
      <c r="FJ20">
        <v>31.790500000000002</v>
      </c>
      <c r="FK20">
        <v>7.1577299999999999</v>
      </c>
      <c r="FL20">
        <v>18.2897</v>
      </c>
      <c r="FM20">
        <v>48.796599999999998</v>
      </c>
      <c r="FN20">
        <v>24.558299999999999</v>
      </c>
      <c r="FO20">
        <v>100.309</v>
      </c>
      <c r="FP20">
        <v>20.246500000000001</v>
      </c>
      <c r="FQ20">
        <v>98.341200000000001</v>
      </c>
      <c r="FR20">
        <v>102.21599999999999</v>
      </c>
    </row>
    <row r="21" spans="1:174" x14ac:dyDescent="0.25">
      <c r="A21">
        <v>5</v>
      </c>
      <c r="B21">
        <v>1608071119.5</v>
      </c>
      <c r="C21">
        <v>402</v>
      </c>
      <c r="D21" t="s">
        <v>314</v>
      </c>
      <c r="E21" t="s">
        <v>315</v>
      </c>
      <c r="F21" t="s">
        <v>291</v>
      </c>
      <c r="G21" t="s">
        <v>292</v>
      </c>
      <c r="H21">
        <v>1608071111.5</v>
      </c>
      <c r="I21">
        <f t="shared" si="0"/>
        <v>5.7600866115712084E-4</v>
      </c>
      <c r="J21">
        <f t="shared" si="1"/>
        <v>0.57600866115712079</v>
      </c>
      <c r="K21">
        <f t="shared" si="2"/>
        <v>1.4212185548749603</v>
      </c>
      <c r="L21">
        <f t="shared" si="3"/>
        <v>149.67270967741899</v>
      </c>
      <c r="M21">
        <f t="shared" si="4"/>
        <v>74.794146224032062</v>
      </c>
      <c r="N21">
        <f t="shared" si="5"/>
        <v>7.6753156593755207</v>
      </c>
      <c r="O21">
        <f t="shared" si="6"/>
        <v>15.359294147529752</v>
      </c>
      <c r="P21">
        <f t="shared" si="7"/>
        <v>3.1911916273981898E-2</v>
      </c>
      <c r="Q21">
        <f t="shared" si="8"/>
        <v>2.9733092395184233</v>
      </c>
      <c r="R21">
        <f t="shared" si="9"/>
        <v>3.1722853375090794E-2</v>
      </c>
      <c r="S21">
        <f t="shared" si="10"/>
        <v>1.9843676386378673E-2</v>
      </c>
      <c r="T21">
        <f t="shared" si="11"/>
        <v>231.29362343497803</v>
      </c>
      <c r="U21">
        <f t="shared" si="12"/>
        <v>29.190272654241145</v>
      </c>
      <c r="V21">
        <f t="shared" si="13"/>
        <v>28.642822580645198</v>
      </c>
      <c r="W21">
        <f t="shared" si="14"/>
        <v>3.9393950292404782</v>
      </c>
      <c r="X21">
        <f t="shared" si="15"/>
        <v>56.181487572911138</v>
      </c>
      <c r="Y21">
        <f t="shared" si="16"/>
        <v>2.1311972588318406</v>
      </c>
      <c r="Z21">
        <f t="shared" si="17"/>
        <v>3.793415501976551</v>
      </c>
      <c r="AA21">
        <f t="shared" si="18"/>
        <v>1.8081977704086376</v>
      </c>
      <c r="AB21">
        <f t="shared" si="19"/>
        <v>-25.40198195702903</v>
      </c>
      <c r="AC21">
        <f t="shared" si="20"/>
        <v>-104.07466803818595</v>
      </c>
      <c r="AD21">
        <f t="shared" si="21"/>
        <v>-7.654075188513068</v>
      </c>
      <c r="AE21">
        <f t="shared" si="22"/>
        <v>94.162898251249985</v>
      </c>
      <c r="AF21">
        <v>0</v>
      </c>
      <c r="AG21">
        <v>0</v>
      </c>
      <c r="AH21">
        <f t="shared" si="23"/>
        <v>1</v>
      </c>
      <c r="AI21">
        <f t="shared" si="24"/>
        <v>0</v>
      </c>
      <c r="AJ21">
        <f t="shared" si="25"/>
        <v>54028.728547415041</v>
      </c>
      <c r="AK21" t="s">
        <v>293</v>
      </c>
      <c r="AL21">
        <v>10143.9</v>
      </c>
      <c r="AM21">
        <v>715.47692307692296</v>
      </c>
      <c r="AN21">
        <v>3262.08</v>
      </c>
      <c r="AO21">
        <f t="shared" si="26"/>
        <v>0.78066849277855754</v>
      </c>
      <c r="AP21">
        <v>-0.57774747981622299</v>
      </c>
      <c r="AQ21" t="s">
        <v>316</v>
      </c>
      <c r="AR21">
        <v>15364.4</v>
      </c>
      <c r="AS21">
        <v>688.94960000000003</v>
      </c>
      <c r="AT21">
        <v>766.86</v>
      </c>
      <c r="AU21">
        <f t="shared" si="27"/>
        <v>0.10159664084709075</v>
      </c>
      <c r="AV21">
        <v>0.5</v>
      </c>
      <c r="AW21">
        <f t="shared" si="28"/>
        <v>1180.196641561324</v>
      </c>
      <c r="AX21">
        <f t="shared" si="29"/>
        <v>1.4212185548749603</v>
      </c>
      <c r="AY21">
        <f t="shared" si="30"/>
        <v>59.952007160824266</v>
      </c>
      <c r="AZ21">
        <f t="shared" si="31"/>
        <v>1.6937567556934243E-3</v>
      </c>
      <c r="BA21">
        <f t="shared" si="32"/>
        <v>3.2538142555355605</v>
      </c>
      <c r="BB21" t="s">
        <v>317</v>
      </c>
      <c r="BC21">
        <v>688.94960000000003</v>
      </c>
      <c r="BD21">
        <v>543.51</v>
      </c>
      <c r="BE21">
        <f t="shared" si="33"/>
        <v>0.29125264063844769</v>
      </c>
      <c r="BF21">
        <f t="shared" si="34"/>
        <v>0.34882650548466521</v>
      </c>
      <c r="BG21">
        <f t="shared" si="35"/>
        <v>0.91784283649124354</v>
      </c>
      <c r="BH21">
        <f t="shared" si="36"/>
        <v>1.5162657564597699</v>
      </c>
      <c r="BI21">
        <f t="shared" si="37"/>
        <v>0.97982289529581479</v>
      </c>
      <c r="BJ21">
        <f t="shared" si="38"/>
        <v>0.27518804567993127</v>
      </c>
      <c r="BK21">
        <f t="shared" si="39"/>
        <v>0.72481195432006873</v>
      </c>
      <c r="BL21">
        <f t="shared" si="40"/>
        <v>1400.0135483870999</v>
      </c>
      <c r="BM21">
        <f t="shared" si="41"/>
        <v>1180.196641561324</v>
      </c>
      <c r="BN21">
        <f t="shared" si="42"/>
        <v>0.84298944315287649</v>
      </c>
      <c r="BO21">
        <f t="shared" si="43"/>
        <v>0.19597888630575283</v>
      </c>
      <c r="BP21">
        <v>6</v>
      </c>
      <c r="BQ21">
        <v>0.5</v>
      </c>
      <c r="BR21" t="s">
        <v>296</v>
      </c>
      <c r="BS21">
        <v>2</v>
      </c>
      <c r="BT21">
        <v>1608071111.5</v>
      </c>
      <c r="BU21">
        <v>149.67270967741899</v>
      </c>
      <c r="BV21">
        <v>151.48154838709701</v>
      </c>
      <c r="BW21">
        <v>20.768016129032301</v>
      </c>
      <c r="BX21">
        <v>20.091190322580601</v>
      </c>
      <c r="BY21">
        <v>149.19300000000001</v>
      </c>
      <c r="BZ21">
        <v>20.4377322580645</v>
      </c>
      <c r="CA21">
        <v>500.02180645161297</v>
      </c>
      <c r="CB21">
        <v>102.51919354838699</v>
      </c>
      <c r="CC21">
        <v>0.100009248387097</v>
      </c>
      <c r="CD21">
        <v>27.993561290322599</v>
      </c>
      <c r="CE21">
        <v>28.642822580645198</v>
      </c>
      <c r="CF21">
        <v>999.9</v>
      </c>
      <c r="CG21">
        <v>0</v>
      </c>
      <c r="CH21">
        <v>0</v>
      </c>
      <c r="CI21">
        <v>9999.6951612903194</v>
      </c>
      <c r="CJ21">
        <v>0</v>
      </c>
      <c r="CK21">
        <v>161.37064516129001</v>
      </c>
      <c r="CL21">
        <v>1400.0135483870999</v>
      </c>
      <c r="CM21">
        <v>0.89999606451612901</v>
      </c>
      <c r="CN21">
        <v>0.100003977419355</v>
      </c>
      <c r="CO21">
        <v>0</v>
      </c>
      <c r="CP21">
        <v>689.02170967741904</v>
      </c>
      <c r="CQ21">
        <v>4.9994800000000001</v>
      </c>
      <c r="CR21">
        <v>9684.48870967742</v>
      </c>
      <c r="CS21">
        <v>11417.680645161299</v>
      </c>
      <c r="CT21">
        <v>47.120935483871001</v>
      </c>
      <c r="CU21">
        <v>48.328258064516099</v>
      </c>
      <c r="CV21">
        <v>48.080290322580602</v>
      </c>
      <c r="CW21">
        <v>47.936999999999998</v>
      </c>
      <c r="CX21">
        <v>49.003999999999998</v>
      </c>
      <c r="CY21">
        <v>1255.50548387097</v>
      </c>
      <c r="CZ21">
        <v>139.50870967741901</v>
      </c>
      <c r="DA21">
        <v>0</v>
      </c>
      <c r="DB21">
        <v>113.40000009536701</v>
      </c>
      <c r="DC21">
        <v>0</v>
      </c>
      <c r="DD21">
        <v>688.94960000000003</v>
      </c>
      <c r="DE21">
        <v>-3.93923077020861</v>
      </c>
      <c r="DF21">
        <v>-58.389999962634597</v>
      </c>
      <c r="DG21">
        <v>9683.5048000000006</v>
      </c>
      <c r="DH21">
        <v>15</v>
      </c>
      <c r="DI21">
        <v>1608071023.5</v>
      </c>
      <c r="DJ21" t="s">
        <v>313</v>
      </c>
      <c r="DK21">
        <v>1608071021.5</v>
      </c>
      <c r="DL21">
        <v>1608071023.5</v>
      </c>
      <c r="DM21">
        <v>50</v>
      </c>
      <c r="DN21">
        <v>-0.20100000000000001</v>
      </c>
      <c r="DO21">
        <v>8.9999999999999993E-3</v>
      </c>
      <c r="DP21">
        <v>0.49399999999999999</v>
      </c>
      <c r="DQ21">
        <v>0.309</v>
      </c>
      <c r="DR21">
        <v>100</v>
      </c>
      <c r="DS21">
        <v>20</v>
      </c>
      <c r="DT21">
        <v>0.19</v>
      </c>
      <c r="DU21">
        <v>7.0000000000000007E-2</v>
      </c>
      <c r="DV21">
        <v>1.4243373130900101</v>
      </c>
      <c r="DW21">
        <v>-0.146567172069935</v>
      </c>
      <c r="DX21">
        <v>3.3173903775428497E-2</v>
      </c>
      <c r="DY21">
        <v>1</v>
      </c>
      <c r="DZ21">
        <v>-1.81058903225806</v>
      </c>
      <c r="EA21">
        <v>7.1980161290326306E-2</v>
      </c>
      <c r="EB21">
        <v>3.6254880281484402E-2</v>
      </c>
      <c r="EC21">
        <v>1</v>
      </c>
      <c r="ED21">
        <v>0.67661990322580601</v>
      </c>
      <c r="EE21">
        <v>2.4918241935482699E-2</v>
      </c>
      <c r="EF21">
        <v>1.8814729877247699E-3</v>
      </c>
      <c r="EG21">
        <v>1</v>
      </c>
      <c r="EH21">
        <v>3</v>
      </c>
      <c r="EI21">
        <v>3</v>
      </c>
      <c r="EJ21" t="s">
        <v>308</v>
      </c>
      <c r="EK21">
        <v>100</v>
      </c>
      <c r="EL21">
        <v>100</v>
      </c>
      <c r="EM21">
        <v>0.48</v>
      </c>
      <c r="EN21">
        <v>0.33029999999999998</v>
      </c>
      <c r="EO21">
        <v>0.50651627640702002</v>
      </c>
      <c r="EP21">
        <v>-1.6043650578588901E-5</v>
      </c>
      <c r="EQ21">
        <v>-1.15305589960158E-6</v>
      </c>
      <c r="ER21">
        <v>3.6581349982770798E-10</v>
      </c>
      <c r="ES21">
        <v>-4.3135627217409198E-2</v>
      </c>
      <c r="ET21">
        <v>-1.48585495900011E-2</v>
      </c>
      <c r="EU21">
        <v>2.0620247853856302E-3</v>
      </c>
      <c r="EV21">
        <v>-2.1578943166311499E-5</v>
      </c>
      <c r="EW21">
        <v>18</v>
      </c>
      <c r="EX21">
        <v>2225</v>
      </c>
      <c r="EY21">
        <v>1</v>
      </c>
      <c r="EZ21">
        <v>25</v>
      </c>
      <c r="FA21">
        <v>1.6</v>
      </c>
      <c r="FB21">
        <v>1.6</v>
      </c>
      <c r="FC21">
        <v>2</v>
      </c>
      <c r="FD21">
        <v>503.726</v>
      </c>
      <c r="FE21">
        <v>497.6</v>
      </c>
      <c r="FF21">
        <v>24.651399999999999</v>
      </c>
      <c r="FG21">
        <v>31.5702</v>
      </c>
      <c r="FH21">
        <v>29.999700000000001</v>
      </c>
      <c r="FI21">
        <v>31.653099999999998</v>
      </c>
      <c r="FJ21">
        <v>31.699300000000001</v>
      </c>
      <c r="FK21">
        <v>9.2686299999999999</v>
      </c>
      <c r="FL21">
        <v>19.061199999999999</v>
      </c>
      <c r="FM21">
        <v>48.796599999999998</v>
      </c>
      <c r="FN21">
        <v>24.652000000000001</v>
      </c>
      <c r="FO21">
        <v>151.63200000000001</v>
      </c>
      <c r="FP21">
        <v>20.104900000000001</v>
      </c>
      <c r="FQ21">
        <v>98.357900000000001</v>
      </c>
      <c r="FR21">
        <v>102.233</v>
      </c>
    </row>
    <row r="22" spans="1:174" x14ac:dyDescent="0.25">
      <c r="A22">
        <v>6</v>
      </c>
      <c r="B22">
        <v>1608071215.5</v>
      </c>
      <c r="C22">
        <v>498</v>
      </c>
      <c r="D22" t="s">
        <v>318</v>
      </c>
      <c r="E22" t="s">
        <v>319</v>
      </c>
      <c r="F22" t="s">
        <v>291</v>
      </c>
      <c r="G22" t="s">
        <v>292</v>
      </c>
      <c r="H22">
        <v>1608071207.75</v>
      </c>
      <c r="I22">
        <f t="shared" si="0"/>
        <v>6.1555253809752108E-4</v>
      </c>
      <c r="J22">
        <f t="shared" si="1"/>
        <v>0.61555253809752108</v>
      </c>
      <c r="K22">
        <f t="shared" si="2"/>
        <v>2.4921066066913991</v>
      </c>
      <c r="L22">
        <f t="shared" si="3"/>
        <v>199.6722</v>
      </c>
      <c r="M22">
        <f t="shared" si="4"/>
        <v>78.420411395704818</v>
      </c>
      <c r="N22">
        <f t="shared" si="5"/>
        <v>8.0473311608695361</v>
      </c>
      <c r="O22">
        <f t="shared" si="6"/>
        <v>20.489924605360873</v>
      </c>
      <c r="P22">
        <f t="shared" si="7"/>
        <v>3.4200516220871169E-2</v>
      </c>
      <c r="Q22">
        <f t="shared" si="8"/>
        <v>2.97309738456021</v>
      </c>
      <c r="R22">
        <f t="shared" si="9"/>
        <v>3.3983447378368732E-2</v>
      </c>
      <c r="S22">
        <f t="shared" si="10"/>
        <v>2.1259042384018774E-2</v>
      </c>
      <c r="T22">
        <f t="shared" si="11"/>
        <v>231.29413858159879</v>
      </c>
      <c r="U22">
        <f t="shared" si="12"/>
        <v>29.170718104379556</v>
      </c>
      <c r="V22">
        <f t="shared" si="13"/>
        <v>28.622599999999998</v>
      </c>
      <c r="W22">
        <f t="shared" si="14"/>
        <v>3.9347753323201529</v>
      </c>
      <c r="X22">
        <f t="shared" si="15"/>
        <v>56.20645730342131</v>
      </c>
      <c r="Y22">
        <f t="shared" si="16"/>
        <v>2.130962885939645</v>
      </c>
      <c r="Z22">
        <f t="shared" si="17"/>
        <v>3.7913132906349043</v>
      </c>
      <c r="AA22">
        <f t="shared" si="18"/>
        <v>1.8038124463805079</v>
      </c>
      <c r="AB22">
        <f t="shared" si="19"/>
        <v>-27.145866930100681</v>
      </c>
      <c r="AC22">
        <f t="shared" si="20"/>
        <v>-102.3498523223021</v>
      </c>
      <c r="AD22">
        <f t="shared" si="21"/>
        <v>-7.5266472253845729</v>
      </c>
      <c r="AE22">
        <f t="shared" si="22"/>
        <v>94.271772103811429</v>
      </c>
      <c r="AF22">
        <v>0</v>
      </c>
      <c r="AG22">
        <v>0</v>
      </c>
      <c r="AH22">
        <f t="shared" si="23"/>
        <v>1</v>
      </c>
      <c r="AI22">
        <f t="shared" si="24"/>
        <v>0</v>
      </c>
      <c r="AJ22">
        <f t="shared" si="25"/>
        <v>54024.19485719037</v>
      </c>
      <c r="AK22" t="s">
        <v>293</v>
      </c>
      <c r="AL22">
        <v>10143.9</v>
      </c>
      <c r="AM22">
        <v>715.47692307692296</v>
      </c>
      <c r="AN22">
        <v>3262.08</v>
      </c>
      <c r="AO22">
        <f t="shared" si="26"/>
        <v>0.78066849277855754</v>
      </c>
      <c r="AP22">
        <v>-0.57774747981622299</v>
      </c>
      <c r="AQ22" t="s">
        <v>320</v>
      </c>
      <c r="AR22">
        <v>15364.7</v>
      </c>
      <c r="AS22">
        <v>681.32615999999996</v>
      </c>
      <c r="AT22">
        <v>763.92</v>
      </c>
      <c r="AU22">
        <f t="shared" si="27"/>
        <v>0.1081184417216462</v>
      </c>
      <c r="AV22">
        <v>0.5</v>
      </c>
      <c r="AW22">
        <f t="shared" si="28"/>
        <v>1180.198011554565</v>
      </c>
      <c r="AX22">
        <f t="shared" si="29"/>
        <v>2.4921066066913991</v>
      </c>
      <c r="AY22">
        <f t="shared" si="30"/>
        <v>63.800584966132483</v>
      </c>
      <c r="AZ22">
        <f t="shared" si="31"/>
        <v>2.6011347726844487E-3</v>
      </c>
      <c r="BA22">
        <f t="shared" si="32"/>
        <v>3.2701853597235311</v>
      </c>
      <c r="BB22" t="s">
        <v>321</v>
      </c>
      <c r="BC22">
        <v>681.32615999999996</v>
      </c>
      <c r="BD22">
        <v>535.36</v>
      </c>
      <c r="BE22">
        <f t="shared" si="33"/>
        <v>0.29919363284113509</v>
      </c>
      <c r="BF22">
        <f t="shared" si="34"/>
        <v>0.36136611830591536</v>
      </c>
      <c r="BG22">
        <f t="shared" si="35"/>
        <v>0.91617767867621169</v>
      </c>
      <c r="BH22">
        <f t="shared" si="36"/>
        <v>1.7049668445121924</v>
      </c>
      <c r="BI22">
        <f t="shared" si="37"/>
        <v>0.98097737438470067</v>
      </c>
      <c r="BJ22">
        <f t="shared" si="38"/>
        <v>0.28394765452166826</v>
      </c>
      <c r="BK22">
        <f t="shared" si="39"/>
        <v>0.71605234547833174</v>
      </c>
      <c r="BL22">
        <f t="shared" si="40"/>
        <v>1400.0150000000001</v>
      </c>
      <c r="BM22">
        <f t="shared" si="41"/>
        <v>1180.198011554565</v>
      </c>
      <c r="BN22">
        <f t="shared" si="42"/>
        <v>0.84298954765096434</v>
      </c>
      <c r="BO22">
        <f t="shared" si="43"/>
        <v>0.19597909530192864</v>
      </c>
      <c r="BP22">
        <v>6</v>
      </c>
      <c r="BQ22">
        <v>0.5</v>
      </c>
      <c r="BR22" t="s">
        <v>296</v>
      </c>
      <c r="BS22">
        <v>2</v>
      </c>
      <c r="BT22">
        <v>1608071207.75</v>
      </c>
      <c r="BU22">
        <v>199.6722</v>
      </c>
      <c r="BV22">
        <v>202.81010000000001</v>
      </c>
      <c r="BW22">
        <v>20.766013333333301</v>
      </c>
      <c r="BX22">
        <v>20.042716666666699</v>
      </c>
      <c r="BY22">
        <v>199.211833333333</v>
      </c>
      <c r="BZ22">
        <v>20.4358166666667</v>
      </c>
      <c r="CA22">
        <v>500.01886666666701</v>
      </c>
      <c r="CB22">
        <v>102.517833333333</v>
      </c>
      <c r="CC22">
        <v>9.9980289999999999E-2</v>
      </c>
      <c r="CD22">
        <v>27.9840533333333</v>
      </c>
      <c r="CE22">
        <v>28.622599999999998</v>
      </c>
      <c r="CF22">
        <v>999.9</v>
      </c>
      <c r="CG22">
        <v>0</v>
      </c>
      <c r="CH22">
        <v>0</v>
      </c>
      <c r="CI22">
        <v>9998.6293333333306</v>
      </c>
      <c r="CJ22">
        <v>0</v>
      </c>
      <c r="CK22">
        <v>159.48419999999999</v>
      </c>
      <c r="CL22">
        <v>1400.0150000000001</v>
      </c>
      <c r="CM22">
        <v>0.89999200000000001</v>
      </c>
      <c r="CN22">
        <v>0.10000803666666699</v>
      </c>
      <c r="CO22">
        <v>0</v>
      </c>
      <c r="CP22">
        <v>681.34456666666699</v>
      </c>
      <c r="CQ22">
        <v>4.9994800000000001</v>
      </c>
      <c r="CR22">
        <v>9578.7206666666698</v>
      </c>
      <c r="CS22">
        <v>11417.67</v>
      </c>
      <c r="CT22">
        <v>47.057933333333303</v>
      </c>
      <c r="CU22">
        <v>48.2541333333333</v>
      </c>
      <c r="CV22">
        <v>48.0165333333333</v>
      </c>
      <c r="CW22">
        <v>47.851900000000001</v>
      </c>
      <c r="CX22">
        <v>48.941200000000002</v>
      </c>
      <c r="CY22">
        <v>1255.50133333333</v>
      </c>
      <c r="CZ22">
        <v>139.51366666666701</v>
      </c>
      <c r="DA22">
        <v>0</v>
      </c>
      <c r="DB22">
        <v>95</v>
      </c>
      <c r="DC22">
        <v>0</v>
      </c>
      <c r="DD22">
        <v>681.32615999999996</v>
      </c>
      <c r="DE22">
        <v>-2.1043076902315598</v>
      </c>
      <c r="DF22">
        <v>-51.082307706020401</v>
      </c>
      <c r="DG22">
        <v>9578.4508000000005</v>
      </c>
      <c r="DH22">
        <v>15</v>
      </c>
      <c r="DI22">
        <v>1608071023.5</v>
      </c>
      <c r="DJ22" t="s">
        <v>313</v>
      </c>
      <c r="DK22">
        <v>1608071021.5</v>
      </c>
      <c r="DL22">
        <v>1608071023.5</v>
      </c>
      <c r="DM22">
        <v>50</v>
      </c>
      <c r="DN22">
        <v>-0.20100000000000001</v>
      </c>
      <c r="DO22">
        <v>8.9999999999999993E-3</v>
      </c>
      <c r="DP22">
        <v>0.49399999999999999</v>
      </c>
      <c r="DQ22">
        <v>0.309</v>
      </c>
      <c r="DR22">
        <v>100</v>
      </c>
      <c r="DS22">
        <v>20</v>
      </c>
      <c r="DT22">
        <v>0.19</v>
      </c>
      <c r="DU22">
        <v>7.0000000000000007E-2</v>
      </c>
      <c r="DV22">
        <v>2.4950306527589299</v>
      </c>
      <c r="DW22">
        <v>-0.17467510197543101</v>
      </c>
      <c r="DX22">
        <v>1.50868393702214E-2</v>
      </c>
      <c r="DY22">
        <v>1</v>
      </c>
      <c r="DZ22">
        <v>-3.1405938709677401</v>
      </c>
      <c r="EA22">
        <v>0.172008387096791</v>
      </c>
      <c r="EB22">
        <v>1.6236267582656099E-2</v>
      </c>
      <c r="EC22">
        <v>1</v>
      </c>
      <c r="ED22">
        <v>0.72159580645161303</v>
      </c>
      <c r="EE22">
        <v>0.13180349999999899</v>
      </c>
      <c r="EF22">
        <v>9.8689491757484905E-3</v>
      </c>
      <c r="EG22">
        <v>1</v>
      </c>
      <c r="EH22">
        <v>3</v>
      </c>
      <c r="EI22">
        <v>3</v>
      </c>
      <c r="EJ22" t="s">
        <v>308</v>
      </c>
      <c r="EK22">
        <v>100</v>
      </c>
      <c r="EL22">
        <v>100</v>
      </c>
      <c r="EM22">
        <v>0.46</v>
      </c>
      <c r="EN22">
        <v>0.33069999999999999</v>
      </c>
      <c r="EO22">
        <v>0.50651627640702002</v>
      </c>
      <c r="EP22">
        <v>-1.6043650578588901E-5</v>
      </c>
      <c r="EQ22">
        <v>-1.15305589960158E-6</v>
      </c>
      <c r="ER22">
        <v>3.6581349982770798E-10</v>
      </c>
      <c r="ES22">
        <v>-4.3135627217409198E-2</v>
      </c>
      <c r="ET22">
        <v>-1.48585495900011E-2</v>
      </c>
      <c r="EU22">
        <v>2.0620247853856302E-3</v>
      </c>
      <c r="EV22">
        <v>-2.1578943166311499E-5</v>
      </c>
      <c r="EW22">
        <v>18</v>
      </c>
      <c r="EX22">
        <v>2225</v>
      </c>
      <c r="EY22">
        <v>1</v>
      </c>
      <c r="EZ22">
        <v>25</v>
      </c>
      <c r="FA22">
        <v>3.2</v>
      </c>
      <c r="FB22">
        <v>3.2</v>
      </c>
      <c r="FC22">
        <v>2</v>
      </c>
      <c r="FD22">
        <v>503.61500000000001</v>
      </c>
      <c r="FE22">
        <v>498.18700000000001</v>
      </c>
      <c r="FF22">
        <v>24.5932</v>
      </c>
      <c r="FG22">
        <v>31.490100000000002</v>
      </c>
      <c r="FH22">
        <v>29.9998</v>
      </c>
      <c r="FI22">
        <v>31.575500000000002</v>
      </c>
      <c r="FJ22">
        <v>31.621700000000001</v>
      </c>
      <c r="FK22">
        <v>11.3491</v>
      </c>
      <c r="FL22">
        <v>18.854500000000002</v>
      </c>
      <c r="FM22">
        <v>48.796599999999998</v>
      </c>
      <c r="FN22">
        <v>24.596499999999999</v>
      </c>
      <c r="FO22">
        <v>202.94300000000001</v>
      </c>
      <c r="FP22">
        <v>20.028199999999998</v>
      </c>
      <c r="FQ22">
        <v>98.372399999999999</v>
      </c>
      <c r="FR22">
        <v>102.248</v>
      </c>
    </row>
    <row r="23" spans="1:174" x14ac:dyDescent="0.25">
      <c r="A23">
        <v>7</v>
      </c>
      <c r="B23">
        <v>1608071312.5999999</v>
      </c>
      <c r="C23">
        <v>595.09999990463302</v>
      </c>
      <c r="D23" t="s">
        <v>322</v>
      </c>
      <c r="E23" t="s">
        <v>323</v>
      </c>
      <c r="F23" t="s">
        <v>291</v>
      </c>
      <c r="G23" t="s">
        <v>292</v>
      </c>
      <c r="H23">
        <v>1608071304.8499999</v>
      </c>
      <c r="I23">
        <f t="shared" si="0"/>
        <v>6.9022095310355817E-4</v>
      </c>
      <c r="J23">
        <f t="shared" si="1"/>
        <v>0.69022095310355813</v>
      </c>
      <c r="K23">
        <f t="shared" si="2"/>
        <v>3.5259313095511358</v>
      </c>
      <c r="L23">
        <f t="shared" si="3"/>
        <v>249.694433333333</v>
      </c>
      <c r="M23">
        <f t="shared" si="4"/>
        <v>96.459198649116473</v>
      </c>
      <c r="N23">
        <f t="shared" si="5"/>
        <v>9.8991019651830143</v>
      </c>
      <c r="O23">
        <f t="shared" si="6"/>
        <v>25.624830916298475</v>
      </c>
      <c r="P23">
        <f t="shared" si="7"/>
        <v>3.8296400228801555E-2</v>
      </c>
      <c r="Q23">
        <f t="shared" si="8"/>
        <v>2.9724044950806059</v>
      </c>
      <c r="R23">
        <f t="shared" si="9"/>
        <v>3.8024385511330541E-2</v>
      </c>
      <c r="S23">
        <f t="shared" si="10"/>
        <v>2.3789519179169629E-2</v>
      </c>
      <c r="T23">
        <f t="shared" si="11"/>
        <v>231.28919542107641</v>
      </c>
      <c r="U23">
        <f t="shared" si="12"/>
        <v>29.147842047100816</v>
      </c>
      <c r="V23">
        <f t="shared" si="13"/>
        <v>28.598659999999999</v>
      </c>
      <c r="W23">
        <f t="shared" si="14"/>
        <v>3.9293125269503868</v>
      </c>
      <c r="X23">
        <f t="shared" si="15"/>
        <v>55.966575032723767</v>
      </c>
      <c r="Y23">
        <f t="shared" si="16"/>
        <v>2.1213779338771754</v>
      </c>
      <c r="Z23">
        <f t="shared" si="17"/>
        <v>3.7904372969702034</v>
      </c>
      <c r="AA23">
        <f t="shared" si="18"/>
        <v>1.8079345930732114</v>
      </c>
      <c r="AB23">
        <f t="shared" si="19"/>
        <v>-30.438744031866914</v>
      </c>
      <c r="AC23">
        <f t="shared" si="20"/>
        <v>-99.124773078318356</v>
      </c>
      <c r="AD23">
        <f t="shared" si="21"/>
        <v>-7.2901659026040742</v>
      </c>
      <c r="AE23">
        <f t="shared" si="22"/>
        <v>94.435512408287053</v>
      </c>
      <c r="AF23">
        <v>0</v>
      </c>
      <c r="AG23">
        <v>0</v>
      </c>
      <c r="AH23">
        <f t="shared" si="23"/>
        <v>1</v>
      </c>
      <c r="AI23">
        <f t="shared" si="24"/>
        <v>0</v>
      </c>
      <c r="AJ23">
        <f t="shared" si="25"/>
        <v>54004.742891439084</v>
      </c>
      <c r="AK23" t="s">
        <v>293</v>
      </c>
      <c r="AL23">
        <v>10143.9</v>
      </c>
      <c r="AM23">
        <v>715.47692307692296</v>
      </c>
      <c r="AN23">
        <v>3262.08</v>
      </c>
      <c r="AO23">
        <f t="shared" si="26"/>
        <v>0.78066849277855754</v>
      </c>
      <c r="AP23">
        <v>-0.57774747981622299</v>
      </c>
      <c r="AQ23" t="s">
        <v>324</v>
      </c>
      <c r="AR23">
        <v>15365</v>
      </c>
      <c r="AS23">
        <v>676.59703999999999</v>
      </c>
      <c r="AT23">
        <v>765.73</v>
      </c>
      <c r="AU23">
        <f t="shared" si="27"/>
        <v>0.11640259621537619</v>
      </c>
      <c r="AV23">
        <v>0.5</v>
      </c>
      <c r="AW23">
        <f t="shared" si="28"/>
        <v>1180.1729805580428</v>
      </c>
      <c r="AX23">
        <f t="shared" si="29"/>
        <v>3.5259313095511358</v>
      </c>
      <c r="AY23">
        <f t="shared" si="30"/>
        <v>68.687599460097431</v>
      </c>
      <c r="AZ23">
        <f t="shared" si="31"/>
        <v>3.4771841560268064E-3</v>
      </c>
      <c r="BA23">
        <f t="shared" si="32"/>
        <v>3.2600916772230417</v>
      </c>
      <c r="BB23" t="s">
        <v>325</v>
      </c>
      <c r="BC23">
        <v>676.59703999999999</v>
      </c>
      <c r="BD23">
        <v>528.76</v>
      </c>
      <c r="BE23">
        <f t="shared" si="33"/>
        <v>0.3094693952176355</v>
      </c>
      <c r="BF23">
        <f t="shared" si="34"/>
        <v>0.37613605097691699</v>
      </c>
      <c r="BG23">
        <f t="shared" si="35"/>
        <v>0.91330323562553972</v>
      </c>
      <c r="BH23">
        <f t="shared" si="36"/>
        <v>1.7736816421497301</v>
      </c>
      <c r="BI23">
        <f t="shared" si="37"/>
        <v>0.98026662365310768</v>
      </c>
      <c r="BJ23">
        <f t="shared" si="38"/>
        <v>0.29394999764491225</v>
      </c>
      <c r="BK23">
        <f t="shared" si="39"/>
        <v>0.70605000235508775</v>
      </c>
      <c r="BL23">
        <f t="shared" si="40"/>
        <v>1399.9853333333299</v>
      </c>
      <c r="BM23">
        <f t="shared" si="41"/>
        <v>1180.1729805580428</v>
      </c>
      <c r="BN23">
        <f t="shared" si="42"/>
        <v>0.84298953171750779</v>
      </c>
      <c r="BO23">
        <f t="shared" si="43"/>
        <v>0.19597906343501587</v>
      </c>
      <c r="BP23">
        <v>6</v>
      </c>
      <c r="BQ23">
        <v>0.5</v>
      </c>
      <c r="BR23" t="s">
        <v>296</v>
      </c>
      <c r="BS23">
        <v>2</v>
      </c>
      <c r="BT23">
        <v>1608071304.8499999</v>
      </c>
      <c r="BU23">
        <v>249.694433333333</v>
      </c>
      <c r="BV23">
        <v>254.13223333333301</v>
      </c>
      <c r="BW23">
        <v>20.671209999999999</v>
      </c>
      <c r="BX23">
        <v>19.86009</v>
      </c>
      <c r="BY23">
        <v>249.257833333333</v>
      </c>
      <c r="BZ23">
        <v>20.344860000000001</v>
      </c>
      <c r="CA23">
        <v>500.01473333333303</v>
      </c>
      <c r="CB23">
        <v>102.52476666666701</v>
      </c>
      <c r="CC23">
        <v>9.9991819999999995E-2</v>
      </c>
      <c r="CD23">
        <v>27.980090000000001</v>
      </c>
      <c r="CE23">
        <v>28.598659999999999</v>
      </c>
      <c r="CF23">
        <v>999.9</v>
      </c>
      <c r="CG23">
        <v>0</v>
      </c>
      <c r="CH23">
        <v>0</v>
      </c>
      <c r="CI23">
        <v>9994.0343333333294</v>
      </c>
      <c r="CJ23">
        <v>0</v>
      </c>
      <c r="CK23">
        <v>158.683433333333</v>
      </c>
      <c r="CL23">
        <v>1399.9853333333299</v>
      </c>
      <c r="CM23">
        <v>0.89999200000000001</v>
      </c>
      <c r="CN23">
        <v>0.100007996666667</v>
      </c>
      <c r="CO23">
        <v>0</v>
      </c>
      <c r="CP23">
        <v>676.60953333333305</v>
      </c>
      <c r="CQ23">
        <v>4.9994800000000001</v>
      </c>
      <c r="CR23">
        <v>9509.9983333333294</v>
      </c>
      <c r="CS23">
        <v>11417.44</v>
      </c>
      <c r="CT23">
        <v>46.991533333333301</v>
      </c>
      <c r="CU23">
        <v>48.1809333333333</v>
      </c>
      <c r="CV23">
        <v>47.939300000000003</v>
      </c>
      <c r="CW23">
        <v>47.770666666666699</v>
      </c>
      <c r="CX23">
        <v>48.876899999999999</v>
      </c>
      <c r="CY23">
        <v>1255.4756666666699</v>
      </c>
      <c r="CZ23">
        <v>139.51</v>
      </c>
      <c r="DA23">
        <v>0</v>
      </c>
      <c r="DB23">
        <v>96.299999952316298</v>
      </c>
      <c r="DC23">
        <v>0</v>
      </c>
      <c r="DD23">
        <v>676.59703999999999</v>
      </c>
      <c r="DE23">
        <v>-1.4890769386373299</v>
      </c>
      <c r="DF23">
        <v>-28.693846226080801</v>
      </c>
      <c r="DG23">
        <v>9509.7232000000004</v>
      </c>
      <c r="DH23">
        <v>15</v>
      </c>
      <c r="DI23">
        <v>1608071023.5</v>
      </c>
      <c r="DJ23" t="s">
        <v>313</v>
      </c>
      <c r="DK23">
        <v>1608071021.5</v>
      </c>
      <c r="DL23">
        <v>1608071023.5</v>
      </c>
      <c r="DM23">
        <v>50</v>
      </c>
      <c r="DN23">
        <v>-0.20100000000000001</v>
      </c>
      <c r="DO23">
        <v>8.9999999999999993E-3</v>
      </c>
      <c r="DP23">
        <v>0.49399999999999999</v>
      </c>
      <c r="DQ23">
        <v>0.309</v>
      </c>
      <c r="DR23">
        <v>100</v>
      </c>
      <c r="DS23">
        <v>20</v>
      </c>
      <c r="DT23">
        <v>0.19</v>
      </c>
      <c r="DU23">
        <v>7.0000000000000007E-2</v>
      </c>
      <c r="DV23">
        <v>3.52610281943267</v>
      </c>
      <c r="DW23">
        <v>-0.20770147211402101</v>
      </c>
      <c r="DX23">
        <v>2.7319372770160801E-2</v>
      </c>
      <c r="DY23">
        <v>1</v>
      </c>
      <c r="DZ23">
        <v>-4.4388838709677403</v>
      </c>
      <c r="EA23">
        <v>0.19485145161291501</v>
      </c>
      <c r="EB23">
        <v>3.2198589197446698E-2</v>
      </c>
      <c r="EC23">
        <v>1</v>
      </c>
      <c r="ED23">
        <v>0.81052390322580603</v>
      </c>
      <c r="EE23">
        <v>3.8009032258063E-2</v>
      </c>
      <c r="EF23">
        <v>2.9406071060114501E-3</v>
      </c>
      <c r="EG23">
        <v>1</v>
      </c>
      <c r="EH23">
        <v>3</v>
      </c>
      <c r="EI23">
        <v>3</v>
      </c>
      <c r="EJ23" t="s">
        <v>308</v>
      </c>
      <c r="EK23">
        <v>100</v>
      </c>
      <c r="EL23">
        <v>100</v>
      </c>
      <c r="EM23">
        <v>0.436</v>
      </c>
      <c r="EN23">
        <v>0.32650000000000001</v>
      </c>
      <c r="EO23">
        <v>0.50651627640702002</v>
      </c>
      <c r="EP23">
        <v>-1.6043650578588901E-5</v>
      </c>
      <c r="EQ23">
        <v>-1.15305589960158E-6</v>
      </c>
      <c r="ER23">
        <v>3.6581349982770798E-10</v>
      </c>
      <c r="ES23">
        <v>-4.3135627217409198E-2</v>
      </c>
      <c r="ET23">
        <v>-1.48585495900011E-2</v>
      </c>
      <c r="EU23">
        <v>2.0620247853856302E-3</v>
      </c>
      <c r="EV23">
        <v>-2.1578943166311499E-5</v>
      </c>
      <c r="EW23">
        <v>18</v>
      </c>
      <c r="EX23">
        <v>2225</v>
      </c>
      <c r="EY23">
        <v>1</v>
      </c>
      <c r="EZ23">
        <v>25</v>
      </c>
      <c r="FA23">
        <v>4.9000000000000004</v>
      </c>
      <c r="FB23">
        <v>4.8</v>
      </c>
      <c r="FC23">
        <v>2</v>
      </c>
      <c r="FD23">
        <v>503.43900000000002</v>
      </c>
      <c r="FE23">
        <v>498.55599999999998</v>
      </c>
      <c r="FF23">
        <v>24.715699999999998</v>
      </c>
      <c r="FG23">
        <v>31.406700000000001</v>
      </c>
      <c r="FH23">
        <v>29.999700000000001</v>
      </c>
      <c r="FI23">
        <v>31.4939</v>
      </c>
      <c r="FJ23">
        <v>31.540800000000001</v>
      </c>
      <c r="FK23">
        <v>13.3992</v>
      </c>
      <c r="FL23">
        <v>19.141400000000001</v>
      </c>
      <c r="FM23">
        <v>48.409399999999998</v>
      </c>
      <c r="FN23">
        <v>24.727399999999999</v>
      </c>
      <c r="FO23">
        <v>254.297</v>
      </c>
      <c r="FP23">
        <v>19.919799999999999</v>
      </c>
      <c r="FQ23">
        <v>98.389099999999999</v>
      </c>
      <c r="FR23">
        <v>102.262</v>
      </c>
    </row>
    <row r="24" spans="1:174" x14ac:dyDescent="0.25">
      <c r="A24">
        <v>8</v>
      </c>
      <c r="B24">
        <v>1608071418.5999999</v>
      </c>
      <c r="C24">
        <v>701.09999990463302</v>
      </c>
      <c r="D24" t="s">
        <v>326</v>
      </c>
      <c r="E24" t="s">
        <v>327</v>
      </c>
      <c r="F24" t="s">
        <v>291</v>
      </c>
      <c r="G24" t="s">
        <v>292</v>
      </c>
      <c r="H24">
        <v>1608071410.8499999</v>
      </c>
      <c r="I24">
        <f t="shared" si="0"/>
        <v>7.1855885500626783E-4</v>
      </c>
      <c r="J24">
        <f t="shared" si="1"/>
        <v>0.71855885500626782</v>
      </c>
      <c r="K24">
        <f t="shared" si="2"/>
        <v>6.6776258810762732</v>
      </c>
      <c r="L24">
        <f t="shared" si="3"/>
        <v>399.43290000000002</v>
      </c>
      <c r="M24">
        <f t="shared" si="4"/>
        <v>123.98184105329833</v>
      </c>
      <c r="N24">
        <f t="shared" si="5"/>
        <v>12.724954447306468</v>
      </c>
      <c r="O24">
        <f t="shared" si="6"/>
        <v>40.996047599184287</v>
      </c>
      <c r="P24">
        <f t="shared" si="7"/>
        <v>4.0136225469657047E-2</v>
      </c>
      <c r="Q24">
        <f t="shared" si="8"/>
        <v>2.9742280259819873</v>
      </c>
      <c r="R24">
        <f t="shared" si="9"/>
        <v>3.9837738457376939E-2</v>
      </c>
      <c r="S24">
        <f t="shared" si="10"/>
        <v>2.4925219223488535E-2</v>
      </c>
      <c r="T24">
        <f t="shared" si="11"/>
        <v>231.2934400435542</v>
      </c>
      <c r="U24">
        <f t="shared" si="12"/>
        <v>29.145486919579582</v>
      </c>
      <c r="V24">
        <f t="shared" si="13"/>
        <v>28.553643333333302</v>
      </c>
      <c r="W24">
        <f t="shared" si="14"/>
        <v>3.9190582040432105</v>
      </c>
      <c r="X24">
        <f t="shared" si="15"/>
        <v>55.972493257832411</v>
      </c>
      <c r="Y24">
        <f t="shared" si="16"/>
        <v>2.1222893072933475</v>
      </c>
      <c r="Z24">
        <f t="shared" si="17"/>
        <v>3.7916647691879772</v>
      </c>
      <c r="AA24">
        <f t="shared" si="18"/>
        <v>1.796768896749863</v>
      </c>
      <c r="AB24">
        <f t="shared" si="19"/>
        <v>-31.688445505776411</v>
      </c>
      <c r="AC24">
        <f t="shared" si="20"/>
        <v>-91.076858199269054</v>
      </c>
      <c r="AD24">
        <f t="shared" si="21"/>
        <v>-6.6928561799129502</v>
      </c>
      <c r="AE24">
        <f t="shared" si="22"/>
        <v>101.83528015859579</v>
      </c>
      <c r="AF24">
        <v>0</v>
      </c>
      <c r="AG24">
        <v>0</v>
      </c>
      <c r="AH24">
        <f t="shared" si="23"/>
        <v>1</v>
      </c>
      <c r="AI24">
        <f t="shared" si="24"/>
        <v>0</v>
      </c>
      <c r="AJ24">
        <f t="shared" si="25"/>
        <v>54057.446157604056</v>
      </c>
      <c r="AK24" t="s">
        <v>293</v>
      </c>
      <c r="AL24">
        <v>10143.9</v>
      </c>
      <c r="AM24">
        <v>715.47692307692296</v>
      </c>
      <c r="AN24">
        <v>3262.08</v>
      </c>
      <c r="AO24">
        <f t="shared" si="26"/>
        <v>0.78066849277855754</v>
      </c>
      <c r="AP24">
        <v>-0.57774747981622299</v>
      </c>
      <c r="AQ24" t="s">
        <v>328</v>
      </c>
      <c r="AR24">
        <v>15365.7</v>
      </c>
      <c r="AS24">
        <v>675.92934615384604</v>
      </c>
      <c r="AT24">
        <v>780.22</v>
      </c>
      <c r="AU24">
        <f t="shared" si="27"/>
        <v>0.13366826516386909</v>
      </c>
      <c r="AV24">
        <v>0.5</v>
      </c>
      <c r="AW24">
        <f t="shared" si="28"/>
        <v>1180.1946195615351</v>
      </c>
      <c r="AX24">
        <f t="shared" si="29"/>
        <v>6.6776258810762732</v>
      </c>
      <c r="AY24">
        <f t="shared" si="30"/>
        <v>78.877283676261442</v>
      </c>
      <c r="AZ24">
        <f t="shared" si="31"/>
        <v>6.1476075561063027E-3</v>
      </c>
      <c r="BA24">
        <f t="shared" si="32"/>
        <v>3.1809745969085639</v>
      </c>
      <c r="BB24" t="s">
        <v>329</v>
      </c>
      <c r="BC24">
        <v>675.92934615384604</v>
      </c>
      <c r="BD24">
        <v>525.53</v>
      </c>
      <c r="BE24">
        <f t="shared" si="33"/>
        <v>0.32643357001871276</v>
      </c>
      <c r="BF24">
        <f t="shared" si="34"/>
        <v>0.4094807563946522</v>
      </c>
      <c r="BG24">
        <f t="shared" si="35"/>
        <v>0.90693025890263268</v>
      </c>
      <c r="BH24">
        <f t="shared" si="36"/>
        <v>1.6108386997124715</v>
      </c>
      <c r="BI24">
        <f t="shared" si="37"/>
        <v>0.97457669100074173</v>
      </c>
      <c r="BJ24">
        <f t="shared" si="38"/>
        <v>0.31836821870891496</v>
      </c>
      <c r="BK24">
        <f t="shared" si="39"/>
        <v>0.68163178129108504</v>
      </c>
      <c r="BL24">
        <f t="shared" si="40"/>
        <v>1400.011</v>
      </c>
      <c r="BM24">
        <f t="shared" si="41"/>
        <v>1180.1946195615351</v>
      </c>
      <c r="BN24">
        <f t="shared" si="42"/>
        <v>0.84298953334047744</v>
      </c>
      <c r="BO24">
        <f t="shared" si="43"/>
        <v>0.19597906668095483</v>
      </c>
      <c r="BP24">
        <v>6</v>
      </c>
      <c r="BQ24">
        <v>0.5</v>
      </c>
      <c r="BR24" t="s">
        <v>296</v>
      </c>
      <c r="BS24">
        <v>2</v>
      </c>
      <c r="BT24">
        <v>1608071410.8499999</v>
      </c>
      <c r="BU24">
        <v>399.43290000000002</v>
      </c>
      <c r="BV24">
        <v>407.79016666666701</v>
      </c>
      <c r="BW24">
        <v>20.677900000000001</v>
      </c>
      <c r="BX24">
        <v>19.833490000000001</v>
      </c>
      <c r="BY24">
        <v>399.09320000000002</v>
      </c>
      <c r="BZ24">
        <v>20.351283333333299</v>
      </c>
      <c r="CA24">
        <v>500.01816666666701</v>
      </c>
      <c r="CB24">
        <v>102.535666666667</v>
      </c>
      <c r="CC24">
        <v>9.9963996666666693E-2</v>
      </c>
      <c r="CD24">
        <v>27.9856433333333</v>
      </c>
      <c r="CE24">
        <v>28.553643333333302</v>
      </c>
      <c r="CF24">
        <v>999.9</v>
      </c>
      <c r="CG24">
        <v>0</v>
      </c>
      <c r="CH24">
        <v>0</v>
      </c>
      <c r="CI24">
        <v>10003.2866666667</v>
      </c>
      <c r="CJ24">
        <v>0</v>
      </c>
      <c r="CK24">
        <v>157.87586666666701</v>
      </c>
      <c r="CL24">
        <v>1400.011</v>
      </c>
      <c r="CM24">
        <v>0.89999123333333297</v>
      </c>
      <c r="CN24">
        <v>0.100008703333333</v>
      </c>
      <c r="CO24">
        <v>0</v>
      </c>
      <c r="CP24">
        <v>675.92036666666695</v>
      </c>
      <c r="CQ24">
        <v>4.9994800000000001</v>
      </c>
      <c r="CR24">
        <v>9500.6180000000004</v>
      </c>
      <c r="CS24">
        <v>11417.6333333333</v>
      </c>
      <c r="CT24">
        <v>46.8496666666666</v>
      </c>
      <c r="CU24">
        <v>48.061999999999998</v>
      </c>
      <c r="CV24">
        <v>47.833066666666703</v>
      </c>
      <c r="CW24">
        <v>47.6415333333333</v>
      </c>
      <c r="CX24">
        <v>48.766399999999997</v>
      </c>
      <c r="CY24">
        <v>1255.499</v>
      </c>
      <c r="CZ24">
        <v>139.512666666667</v>
      </c>
      <c r="DA24">
        <v>0</v>
      </c>
      <c r="DB24">
        <v>105.200000047684</v>
      </c>
      <c r="DC24">
        <v>0</v>
      </c>
      <c r="DD24">
        <v>675.92934615384604</v>
      </c>
      <c r="DE24">
        <v>-0.198871780966901</v>
      </c>
      <c r="DF24">
        <v>3.1945299384382899</v>
      </c>
      <c r="DG24">
        <v>9500.6061538461508</v>
      </c>
      <c r="DH24">
        <v>15</v>
      </c>
      <c r="DI24">
        <v>1608071023.5</v>
      </c>
      <c r="DJ24" t="s">
        <v>313</v>
      </c>
      <c r="DK24">
        <v>1608071021.5</v>
      </c>
      <c r="DL24">
        <v>1608071023.5</v>
      </c>
      <c r="DM24">
        <v>50</v>
      </c>
      <c r="DN24">
        <v>-0.20100000000000001</v>
      </c>
      <c r="DO24">
        <v>8.9999999999999993E-3</v>
      </c>
      <c r="DP24">
        <v>0.49399999999999999</v>
      </c>
      <c r="DQ24">
        <v>0.309</v>
      </c>
      <c r="DR24">
        <v>100</v>
      </c>
      <c r="DS24">
        <v>20</v>
      </c>
      <c r="DT24">
        <v>0.19</v>
      </c>
      <c r="DU24">
        <v>7.0000000000000007E-2</v>
      </c>
      <c r="DV24">
        <v>6.6814362303876296</v>
      </c>
      <c r="DW24">
        <v>-0.14573687693860299</v>
      </c>
      <c r="DX24">
        <v>2.15143821146805E-2</v>
      </c>
      <c r="DY24">
        <v>1</v>
      </c>
      <c r="DZ24">
        <v>-8.3611577419354806</v>
      </c>
      <c r="EA24">
        <v>0.146804032258079</v>
      </c>
      <c r="EB24">
        <v>2.4741143310697902E-2</v>
      </c>
      <c r="EC24">
        <v>1</v>
      </c>
      <c r="ED24">
        <v>0.84380293548387098</v>
      </c>
      <c r="EE24">
        <v>4.6460516129030897E-2</v>
      </c>
      <c r="EF24">
        <v>3.5535415041397901E-3</v>
      </c>
      <c r="EG24">
        <v>1</v>
      </c>
      <c r="EH24">
        <v>3</v>
      </c>
      <c r="EI24">
        <v>3</v>
      </c>
      <c r="EJ24" t="s">
        <v>308</v>
      </c>
      <c r="EK24">
        <v>100</v>
      </c>
      <c r="EL24">
        <v>100</v>
      </c>
      <c r="EM24">
        <v>0.34</v>
      </c>
      <c r="EN24">
        <v>0.32650000000000001</v>
      </c>
      <c r="EO24">
        <v>0.50651627640702002</v>
      </c>
      <c r="EP24">
        <v>-1.6043650578588901E-5</v>
      </c>
      <c r="EQ24">
        <v>-1.15305589960158E-6</v>
      </c>
      <c r="ER24">
        <v>3.6581349982770798E-10</v>
      </c>
      <c r="ES24">
        <v>-4.3135627217409198E-2</v>
      </c>
      <c r="ET24">
        <v>-1.48585495900011E-2</v>
      </c>
      <c r="EU24">
        <v>2.0620247853856302E-3</v>
      </c>
      <c r="EV24">
        <v>-2.1578943166311499E-5</v>
      </c>
      <c r="EW24">
        <v>18</v>
      </c>
      <c r="EX24">
        <v>2225</v>
      </c>
      <c r="EY24">
        <v>1</v>
      </c>
      <c r="EZ24">
        <v>25</v>
      </c>
      <c r="FA24">
        <v>6.6</v>
      </c>
      <c r="FB24">
        <v>6.6</v>
      </c>
      <c r="FC24">
        <v>2</v>
      </c>
      <c r="FD24">
        <v>503.33100000000002</v>
      </c>
      <c r="FE24">
        <v>499.35399999999998</v>
      </c>
      <c r="FF24">
        <v>24.857900000000001</v>
      </c>
      <c r="FG24">
        <v>31.2986</v>
      </c>
      <c r="FH24">
        <v>29.999700000000001</v>
      </c>
      <c r="FI24">
        <v>31.393899999999999</v>
      </c>
      <c r="FJ24">
        <v>31.441600000000001</v>
      </c>
      <c r="FK24">
        <v>19.3124</v>
      </c>
      <c r="FL24">
        <v>19.242799999999999</v>
      </c>
      <c r="FM24">
        <v>48.409399999999998</v>
      </c>
      <c r="FN24">
        <v>24.860499999999998</v>
      </c>
      <c r="FO24">
        <v>407.899</v>
      </c>
      <c r="FP24">
        <v>19.861000000000001</v>
      </c>
      <c r="FQ24">
        <v>98.408199999999994</v>
      </c>
      <c r="FR24">
        <v>102.282</v>
      </c>
    </row>
    <row r="25" spans="1:174" x14ac:dyDescent="0.25">
      <c r="A25">
        <v>9</v>
      </c>
      <c r="B25">
        <v>1608071516.5999999</v>
      </c>
      <c r="C25">
        <v>799.09999990463302</v>
      </c>
      <c r="D25" t="s">
        <v>330</v>
      </c>
      <c r="E25" t="s">
        <v>331</v>
      </c>
      <c r="F25" t="s">
        <v>291</v>
      </c>
      <c r="G25" t="s">
        <v>292</v>
      </c>
      <c r="H25">
        <v>1608071508.8499999</v>
      </c>
      <c r="I25">
        <f t="shared" si="0"/>
        <v>7.0120454163250651E-4</v>
      </c>
      <c r="J25">
        <f t="shared" si="1"/>
        <v>0.70120454163250656</v>
      </c>
      <c r="K25">
        <f t="shared" si="2"/>
        <v>8.7956226554204804</v>
      </c>
      <c r="L25">
        <f t="shared" si="3"/>
        <v>499.41879999999998</v>
      </c>
      <c r="M25">
        <f t="shared" si="4"/>
        <v>126.85969749064515</v>
      </c>
      <c r="N25">
        <f t="shared" si="5"/>
        <v>13.020618140402608</v>
      </c>
      <c r="O25">
        <f t="shared" si="6"/>
        <v>51.259317305384755</v>
      </c>
      <c r="P25">
        <f t="shared" si="7"/>
        <v>3.8957987807555286E-2</v>
      </c>
      <c r="Q25">
        <f t="shared" si="8"/>
        <v>2.9740469994559504</v>
      </c>
      <c r="R25">
        <f t="shared" si="9"/>
        <v>3.8676685058228494E-2</v>
      </c>
      <c r="S25">
        <f t="shared" si="10"/>
        <v>2.4198032629138951E-2</v>
      </c>
      <c r="T25">
        <f t="shared" si="11"/>
        <v>231.29046262208894</v>
      </c>
      <c r="U25">
        <f t="shared" si="12"/>
        <v>29.132716410561535</v>
      </c>
      <c r="V25">
        <f t="shared" si="13"/>
        <v>28.5152866666667</v>
      </c>
      <c r="W25">
        <f t="shared" si="14"/>
        <v>3.9103393830594171</v>
      </c>
      <c r="X25">
        <f t="shared" si="15"/>
        <v>55.547224636784499</v>
      </c>
      <c r="Y25">
        <f t="shared" si="16"/>
        <v>2.104043576896359</v>
      </c>
      <c r="Z25">
        <f t="shared" si="17"/>
        <v>3.7878464507532188</v>
      </c>
      <c r="AA25">
        <f t="shared" si="18"/>
        <v>1.8062958061630581</v>
      </c>
      <c r="AB25">
        <f t="shared" si="19"/>
        <v>-30.923120285993537</v>
      </c>
      <c r="AC25">
        <f t="shared" si="20"/>
        <v>-87.6919490539007</v>
      </c>
      <c r="AD25">
        <f t="shared" si="21"/>
        <v>-6.4427202039041003</v>
      </c>
      <c r="AE25">
        <f t="shared" si="22"/>
        <v>106.2326730782906</v>
      </c>
      <c r="AF25">
        <v>0</v>
      </c>
      <c r="AG25">
        <v>0</v>
      </c>
      <c r="AH25">
        <f t="shared" si="23"/>
        <v>1</v>
      </c>
      <c r="AI25">
        <f t="shared" si="24"/>
        <v>0</v>
      </c>
      <c r="AJ25">
        <f t="shared" si="25"/>
        <v>54055.290435172763</v>
      </c>
      <c r="AK25" t="s">
        <v>293</v>
      </c>
      <c r="AL25">
        <v>10143.9</v>
      </c>
      <c r="AM25">
        <v>715.47692307692296</v>
      </c>
      <c r="AN25">
        <v>3262.08</v>
      </c>
      <c r="AO25">
        <f t="shared" si="26"/>
        <v>0.78066849277855754</v>
      </c>
      <c r="AP25">
        <v>-0.57774747981622299</v>
      </c>
      <c r="AQ25" t="s">
        <v>332</v>
      </c>
      <c r="AR25">
        <v>15366.4</v>
      </c>
      <c r="AS25">
        <v>681.33360000000005</v>
      </c>
      <c r="AT25">
        <v>800.02</v>
      </c>
      <c r="AU25">
        <f t="shared" si="27"/>
        <v>0.14835429114272136</v>
      </c>
      <c r="AV25">
        <v>0.5</v>
      </c>
      <c r="AW25">
        <f t="shared" si="28"/>
        <v>1180.1834715543798</v>
      </c>
      <c r="AX25">
        <f t="shared" si="29"/>
        <v>8.7956226554204804</v>
      </c>
      <c r="AY25">
        <f t="shared" si="30"/>
        <v>87.542641170403044</v>
      </c>
      <c r="AZ25">
        <f t="shared" si="31"/>
        <v>7.9422991095540029E-3</v>
      </c>
      <c r="BA25">
        <f t="shared" si="32"/>
        <v>3.0774980625484365</v>
      </c>
      <c r="BB25" t="s">
        <v>333</v>
      </c>
      <c r="BC25">
        <v>681.33360000000005</v>
      </c>
      <c r="BD25">
        <v>525.16999999999996</v>
      </c>
      <c r="BE25">
        <f t="shared" si="33"/>
        <v>0.34355391115222123</v>
      </c>
      <c r="BF25">
        <f t="shared" si="34"/>
        <v>0.43182244860833152</v>
      </c>
      <c r="BG25">
        <f t="shared" si="35"/>
        <v>0.89957652973608926</v>
      </c>
      <c r="BH25">
        <f t="shared" si="36"/>
        <v>1.4038571142612755</v>
      </c>
      <c r="BI25">
        <f t="shared" si="37"/>
        <v>0.96680162774906175</v>
      </c>
      <c r="BJ25">
        <f t="shared" si="38"/>
        <v>0.33284751454447192</v>
      </c>
      <c r="BK25">
        <f t="shared" si="39"/>
        <v>0.66715248545552808</v>
      </c>
      <c r="BL25">
        <f t="shared" si="40"/>
        <v>1399.99833333333</v>
      </c>
      <c r="BM25">
        <f t="shared" si="41"/>
        <v>1180.1834715543798</v>
      </c>
      <c r="BN25">
        <f t="shared" si="42"/>
        <v>0.84298919752598467</v>
      </c>
      <c r="BO25">
        <f t="shared" si="43"/>
        <v>0.1959783950519694</v>
      </c>
      <c r="BP25">
        <v>6</v>
      </c>
      <c r="BQ25">
        <v>0.5</v>
      </c>
      <c r="BR25" t="s">
        <v>296</v>
      </c>
      <c r="BS25">
        <v>2</v>
      </c>
      <c r="BT25">
        <v>1608071508.8499999</v>
      </c>
      <c r="BU25">
        <v>499.41879999999998</v>
      </c>
      <c r="BV25">
        <v>510.39343333333301</v>
      </c>
      <c r="BW25">
        <v>20.499666666666698</v>
      </c>
      <c r="BX25">
        <v>19.675496666666699</v>
      </c>
      <c r="BY25">
        <v>499.16196666666701</v>
      </c>
      <c r="BZ25">
        <v>20.180243333333301</v>
      </c>
      <c r="CA25">
        <v>500.01583333333298</v>
      </c>
      <c r="CB25">
        <v>102.537966666667</v>
      </c>
      <c r="CC25">
        <v>9.9974286666666703E-2</v>
      </c>
      <c r="CD25">
        <v>27.968363333333301</v>
      </c>
      <c r="CE25">
        <v>28.5152866666667</v>
      </c>
      <c r="CF25">
        <v>999.9</v>
      </c>
      <c r="CG25">
        <v>0</v>
      </c>
      <c r="CH25">
        <v>0</v>
      </c>
      <c r="CI25">
        <v>10002.038</v>
      </c>
      <c r="CJ25">
        <v>0</v>
      </c>
      <c r="CK25">
        <v>157.0307</v>
      </c>
      <c r="CL25">
        <v>1399.99833333333</v>
      </c>
      <c r="CM25">
        <v>0.90000186666666704</v>
      </c>
      <c r="CN25">
        <v>9.9997916666666603E-2</v>
      </c>
      <c r="CO25">
        <v>0</v>
      </c>
      <c r="CP25">
        <v>681.34423333333302</v>
      </c>
      <c r="CQ25">
        <v>4.9994800000000001</v>
      </c>
      <c r="CR25">
        <v>9571.1640000000007</v>
      </c>
      <c r="CS25">
        <v>11417.57</v>
      </c>
      <c r="CT25">
        <v>46.743499999999997</v>
      </c>
      <c r="CU25">
        <v>47.918399999999998</v>
      </c>
      <c r="CV25">
        <v>47.684966666666597</v>
      </c>
      <c r="CW25">
        <v>47.526800000000001</v>
      </c>
      <c r="CX25">
        <v>48.641599999999997</v>
      </c>
      <c r="CY25">
        <v>1255.5026666666699</v>
      </c>
      <c r="CZ25">
        <v>139.49566666666701</v>
      </c>
      <c r="DA25">
        <v>0</v>
      </c>
      <c r="DB25">
        <v>97.5</v>
      </c>
      <c r="DC25">
        <v>0</v>
      </c>
      <c r="DD25">
        <v>681.33360000000005</v>
      </c>
      <c r="DE25">
        <v>0.41438461763736301</v>
      </c>
      <c r="DF25">
        <v>11.423076955001999</v>
      </c>
      <c r="DG25">
        <v>9571.3151999999991</v>
      </c>
      <c r="DH25">
        <v>15</v>
      </c>
      <c r="DI25">
        <v>1608071023.5</v>
      </c>
      <c r="DJ25" t="s">
        <v>313</v>
      </c>
      <c r="DK25">
        <v>1608071021.5</v>
      </c>
      <c r="DL25">
        <v>1608071023.5</v>
      </c>
      <c r="DM25">
        <v>50</v>
      </c>
      <c r="DN25">
        <v>-0.20100000000000001</v>
      </c>
      <c r="DO25">
        <v>8.9999999999999993E-3</v>
      </c>
      <c r="DP25">
        <v>0.49399999999999999</v>
      </c>
      <c r="DQ25">
        <v>0.309</v>
      </c>
      <c r="DR25">
        <v>100</v>
      </c>
      <c r="DS25">
        <v>20</v>
      </c>
      <c r="DT25">
        <v>0.19</v>
      </c>
      <c r="DU25">
        <v>7.0000000000000007E-2</v>
      </c>
      <c r="DV25">
        <v>8.8039604722949196</v>
      </c>
      <c r="DW25">
        <v>6.6095061304263306E-2</v>
      </c>
      <c r="DX25">
        <v>3.3702369006638297E-2</v>
      </c>
      <c r="DY25">
        <v>1</v>
      </c>
      <c r="DZ25">
        <v>-10.984180645161301</v>
      </c>
      <c r="EA25">
        <v>4.5943548387140397E-2</v>
      </c>
      <c r="EB25">
        <v>4.6887686115452298E-2</v>
      </c>
      <c r="EC25">
        <v>1</v>
      </c>
      <c r="ED25">
        <v>0.82701335483870997</v>
      </c>
      <c r="EE25">
        <v>-0.16053991935484099</v>
      </c>
      <c r="EF25">
        <v>2.3356397455513E-2</v>
      </c>
      <c r="EG25">
        <v>1</v>
      </c>
      <c r="EH25">
        <v>3</v>
      </c>
      <c r="EI25">
        <v>3</v>
      </c>
      <c r="EJ25" t="s">
        <v>308</v>
      </c>
      <c r="EK25">
        <v>100</v>
      </c>
      <c r="EL25">
        <v>100</v>
      </c>
      <c r="EM25">
        <v>0.25600000000000001</v>
      </c>
      <c r="EN25">
        <v>0.32050000000000001</v>
      </c>
      <c r="EO25">
        <v>0.50651627640702002</v>
      </c>
      <c r="EP25">
        <v>-1.6043650578588901E-5</v>
      </c>
      <c r="EQ25">
        <v>-1.15305589960158E-6</v>
      </c>
      <c r="ER25">
        <v>3.6581349982770798E-10</v>
      </c>
      <c r="ES25">
        <v>-4.3135627217409198E-2</v>
      </c>
      <c r="ET25">
        <v>-1.48585495900011E-2</v>
      </c>
      <c r="EU25">
        <v>2.0620247853856302E-3</v>
      </c>
      <c r="EV25">
        <v>-2.1578943166311499E-5</v>
      </c>
      <c r="EW25">
        <v>18</v>
      </c>
      <c r="EX25">
        <v>2225</v>
      </c>
      <c r="EY25">
        <v>1</v>
      </c>
      <c r="EZ25">
        <v>25</v>
      </c>
      <c r="FA25">
        <v>8.3000000000000007</v>
      </c>
      <c r="FB25">
        <v>8.1999999999999993</v>
      </c>
      <c r="FC25">
        <v>2</v>
      </c>
      <c r="FD25">
        <v>503.11599999999999</v>
      </c>
      <c r="FE25">
        <v>500.03</v>
      </c>
      <c r="FF25">
        <v>24.9481</v>
      </c>
      <c r="FG25">
        <v>31.1846</v>
      </c>
      <c r="FH25">
        <v>29.999600000000001</v>
      </c>
      <c r="FI25">
        <v>31.288699999999999</v>
      </c>
      <c r="FJ25">
        <v>31.337399999999999</v>
      </c>
      <c r="FK25">
        <v>23.087900000000001</v>
      </c>
      <c r="FL25">
        <v>19.663799999999998</v>
      </c>
      <c r="FM25">
        <v>48.409399999999998</v>
      </c>
      <c r="FN25">
        <v>24.965499999999999</v>
      </c>
      <c r="FO25">
        <v>510.49099999999999</v>
      </c>
      <c r="FP25">
        <v>19.6891</v>
      </c>
      <c r="FQ25">
        <v>98.430599999999998</v>
      </c>
      <c r="FR25">
        <v>102.30200000000001</v>
      </c>
    </row>
    <row r="26" spans="1:174" x14ac:dyDescent="0.25">
      <c r="A26">
        <v>10</v>
      </c>
      <c r="B26">
        <v>1608071632.5999999</v>
      </c>
      <c r="C26">
        <v>915.09999990463302</v>
      </c>
      <c r="D26" t="s">
        <v>334</v>
      </c>
      <c r="E26" t="s">
        <v>335</v>
      </c>
      <c r="F26" t="s">
        <v>291</v>
      </c>
      <c r="G26" t="s">
        <v>292</v>
      </c>
      <c r="H26">
        <v>1608071624.8499999</v>
      </c>
      <c r="I26">
        <f t="shared" si="0"/>
        <v>6.9253851722375322E-4</v>
      </c>
      <c r="J26">
        <f t="shared" si="1"/>
        <v>0.69253851722375326</v>
      </c>
      <c r="K26">
        <f t="shared" si="2"/>
        <v>10.135903422692728</v>
      </c>
      <c r="L26">
        <f t="shared" si="3"/>
        <v>600.05700000000002</v>
      </c>
      <c r="M26">
        <f t="shared" si="4"/>
        <v>164.49599901834262</v>
      </c>
      <c r="N26">
        <f t="shared" si="5"/>
        <v>16.883010051622911</v>
      </c>
      <c r="O26">
        <f t="shared" si="6"/>
        <v>61.58671592624588</v>
      </c>
      <c r="P26">
        <f t="shared" si="7"/>
        <v>3.8440867152540963E-2</v>
      </c>
      <c r="Q26">
        <f t="shared" si="8"/>
        <v>2.9727999690738018</v>
      </c>
      <c r="R26">
        <f t="shared" si="9"/>
        <v>3.8166840404998688E-2</v>
      </c>
      <c r="S26">
        <f t="shared" si="10"/>
        <v>2.3878732483834784E-2</v>
      </c>
      <c r="T26">
        <f t="shared" si="11"/>
        <v>231.29207150210422</v>
      </c>
      <c r="U26">
        <f t="shared" si="12"/>
        <v>29.1614784650566</v>
      </c>
      <c r="V26">
        <f t="shared" si="13"/>
        <v>28.506353333333301</v>
      </c>
      <c r="W26">
        <f t="shared" si="14"/>
        <v>3.908311185410926</v>
      </c>
      <c r="X26">
        <f t="shared" si="15"/>
        <v>55.369760235880896</v>
      </c>
      <c r="Y26">
        <f t="shared" si="16"/>
        <v>2.1005151197457477</v>
      </c>
      <c r="Z26">
        <f t="shared" si="17"/>
        <v>3.7936142594754547</v>
      </c>
      <c r="AA26">
        <f t="shared" si="18"/>
        <v>1.8077960656651784</v>
      </c>
      <c r="AB26">
        <f t="shared" si="19"/>
        <v>-30.540948609567518</v>
      </c>
      <c r="AC26">
        <f t="shared" si="20"/>
        <v>-82.040935646401238</v>
      </c>
      <c r="AD26">
        <f t="shared" si="21"/>
        <v>-6.0305838975430435</v>
      </c>
      <c r="AE26">
        <f t="shared" si="22"/>
        <v>112.67960334859242</v>
      </c>
      <c r="AF26">
        <v>0</v>
      </c>
      <c r="AG26">
        <v>0</v>
      </c>
      <c r="AH26">
        <f t="shared" si="23"/>
        <v>1</v>
      </c>
      <c r="AI26">
        <f t="shared" si="24"/>
        <v>0</v>
      </c>
      <c r="AJ26">
        <f t="shared" si="25"/>
        <v>54013.972035970357</v>
      </c>
      <c r="AK26" t="s">
        <v>293</v>
      </c>
      <c r="AL26">
        <v>10143.9</v>
      </c>
      <c r="AM26">
        <v>715.47692307692296</v>
      </c>
      <c r="AN26">
        <v>3262.08</v>
      </c>
      <c r="AO26">
        <f t="shared" si="26"/>
        <v>0.78066849277855754</v>
      </c>
      <c r="AP26">
        <v>-0.57774747981622299</v>
      </c>
      <c r="AQ26" t="s">
        <v>336</v>
      </c>
      <c r="AR26">
        <v>15367.4</v>
      </c>
      <c r="AS26">
        <v>689.952576923077</v>
      </c>
      <c r="AT26">
        <v>823.45</v>
      </c>
      <c r="AU26">
        <f t="shared" si="27"/>
        <v>0.1621196467021957</v>
      </c>
      <c r="AV26">
        <v>0.5</v>
      </c>
      <c r="AW26">
        <f t="shared" si="28"/>
        <v>1180.1908715544178</v>
      </c>
      <c r="AX26">
        <f t="shared" si="29"/>
        <v>10.135903422692728</v>
      </c>
      <c r="AY26">
        <f t="shared" si="30"/>
        <v>95.666063568779308</v>
      </c>
      <c r="AZ26">
        <f t="shared" si="31"/>
        <v>9.0778967713909756E-3</v>
      </c>
      <c r="BA26">
        <f t="shared" si="32"/>
        <v>2.9614791426316107</v>
      </c>
      <c r="BB26" t="s">
        <v>337</v>
      </c>
      <c r="BC26">
        <v>689.952576923077</v>
      </c>
      <c r="BD26">
        <v>527.21</v>
      </c>
      <c r="BE26">
        <f t="shared" si="33"/>
        <v>0.35975469063088228</v>
      </c>
      <c r="BF26">
        <f t="shared" si="34"/>
        <v>0.45063942437524657</v>
      </c>
      <c r="BG26">
        <f t="shared" si="35"/>
        <v>0.89168040894082723</v>
      </c>
      <c r="BH26">
        <f t="shared" si="36"/>
        <v>1.236395468955934</v>
      </c>
      <c r="BI26">
        <f t="shared" si="37"/>
        <v>0.95760113623457377</v>
      </c>
      <c r="BJ26">
        <f t="shared" si="38"/>
        <v>0.34434484176346775</v>
      </c>
      <c r="BK26">
        <f t="shared" si="39"/>
        <v>0.6556551582365322</v>
      </c>
      <c r="BL26">
        <f t="shared" si="40"/>
        <v>1400.0070000000001</v>
      </c>
      <c r="BM26">
        <f t="shared" si="41"/>
        <v>1180.1908715544178</v>
      </c>
      <c r="BN26">
        <f t="shared" si="42"/>
        <v>0.84298926473540325</v>
      </c>
      <c r="BO26">
        <f t="shared" si="43"/>
        <v>0.19597852947080646</v>
      </c>
      <c r="BP26">
        <v>6</v>
      </c>
      <c r="BQ26">
        <v>0.5</v>
      </c>
      <c r="BR26" t="s">
        <v>296</v>
      </c>
      <c r="BS26">
        <v>2</v>
      </c>
      <c r="BT26">
        <v>1608071624.8499999</v>
      </c>
      <c r="BU26">
        <v>600.05700000000002</v>
      </c>
      <c r="BV26">
        <v>612.718166666667</v>
      </c>
      <c r="BW26">
        <v>20.465920000000001</v>
      </c>
      <c r="BX26">
        <v>19.65192</v>
      </c>
      <c r="BY26">
        <v>599.64400000000001</v>
      </c>
      <c r="BZ26">
        <v>20.166920000000001</v>
      </c>
      <c r="CA26">
        <v>500.02339999999998</v>
      </c>
      <c r="CB26">
        <v>102.534766666667</v>
      </c>
      <c r="CC26">
        <v>0.100009573333333</v>
      </c>
      <c r="CD26">
        <v>27.99446</v>
      </c>
      <c r="CE26">
        <v>28.506353333333301</v>
      </c>
      <c r="CF26">
        <v>999.9</v>
      </c>
      <c r="CG26">
        <v>0</v>
      </c>
      <c r="CH26">
        <v>0</v>
      </c>
      <c r="CI26">
        <v>9995.2960000000003</v>
      </c>
      <c r="CJ26">
        <v>0</v>
      </c>
      <c r="CK26">
        <v>155.97233333333301</v>
      </c>
      <c r="CL26">
        <v>1400.0070000000001</v>
      </c>
      <c r="CM26">
        <v>0.90000206666666704</v>
      </c>
      <c r="CN26">
        <v>9.9997673333333301E-2</v>
      </c>
      <c r="CO26">
        <v>0</v>
      </c>
      <c r="CP26">
        <v>689.94376666666699</v>
      </c>
      <c r="CQ26">
        <v>4.9994800000000001</v>
      </c>
      <c r="CR26">
        <v>9682.8643333333293</v>
      </c>
      <c r="CS26">
        <v>11417.65</v>
      </c>
      <c r="CT26">
        <v>46.570399999999999</v>
      </c>
      <c r="CU26">
        <v>47.7624</v>
      </c>
      <c r="CV26">
        <v>47.5185666666667</v>
      </c>
      <c r="CW26">
        <v>47.343499999999999</v>
      </c>
      <c r="CX26">
        <v>48.466333333333303</v>
      </c>
      <c r="CY26">
        <v>1255.5073333333301</v>
      </c>
      <c r="CZ26">
        <v>139.499666666667</v>
      </c>
      <c r="DA26">
        <v>0</v>
      </c>
      <c r="DB26">
        <v>115.200000047684</v>
      </c>
      <c r="DC26">
        <v>0</v>
      </c>
      <c r="DD26">
        <v>689.952576923077</v>
      </c>
      <c r="DE26">
        <v>0.94923077345791496</v>
      </c>
      <c r="DF26">
        <v>9.6977777727833292</v>
      </c>
      <c r="DG26">
        <v>9682.9130769230796</v>
      </c>
      <c r="DH26">
        <v>15</v>
      </c>
      <c r="DI26">
        <v>1608071657.5999999</v>
      </c>
      <c r="DJ26" t="s">
        <v>338</v>
      </c>
      <c r="DK26">
        <v>1608071653.5999999</v>
      </c>
      <c r="DL26">
        <v>1608071657.5999999</v>
      </c>
      <c r="DM26">
        <v>51</v>
      </c>
      <c r="DN26">
        <v>0.26500000000000001</v>
      </c>
      <c r="DO26">
        <v>1.4E-2</v>
      </c>
      <c r="DP26">
        <v>0.41299999999999998</v>
      </c>
      <c r="DQ26">
        <v>0.29899999999999999</v>
      </c>
      <c r="DR26">
        <v>613</v>
      </c>
      <c r="DS26">
        <v>20</v>
      </c>
      <c r="DT26">
        <v>0.18</v>
      </c>
      <c r="DU26">
        <v>0.09</v>
      </c>
      <c r="DV26">
        <v>10.346179746138199</v>
      </c>
      <c r="DW26">
        <v>-0.13723764862455001</v>
      </c>
      <c r="DX26">
        <v>4.1024210352686399E-2</v>
      </c>
      <c r="DY26">
        <v>1</v>
      </c>
      <c r="DZ26">
        <v>-12.923632258064499</v>
      </c>
      <c r="EA26">
        <v>0.17897419354840999</v>
      </c>
      <c r="EB26">
        <v>4.9175409453314799E-2</v>
      </c>
      <c r="EC26">
        <v>1</v>
      </c>
      <c r="ED26">
        <v>0.83357183870967699</v>
      </c>
      <c r="EE26">
        <v>1.52202580645147E-2</v>
      </c>
      <c r="EF26">
        <v>1.5434946544057001E-3</v>
      </c>
      <c r="EG26">
        <v>1</v>
      </c>
      <c r="EH26">
        <v>3</v>
      </c>
      <c r="EI26">
        <v>3</v>
      </c>
      <c r="EJ26" t="s">
        <v>308</v>
      </c>
      <c r="EK26">
        <v>100</v>
      </c>
      <c r="EL26">
        <v>100</v>
      </c>
      <c r="EM26">
        <v>0.41299999999999998</v>
      </c>
      <c r="EN26">
        <v>0.29899999999999999</v>
      </c>
      <c r="EO26">
        <v>0.50651627640702002</v>
      </c>
      <c r="EP26">
        <v>-1.6043650578588901E-5</v>
      </c>
      <c r="EQ26">
        <v>-1.15305589960158E-6</v>
      </c>
      <c r="ER26">
        <v>3.6581349982770798E-10</v>
      </c>
      <c r="ES26">
        <v>-4.3135627217409198E-2</v>
      </c>
      <c r="ET26">
        <v>-1.48585495900011E-2</v>
      </c>
      <c r="EU26">
        <v>2.0620247853856302E-3</v>
      </c>
      <c r="EV26">
        <v>-2.1578943166311499E-5</v>
      </c>
      <c r="EW26">
        <v>18</v>
      </c>
      <c r="EX26">
        <v>2225</v>
      </c>
      <c r="EY26">
        <v>1</v>
      </c>
      <c r="EZ26">
        <v>25</v>
      </c>
      <c r="FA26">
        <v>10.199999999999999</v>
      </c>
      <c r="FB26">
        <v>10.199999999999999</v>
      </c>
      <c r="FC26">
        <v>2</v>
      </c>
      <c r="FD26">
        <v>502.97</v>
      </c>
      <c r="FE26">
        <v>500.75299999999999</v>
      </c>
      <c r="FF26">
        <v>25.033899999999999</v>
      </c>
      <c r="FG26">
        <v>31.0379</v>
      </c>
      <c r="FH26">
        <v>29.999700000000001</v>
      </c>
      <c r="FI26">
        <v>31.152999999999999</v>
      </c>
      <c r="FJ26">
        <v>31.203499999999998</v>
      </c>
      <c r="FK26">
        <v>26.7394</v>
      </c>
      <c r="FL26">
        <v>19.108899999999998</v>
      </c>
      <c r="FM26">
        <v>48.037700000000001</v>
      </c>
      <c r="FN26">
        <v>25.035</v>
      </c>
      <c r="FO26">
        <v>612.81799999999998</v>
      </c>
      <c r="FP26">
        <v>19.671900000000001</v>
      </c>
      <c r="FQ26">
        <v>98.458399999999997</v>
      </c>
      <c r="FR26">
        <v>102.331</v>
      </c>
    </row>
    <row r="27" spans="1:174" x14ac:dyDescent="0.25">
      <c r="A27">
        <v>11</v>
      </c>
      <c r="B27">
        <v>1608071757.5999999</v>
      </c>
      <c r="C27">
        <v>1040.0999999046301</v>
      </c>
      <c r="D27" t="s">
        <v>339</v>
      </c>
      <c r="E27" t="s">
        <v>340</v>
      </c>
      <c r="F27" t="s">
        <v>291</v>
      </c>
      <c r="G27" t="s">
        <v>292</v>
      </c>
      <c r="H27">
        <v>1608071749.5999999</v>
      </c>
      <c r="I27">
        <f t="shared" si="0"/>
        <v>6.7874687751886599E-4</v>
      </c>
      <c r="J27">
        <f t="shared" si="1"/>
        <v>0.67874687751886598</v>
      </c>
      <c r="K27">
        <f t="shared" si="2"/>
        <v>11.58988213658497</v>
      </c>
      <c r="L27">
        <f t="shared" si="3"/>
        <v>699.50599999999997</v>
      </c>
      <c r="M27">
        <f t="shared" si="4"/>
        <v>194.67481361731748</v>
      </c>
      <c r="N27">
        <f t="shared" si="5"/>
        <v>19.98059541003796</v>
      </c>
      <c r="O27">
        <f t="shared" si="6"/>
        <v>71.794322610054962</v>
      </c>
      <c r="P27">
        <f t="shared" si="7"/>
        <v>3.7923027890479216E-2</v>
      </c>
      <c r="Q27">
        <f t="shared" si="8"/>
        <v>2.9738769958013522</v>
      </c>
      <c r="R27">
        <f t="shared" si="9"/>
        <v>3.7656402499894916E-2</v>
      </c>
      <c r="S27">
        <f t="shared" si="10"/>
        <v>2.3559050381565277E-2</v>
      </c>
      <c r="T27">
        <f t="shared" si="11"/>
        <v>231.29012023474681</v>
      </c>
      <c r="U27">
        <f t="shared" si="12"/>
        <v>29.159664677955014</v>
      </c>
      <c r="V27">
        <f t="shared" si="13"/>
        <v>28.479348387096799</v>
      </c>
      <c r="W27">
        <f t="shared" si="14"/>
        <v>3.9021856401899511</v>
      </c>
      <c r="X27">
        <f t="shared" si="15"/>
        <v>55.539692185176115</v>
      </c>
      <c r="Y27">
        <f t="shared" si="16"/>
        <v>2.1063540886998289</v>
      </c>
      <c r="Z27">
        <f t="shared" si="17"/>
        <v>3.7925202784289604</v>
      </c>
      <c r="AA27">
        <f t="shared" si="18"/>
        <v>1.7958315514901222</v>
      </c>
      <c r="AB27">
        <f t="shared" si="19"/>
        <v>-29.932737298581991</v>
      </c>
      <c r="AC27">
        <f t="shared" si="20"/>
        <v>-78.534175247409379</v>
      </c>
      <c r="AD27">
        <f t="shared" si="21"/>
        <v>-5.7698033215949671</v>
      </c>
      <c r="AE27">
        <f t="shared" si="22"/>
        <v>117.05340436716047</v>
      </c>
      <c r="AF27">
        <v>0</v>
      </c>
      <c r="AG27">
        <v>0</v>
      </c>
      <c r="AH27">
        <f t="shared" si="23"/>
        <v>1</v>
      </c>
      <c r="AI27">
        <f t="shared" si="24"/>
        <v>0</v>
      </c>
      <c r="AJ27">
        <f t="shared" si="25"/>
        <v>54046.459638493368</v>
      </c>
      <c r="AK27" t="s">
        <v>293</v>
      </c>
      <c r="AL27">
        <v>10143.9</v>
      </c>
      <c r="AM27">
        <v>715.47692307692296</v>
      </c>
      <c r="AN27">
        <v>3262.08</v>
      </c>
      <c r="AO27">
        <f t="shared" si="26"/>
        <v>0.78066849277855754</v>
      </c>
      <c r="AP27">
        <v>-0.57774747981622299</v>
      </c>
      <c r="AQ27" t="s">
        <v>341</v>
      </c>
      <c r="AR27">
        <v>15368.3</v>
      </c>
      <c r="AS27">
        <v>698.49680000000001</v>
      </c>
      <c r="AT27">
        <v>845.93</v>
      </c>
      <c r="AU27">
        <f t="shared" si="27"/>
        <v>0.1742853427588571</v>
      </c>
      <c r="AV27">
        <v>0.5</v>
      </c>
      <c r="AW27">
        <f t="shared" si="28"/>
        <v>1180.1787015545167</v>
      </c>
      <c r="AX27">
        <f t="shared" si="29"/>
        <v>11.58988213658497</v>
      </c>
      <c r="AY27">
        <f t="shared" si="30"/>
        <v>102.84392475856593</v>
      </c>
      <c r="AZ27">
        <f t="shared" si="31"/>
        <v>1.030998915704388E-2</v>
      </c>
      <c r="BA27">
        <f t="shared" si="32"/>
        <v>2.8562055962077242</v>
      </c>
      <c r="BB27" t="s">
        <v>342</v>
      </c>
      <c r="BC27">
        <v>698.49680000000001</v>
      </c>
      <c r="BD27">
        <v>529.66999999999996</v>
      </c>
      <c r="BE27">
        <f t="shared" si="33"/>
        <v>0.37386072133628079</v>
      </c>
      <c r="BF27">
        <f t="shared" si="34"/>
        <v>0.46617719597799262</v>
      </c>
      <c r="BG27">
        <f t="shared" si="35"/>
        <v>0.88425602307120832</v>
      </c>
      <c r="BH27">
        <f t="shared" si="36"/>
        <v>1.1301626874384532</v>
      </c>
      <c r="BI27">
        <f t="shared" si="37"/>
        <v>0.94877369068418138</v>
      </c>
      <c r="BJ27">
        <f t="shared" si="38"/>
        <v>0.35350208532617949</v>
      </c>
      <c r="BK27">
        <f t="shared" si="39"/>
        <v>0.64649791467382056</v>
      </c>
      <c r="BL27">
        <f t="shared" si="40"/>
        <v>1399.99225806452</v>
      </c>
      <c r="BM27">
        <f t="shared" si="41"/>
        <v>1180.1787015545167</v>
      </c>
      <c r="BN27">
        <f t="shared" si="42"/>
        <v>0.84298944851745528</v>
      </c>
      <c r="BO27">
        <f t="shared" si="43"/>
        <v>0.19597889703491034</v>
      </c>
      <c r="BP27">
        <v>6</v>
      </c>
      <c r="BQ27">
        <v>0.5</v>
      </c>
      <c r="BR27" t="s">
        <v>296</v>
      </c>
      <c r="BS27">
        <v>2</v>
      </c>
      <c r="BT27">
        <v>1608071749.5999999</v>
      </c>
      <c r="BU27">
        <v>699.50599999999997</v>
      </c>
      <c r="BV27">
        <v>713.98319354838702</v>
      </c>
      <c r="BW27">
        <v>20.522616129032301</v>
      </c>
      <c r="BX27">
        <v>19.724858064516098</v>
      </c>
      <c r="BY27">
        <v>699.18409677419402</v>
      </c>
      <c r="BZ27">
        <v>20.188632258064501</v>
      </c>
      <c r="CA27">
        <v>500.01416129032299</v>
      </c>
      <c r="CB27">
        <v>102.53577419354799</v>
      </c>
      <c r="CC27">
        <v>9.9975335483870997E-2</v>
      </c>
      <c r="CD27">
        <v>27.989512903225801</v>
      </c>
      <c r="CE27">
        <v>28.479348387096799</v>
      </c>
      <c r="CF27">
        <v>999.9</v>
      </c>
      <c r="CG27">
        <v>0</v>
      </c>
      <c r="CH27">
        <v>0</v>
      </c>
      <c r="CI27">
        <v>10001.290000000001</v>
      </c>
      <c r="CJ27">
        <v>0</v>
      </c>
      <c r="CK27">
        <v>154.70793548387101</v>
      </c>
      <c r="CL27">
        <v>1399.99225806452</v>
      </c>
      <c r="CM27">
        <v>0.899992225806451</v>
      </c>
      <c r="CN27">
        <v>0.100007648387097</v>
      </c>
      <c r="CO27">
        <v>0</v>
      </c>
      <c r="CP27">
        <v>698.47138709677404</v>
      </c>
      <c r="CQ27">
        <v>4.9994800000000001</v>
      </c>
      <c r="CR27">
        <v>9792.1683870967809</v>
      </c>
      <c r="CS27">
        <v>11417.483870967701</v>
      </c>
      <c r="CT27">
        <v>46.372870967741903</v>
      </c>
      <c r="CU27">
        <v>47.568096774193499</v>
      </c>
      <c r="CV27">
        <v>47.346548387096803</v>
      </c>
      <c r="CW27">
        <v>47.171064516129</v>
      </c>
      <c r="CX27">
        <v>48.302064516129001</v>
      </c>
      <c r="CY27">
        <v>1255.48548387097</v>
      </c>
      <c r="CZ27">
        <v>139.50677419354801</v>
      </c>
      <c r="DA27">
        <v>0</v>
      </c>
      <c r="DB27">
        <v>124.10000014305101</v>
      </c>
      <c r="DC27">
        <v>0</v>
      </c>
      <c r="DD27">
        <v>698.49680000000001</v>
      </c>
      <c r="DE27">
        <v>2.5461534202153299E-2</v>
      </c>
      <c r="DF27">
        <v>4.6799999986170802</v>
      </c>
      <c r="DG27">
        <v>9792.3187999999991</v>
      </c>
      <c r="DH27">
        <v>15</v>
      </c>
      <c r="DI27">
        <v>1608071657.5999999</v>
      </c>
      <c r="DJ27" t="s">
        <v>338</v>
      </c>
      <c r="DK27">
        <v>1608071653.5999999</v>
      </c>
      <c r="DL27">
        <v>1608071657.5999999</v>
      </c>
      <c r="DM27">
        <v>51</v>
      </c>
      <c r="DN27">
        <v>0.26500000000000001</v>
      </c>
      <c r="DO27">
        <v>1.4E-2</v>
      </c>
      <c r="DP27">
        <v>0.41299999999999998</v>
      </c>
      <c r="DQ27">
        <v>0.29899999999999999</v>
      </c>
      <c r="DR27">
        <v>613</v>
      </c>
      <c r="DS27">
        <v>20</v>
      </c>
      <c r="DT27">
        <v>0.18</v>
      </c>
      <c r="DU27">
        <v>0.09</v>
      </c>
      <c r="DV27">
        <v>11.592681368424</v>
      </c>
      <c r="DW27">
        <v>-2.5666989726994899E-2</v>
      </c>
      <c r="DX27">
        <v>4.0940473826342097E-2</v>
      </c>
      <c r="DY27">
        <v>1</v>
      </c>
      <c r="DZ27">
        <v>-14.4817</v>
      </c>
      <c r="EA27">
        <v>1.7975806451636201E-2</v>
      </c>
      <c r="EB27">
        <v>4.8056485581569601E-2</v>
      </c>
      <c r="EC27">
        <v>1</v>
      </c>
      <c r="ED27">
        <v>0.79792635483870999</v>
      </c>
      <c r="EE27">
        <v>-1.9908387096774002E-2</v>
      </c>
      <c r="EF27">
        <v>1.74668642140901E-3</v>
      </c>
      <c r="EG27">
        <v>1</v>
      </c>
      <c r="EH27">
        <v>3</v>
      </c>
      <c r="EI27">
        <v>3</v>
      </c>
      <c r="EJ27" t="s">
        <v>308</v>
      </c>
      <c r="EK27">
        <v>100</v>
      </c>
      <c r="EL27">
        <v>100</v>
      </c>
      <c r="EM27">
        <v>0.32200000000000001</v>
      </c>
      <c r="EN27">
        <v>0.33350000000000002</v>
      </c>
      <c r="EO27">
        <v>0.77177119574566799</v>
      </c>
      <c r="EP27">
        <v>-1.6043650578588901E-5</v>
      </c>
      <c r="EQ27">
        <v>-1.15305589960158E-6</v>
      </c>
      <c r="ER27">
        <v>3.6581349982770798E-10</v>
      </c>
      <c r="ES27">
        <v>-2.8920280837752201E-2</v>
      </c>
      <c r="ET27">
        <v>-1.48585495900011E-2</v>
      </c>
      <c r="EU27">
        <v>2.0620247853856302E-3</v>
      </c>
      <c r="EV27">
        <v>-2.1578943166311499E-5</v>
      </c>
      <c r="EW27">
        <v>18</v>
      </c>
      <c r="EX27">
        <v>2225</v>
      </c>
      <c r="EY27">
        <v>1</v>
      </c>
      <c r="EZ27">
        <v>25</v>
      </c>
      <c r="FA27">
        <v>1.7</v>
      </c>
      <c r="FB27">
        <v>1.7</v>
      </c>
      <c r="FC27">
        <v>2</v>
      </c>
      <c r="FD27">
        <v>502.91699999999997</v>
      </c>
      <c r="FE27">
        <v>501.988</v>
      </c>
      <c r="FF27">
        <v>25.102599999999999</v>
      </c>
      <c r="FG27">
        <v>30.869299999999999</v>
      </c>
      <c r="FH27">
        <v>29.999700000000001</v>
      </c>
      <c r="FI27">
        <v>30.994299999999999</v>
      </c>
      <c r="FJ27">
        <v>31.046199999999999</v>
      </c>
      <c r="FK27">
        <v>30.261900000000001</v>
      </c>
      <c r="FL27">
        <v>17.884599999999999</v>
      </c>
      <c r="FM27">
        <v>48.084899999999998</v>
      </c>
      <c r="FN27">
        <v>25.104800000000001</v>
      </c>
      <c r="FO27">
        <v>714.03</v>
      </c>
      <c r="FP27">
        <v>19.802499999999998</v>
      </c>
      <c r="FQ27">
        <v>98.490099999999998</v>
      </c>
      <c r="FR27">
        <v>102.36199999999999</v>
      </c>
    </row>
    <row r="28" spans="1:174" x14ac:dyDescent="0.25">
      <c r="A28">
        <v>12</v>
      </c>
      <c r="B28">
        <v>1608071878.0999999</v>
      </c>
      <c r="C28">
        <v>1160.5999999046301</v>
      </c>
      <c r="D28" t="s">
        <v>343</v>
      </c>
      <c r="E28" t="s">
        <v>344</v>
      </c>
      <c r="F28" t="s">
        <v>291</v>
      </c>
      <c r="G28" t="s">
        <v>292</v>
      </c>
      <c r="H28">
        <v>1608071870.0999999</v>
      </c>
      <c r="I28">
        <f t="shared" si="0"/>
        <v>6.2878488464206855E-4</v>
      </c>
      <c r="J28">
        <f t="shared" si="1"/>
        <v>0.6287848846420685</v>
      </c>
      <c r="K28">
        <f t="shared" si="2"/>
        <v>12.499020110744176</v>
      </c>
      <c r="L28">
        <f t="shared" si="3"/>
        <v>799.92012903225805</v>
      </c>
      <c r="M28">
        <f t="shared" si="4"/>
        <v>206.76647808334863</v>
      </c>
      <c r="N28">
        <f t="shared" si="5"/>
        <v>21.222523432326422</v>
      </c>
      <c r="O28">
        <f t="shared" si="6"/>
        <v>82.103848939833597</v>
      </c>
      <c r="P28">
        <f t="shared" si="7"/>
        <v>3.4761313588500861E-2</v>
      </c>
      <c r="Q28">
        <f t="shared" si="8"/>
        <v>2.9735335638956659</v>
      </c>
      <c r="R28">
        <f t="shared" si="9"/>
        <v>3.4537125526815225E-2</v>
      </c>
      <c r="S28">
        <f t="shared" si="10"/>
        <v>2.1605725179816817E-2</v>
      </c>
      <c r="T28">
        <f t="shared" si="11"/>
        <v>231.29031276578976</v>
      </c>
      <c r="U28">
        <f t="shared" si="12"/>
        <v>29.169193600546169</v>
      </c>
      <c r="V28">
        <f t="shared" si="13"/>
        <v>28.470406451612899</v>
      </c>
      <c r="W28">
        <f t="shared" si="14"/>
        <v>3.900159182870707</v>
      </c>
      <c r="X28">
        <f t="shared" si="15"/>
        <v>55.013409763382747</v>
      </c>
      <c r="Y28">
        <f t="shared" si="16"/>
        <v>2.0859803992093258</v>
      </c>
      <c r="Z28">
        <f t="shared" si="17"/>
        <v>3.7917671494664686</v>
      </c>
      <c r="AA28">
        <f t="shared" si="18"/>
        <v>1.8141787836613812</v>
      </c>
      <c r="AB28">
        <f t="shared" si="19"/>
        <v>-27.729413412715221</v>
      </c>
      <c r="AC28">
        <f t="shared" si="20"/>
        <v>-77.637717226872311</v>
      </c>
      <c r="AD28">
        <f t="shared" si="21"/>
        <v>-5.7042496578388509</v>
      </c>
      <c r="AE28">
        <f t="shared" si="22"/>
        <v>120.21893246836338</v>
      </c>
      <c r="AF28">
        <v>0</v>
      </c>
      <c r="AG28">
        <v>0</v>
      </c>
      <c r="AH28">
        <f t="shared" si="23"/>
        <v>1</v>
      </c>
      <c r="AI28">
        <f t="shared" si="24"/>
        <v>0</v>
      </c>
      <c r="AJ28">
        <f t="shared" si="25"/>
        <v>54037.093344797591</v>
      </c>
      <c r="AK28" t="s">
        <v>293</v>
      </c>
      <c r="AL28">
        <v>10143.9</v>
      </c>
      <c r="AM28">
        <v>715.47692307692296</v>
      </c>
      <c r="AN28">
        <v>3262.08</v>
      </c>
      <c r="AO28">
        <f t="shared" si="26"/>
        <v>0.78066849277855754</v>
      </c>
      <c r="AP28">
        <v>-0.57774747981622299</v>
      </c>
      <c r="AQ28" t="s">
        <v>345</v>
      </c>
      <c r="AR28">
        <v>15369.4</v>
      </c>
      <c r="AS28">
        <v>707.09615384615404</v>
      </c>
      <c r="AT28">
        <v>864.62</v>
      </c>
      <c r="AU28">
        <f t="shared" si="27"/>
        <v>0.18218852924272622</v>
      </c>
      <c r="AV28">
        <v>0.5</v>
      </c>
      <c r="AW28">
        <f t="shared" si="28"/>
        <v>1180.1822144576311</v>
      </c>
      <c r="AX28">
        <f t="shared" si="29"/>
        <v>12.499020110744176</v>
      </c>
      <c r="AY28">
        <f t="shared" si="30"/>
        <v>107.50783094522976</v>
      </c>
      <c r="AZ28">
        <f t="shared" si="31"/>
        <v>1.1080295424185838E-2</v>
      </c>
      <c r="BA28">
        <f t="shared" si="32"/>
        <v>2.7728481876431266</v>
      </c>
      <c r="BB28" t="s">
        <v>346</v>
      </c>
      <c r="BC28">
        <v>707.09615384615404</v>
      </c>
      <c r="BD28">
        <v>531.66999999999996</v>
      </c>
      <c r="BE28">
        <f t="shared" si="33"/>
        <v>0.38508246397261225</v>
      </c>
      <c r="BF28">
        <f t="shared" si="34"/>
        <v>0.47311562142617791</v>
      </c>
      <c r="BG28">
        <f t="shared" si="35"/>
        <v>0.87805860658289425</v>
      </c>
      <c r="BH28">
        <f t="shared" si="36"/>
        <v>1.0561928143341943</v>
      </c>
      <c r="BI28">
        <f t="shared" si="37"/>
        <v>0.94143450219055003</v>
      </c>
      <c r="BJ28">
        <f t="shared" si="38"/>
        <v>0.35573858106203893</v>
      </c>
      <c r="BK28">
        <f t="shared" si="39"/>
        <v>0.64426141893796107</v>
      </c>
      <c r="BL28">
        <f t="shared" si="40"/>
        <v>1399.99677419355</v>
      </c>
      <c r="BM28">
        <f t="shared" si="41"/>
        <v>1180.1822144576311</v>
      </c>
      <c r="BN28">
        <f t="shared" si="42"/>
        <v>0.84298923841268114</v>
      </c>
      <c r="BO28">
        <f t="shared" si="43"/>
        <v>0.19597847682536243</v>
      </c>
      <c r="BP28">
        <v>6</v>
      </c>
      <c r="BQ28">
        <v>0.5</v>
      </c>
      <c r="BR28" t="s">
        <v>296</v>
      </c>
      <c r="BS28">
        <v>2</v>
      </c>
      <c r="BT28">
        <v>1608071870.0999999</v>
      </c>
      <c r="BU28">
        <v>799.92012903225805</v>
      </c>
      <c r="BV28">
        <v>815.52196774193601</v>
      </c>
      <c r="BW28">
        <v>20.3232580645161</v>
      </c>
      <c r="BX28">
        <v>19.584077419354799</v>
      </c>
      <c r="BY28">
        <v>799.71148387096798</v>
      </c>
      <c r="BZ28">
        <v>19.9972903225806</v>
      </c>
      <c r="CA28">
        <v>500.01790322580598</v>
      </c>
      <c r="CB28">
        <v>102.54006451612899</v>
      </c>
      <c r="CC28">
        <v>9.9994109677419396E-2</v>
      </c>
      <c r="CD28">
        <v>27.986106451612901</v>
      </c>
      <c r="CE28">
        <v>28.470406451612899</v>
      </c>
      <c r="CF28">
        <v>999.9</v>
      </c>
      <c r="CG28">
        <v>0</v>
      </c>
      <c r="CH28">
        <v>0</v>
      </c>
      <c r="CI28">
        <v>9998.9287096774206</v>
      </c>
      <c r="CJ28">
        <v>0</v>
      </c>
      <c r="CK28">
        <v>153.12383870967699</v>
      </c>
      <c r="CL28">
        <v>1399.99677419355</v>
      </c>
      <c r="CM28">
        <v>0.90000116129032304</v>
      </c>
      <c r="CN28">
        <v>9.9998783870967695E-2</v>
      </c>
      <c r="CO28">
        <v>0</v>
      </c>
      <c r="CP28">
        <v>707.10370967741903</v>
      </c>
      <c r="CQ28">
        <v>4.9994800000000001</v>
      </c>
      <c r="CR28">
        <v>9900.2074193548397</v>
      </c>
      <c r="CS28">
        <v>11417.558064516101</v>
      </c>
      <c r="CT28">
        <v>46.205290322580602</v>
      </c>
      <c r="CU28">
        <v>47.405000000000001</v>
      </c>
      <c r="CV28">
        <v>47.173161290322597</v>
      </c>
      <c r="CW28">
        <v>46.999935483870999</v>
      </c>
      <c r="CX28">
        <v>48.143000000000001</v>
      </c>
      <c r="CY28">
        <v>1255.4993548387099</v>
      </c>
      <c r="CZ28">
        <v>139.497419354839</v>
      </c>
      <c r="DA28">
        <v>0</v>
      </c>
      <c r="DB28">
        <v>119.700000047684</v>
      </c>
      <c r="DC28">
        <v>0</v>
      </c>
      <c r="DD28">
        <v>707.09615384615404</v>
      </c>
      <c r="DE28">
        <v>8.9709415969419004E-2</v>
      </c>
      <c r="DF28">
        <v>-21.402393221509602</v>
      </c>
      <c r="DG28">
        <v>9900.0376923076892</v>
      </c>
      <c r="DH28">
        <v>15</v>
      </c>
      <c r="DI28">
        <v>1608071657.5999999</v>
      </c>
      <c r="DJ28" t="s">
        <v>338</v>
      </c>
      <c r="DK28">
        <v>1608071653.5999999</v>
      </c>
      <c r="DL28">
        <v>1608071657.5999999</v>
      </c>
      <c r="DM28">
        <v>51</v>
      </c>
      <c r="DN28">
        <v>0.26500000000000001</v>
      </c>
      <c r="DO28">
        <v>1.4E-2</v>
      </c>
      <c r="DP28">
        <v>0.41299999999999998</v>
      </c>
      <c r="DQ28">
        <v>0.29899999999999999</v>
      </c>
      <c r="DR28">
        <v>613</v>
      </c>
      <c r="DS28">
        <v>20</v>
      </c>
      <c r="DT28">
        <v>0.18</v>
      </c>
      <c r="DU28">
        <v>0.09</v>
      </c>
      <c r="DV28">
        <v>12.503117650594501</v>
      </c>
      <c r="DW28">
        <v>-0.30533576871377699</v>
      </c>
      <c r="DX28">
        <v>3.5035460661357001E-2</v>
      </c>
      <c r="DY28">
        <v>1</v>
      </c>
      <c r="DZ28">
        <v>-15.6018193548387</v>
      </c>
      <c r="EA28">
        <v>0.44867419354841898</v>
      </c>
      <c r="EB28">
        <v>4.94375162451249E-2</v>
      </c>
      <c r="EC28">
        <v>0</v>
      </c>
      <c r="ED28">
        <v>0.73917480645161304</v>
      </c>
      <c r="EE28">
        <v>-6.7597258064521501E-3</v>
      </c>
      <c r="EF28">
        <v>6.9108397414006104E-4</v>
      </c>
      <c r="EG28">
        <v>1</v>
      </c>
      <c r="EH28">
        <v>2</v>
      </c>
      <c r="EI28">
        <v>3</v>
      </c>
      <c r="EJ28" t="s">
        <v>303</v>
      </c>
      <c r="EK28">
        <v>100</v>
      </c>
      <c r="EL28">
        <v>100</v>
      </c>
      <c r="EM28">
        <v>0.20799999999999999</v>
      </c>
      <c r="EN28">
        <v>0.3256</v>
      </c>
      <c r="EO28">
        <v>0.77177119574566799</v>
      </c>
      <c r="EP28">
        <v>-1.6043650578588901E-5</v>
      </c>
      <c r="EQ28">
        <v>-1.15305589960158E-6</v>
      </c>
      <c r="ER28">
        <v>3.6581349982770798E-10</v>
      </c>
      <c r="ES28">
        <v>-2.8920280837752201E-2</v>
      </c>
      <c r="ET28">
        <v>-1.48585495900011E-2</v>
      </c>
      <c r="EU28">
        <v>2.0620247853856302E-3</v>
      </c>
      <c r="EV28">
        <v>-2.1578943166311499E-5</v>
      </c>
      <c r="EW28">
        <v>18</v>
      </c>
      <c r="EX28">
        <v>2225</v>
      </c>
      <c r="EY28">
        <v>1</v>
      </c>
      <c r="EZ28">
        <v>25</v>
      </c>
      <c r="FA28">
        <v>3.7</v>
      </c>
      <c r="FB28">
        <v>3.7</v>
      </c>
      <c r="FC28">
        <v>2</v>
      </c>
      <c r="FD28">
        <v>502.45299999999997</v>
      </c>
      <c r="FE28">
        <v>502.952</v>
      </c>
      <c r="FF28">
        <v>25.146000000000001</v>
      </c>
      <c r="FG28">
        <v>30.7012</v>
      </c>
      <c r="FH28">
        <v>29.999600000000001</v>
      </c>
      <c r="FI28">
        <v>30.833400000000001</v>
      </c>
      <c r="FJ28">
        <v>30.886600000000001</v>
      </c>
      <c r="FK28">
        <v>33.713799999999999</v>
      </c>
      <c r="FL28">
        <v>18.105899999999998</v>
      </c>
      <c r="FM28">
        <v>48.084899999999998</v>
      </c>
      <c r="FN28">
        <v>25.150600000000001</v>
      </c>
      <c r="FO28">
        <v>815.46299999999997</v>
      </c>
      <c r="FP28">
        <v>19.622</v>
      </c>
      <c r="FQ28">
        <v>98.5197</v>
      </c>
      <c r="FR28">
        <v>102.39400000000001</v>
      </c>
    </row>
    <row r="29" spans="1:174" x14ac:dyDescent="0.25">
      <c r="A29">
        <v>13</v>
      </c>
      <c r="B29">
        <v>1608071998.5999999</v>
      </c>
      <c r="C29">
        <v>1281.0999999046301</v>
      </c>
      <c r="D29" t="s">
        <v>347</v>
      </c>
      <c r="E29" t="s">
        <v>348</v>
      </c>
      <c r="F29" t="s">
        <v>291</v>
      </c>
      <c r="G29" t="s">
        <v>292</v>
      </c>
      <c r="H29">
        <v>1608071990.8499999</v>
      </c>
      <c r="I29">
        <f t="shared" si="0"/>
        <v>5.6613663392140524E-4</v>
      </c>
      <c r="J29">
        <f t="shared" si="1"/>
        <v>0.56613663392140523</v>
      </c>
      <c r="K29">
        <f t="shared" si="2"/>
        <v>12.824081858584915</v>
      </c>
      <c r="L29">
        <f t="shared" si="3"/>
        <v>899.95140000000004</v>
      </c>
      <c r="M29">
        <f t="shared" si="4"/>
        <v>224.82525674783648</v>
      </c>
      <c r="N29">
        <f t="shared" si="5"/>
        <v>23.077496389810964</v>
      </c>
      <c r="O29">
        <f t="shared" si="6"/>
        <v>92.376743987439838</v>
      </c>
      <c r="P29">
        <f t="shared" si="7"/>
        <v>3.1302606591390857E-2</v>
      </c>
      <c r="Q29">
        <f t="shared" si="8"/>
        <v>2.9736400710864022</v>
      </c>
      <c r="R29">
        <f t="shared" si="9"/>
        <v>3.1120692407819527E-2</v>
      </c>
      <c r="S29">
        <f t="shared" si="10"/>
        <v>1.9466688744207643E-2</v>
      </c>
      <c r="T29">
        <f t="shared" si="11"/>
        <v>231.29780244100414</v>
      </c>
      <c r="U29">
        <f t="shared" si="12"/>
        <v>29.186250383522552</v>
      </c>
      <c r="V29">
        <f t="shared" si="13"/>
        <v>28.46659</v>
      </c>
      <c r="W29">
        <f t="shared" si="14"/>
        <v>3.8992945628079627</v>
      </c>
      <c r="X29">
        <f t="shared" si="15"/>
        <v>55.022153937231899</v>
      </c>
      <c r="Y29">
        <f t="shared" si="16"/>
        <v>2.0864332190840269</v>
      </c>
      <c r="Z29">
        <f t="shared" si="17"/>
        <v>3.7919875355373867</v>
      </c>
      <c r="AA29">
        <f t="shared" si="18"/>
        <v>1.8128613437239358</v>
      </c>
      <c r="AB29">
        <f t="shared" si="19"/>
        <v>-24.96662555593397</v>
      </c>
      <c r="AC29">
        <f t="shared" si="20"/>
        <v>-76.868849112425565</v>
      </c>
      <c r="AD29">
        <f t="shared" si="21"/>
        <v>-5.647477219786122</v>
      </c>
      <c r="AE29">
        <f t="shared" si="22"/>
        <v>123.81485055285849</v>
      </c>
      <c r="AF29">
        <v>0</v>
      </c>
      <c r="AG29">
        <v>0</v>
      </c>
      <c r="AH29">
        <f t="shared" si="23"/>
        <v>1</v>
      </c>
      <c r="AI29">
        <f t="shared" si="24"/>
        <v>0</v>
      </c>
      <c r="AJ29">
        <f t="shared" si="25"/>
        <v>54040.173071520047</v>
      </c>
      <c r="AK29" t="s">
        <v>293</v>
      </c>
      <c r="AL29">
        <v>10143.9</v>
      </c>
      <c r="AM29">
        <v>715.47692307692296</v>
      </c>
      <c r="AN29">
        <v>3262.08</v>
      </c>
      <c r="AO29">
        <f t="shared" si="26"/>
        <v>0.78066849277855754</v>
      </c>
      <c r="AP29">
        <v>-0.57774747981622299</v>
      </c>
      <c r="AQ29" t="s">
        <v>349</v>
      </c>
      <c r="AR29">
        <v>15370.2</v>
      </c>
      <c r="AS29">
        <v>712.57184615384597</v>
      </c>
      <c r="AT29">
        <v>877.75</v>
      </c>
      <c r="AU29">
        <f t="shared" si="27"/>
        <v>0.18818359879937796</v>
      </c>
      <c r="AV29">
        <v>0.5</v>
      </c>
      <c r="AW29">
        <f t="shared" si="28"/>
        <v>1180.2178315545191</v>
      </c>
      <c r="AX29">
        <f t="shared" si="29"/>
        <v>12.824081858584915</v>
      </c>
      <c r="AY29">
        <f t="shared" si="30"/>
        <v>111.04881945456373</v>
      </c>
      <c r="AZ29">
        <f t="shared" si="31"/>
        <v>1.1355386251662519E-2</v>
      </c>
      <c r="BA29">
        <f t="shared" si="32"/>
        <v>2.716411278837938</v>
      </c>
      <c r="BB29" t="s">
        <v>350</v>
      </c>
      <c r="BC29">
        <v>712.57184615384597</v>
      </c>
      <c r="BD29">
        <v>534.52</v>
      </c>
      <c r="BE29">
        <f t="shared" si="33"/>
        <v>0.39103389347764173</v>
      </c>
      <c r="BF29">
        <f t="shared" si="34"/>
        <v>0.4812462600767824</v>
      </c>
      <c r="BG29">
        <f t="shared" si="35"/>
        <v>0.87416225490914956</v>
      </c>
      <c r="BH29">
        <f t="shared" si="36"/>
        <v>1.0179023962456453</v>
      </c>
      <c r="BI29">
        <f t="shared" si="37"/>
        <v>0.93627861428678438</v>
      </c>
      <c r="BJ29">
        <f t="shared" si="38"/>
        <v>0.36099623122172009</v>
      </c>
      <c r="BK29">
        <f t="shared" si="39"/>
        <v>0.63900376877827991</v>
      </c>
      <c r="BL29">
        <f t="shared" si="40"/>
        <v>1400.03866666667</v>
      </c>
      <c r="BM29">
        <f t="shared" si="41"/>
        <v>1180.2178315545191</v>
      </c>
      <c r="BN29">
        <f t="shared" si="42"/>
        <v>0.84298945425877492</v>
      </c>
      <c r="BO29">
        <f t="shared" si="43"/>
        <v>0.19597890851754984</v>
      </c>
      <c r="BP29">
        <v>6</v>
      </c>
      <c r="BQ29">
        <v>0.5</v>
      </c>
      <c r="BR29" t="s">
        <v>296</v>
      </c>
      <c r="BS29">
        <v>2</v>
      </c>
      <c r="BT29">
        <v>1608071990.8499999</v>
      </c>
      <c r="BU29">
        <v>899.95140000000004</v>
      </c>
      <c r="BV29">
        <v>915.95093333333296</v>
      </c>
      <c r="BW29">
        <v>20.326419999999999</v>
      </c>
      <c r="BX29">
        <v>19.660896666666702</v>
      </c>
      <c r="BY29">
        <v>899.86116666666703</v>
      </c>
      <c r="BZ29">
        <v>20.000326666666702</v>
      </c>
      <c r="CA29">
        <v>500.02373333333298</v>
      </c>
      <c r="CB29">
        <v>102.546366666667</v>
      </c>
      <c r="CC29">
        <v>0.10000289</v>
      </c>
      <c r="CD29">
        <v>27.987103333333302</v>
      </c>
      <c r="CE29">
        <v>28.46659</v>
      </c>
      <c r="CF29">
        <v>999.9</v>
      </c>
      <c r="CG29">
        <v>0</v>
      </c>
      <c r="CH29">
        <v>0</v>
      </c>
      <c r="CI29">
        <v>9998.9166666666697</v>
      </c>
      <c r="CJ29">
        <v>0</v>
      </c>
      <c r="CK29">
        <v>151.62049999999999</v>
      </c>
      <c r="CL29">
        <v>1400.03866666667</v>
      </c>
      <c r="CM29">
        <v>0.89999499999999999</v>
      </c>
      <c r="CN29">
        <v>0.10000497999999999</v>
      </c>
      <c r="CO29">
        <v>0</v>
      </c>
      <c r="CP29">
        <v>712.59199999999998</v>
      </c>
      <c r="CQ29">
        <v>4.9994800000000001</v>
      </c>
      <c r="CR29">
        <v>9962.5470000000005</v>
      </c>
      <c r="CS29">
        <v>11417.8833333333</v>
      </c>
      <c r="CT29">
        <v>46.043399999999998</v>
      </c>
      <c r="CU29">
        <v>47.222700000000003</v>
      </c>
      <c r="CV29">
        <v>46.997700000000002</v>
      </c>
      <c r="CW29">
        <v>46.820399999999999</v>
      </c>
      <c r="CX29">
        <v>47.9851666666667</v>
      </c>
      <c r="CY29">
        <v>1255.527</v>
      </c>
      <c r="CZ29">
        <v>139.511666666667</v>
      </c>
      <c r="DA29">
        <v>0</v>
      </c>
      <c r="DB29">
        <v>119.700000047684</v>
      </c>
      <c r="DC29">
        <v>0</v>
      </c>
      <c r="DD29">
        <v>712.57184615384597</v>
      </c>
      <c r="DE29">
        <v>-3.17107691908623</v>
      </c>
      <c r="DF29">
        <v>-34.680341902313202</v>
      </c>
      <c r="DG29">
        <v>9962.4746153846208</v>
      </c>
      <c r="DH29">
        <v>15</v>
      </c>
      <c r="DI29">
        <v>1608071657.5999999</v>
      </c>
      <c r="DJ29" t="s">
        <v>338</v>
      </c>
      <c r="DK29">
        <v>1608071653.5999999</v>
      </c>
      <c r="DL29">
        <v>1608071657.5999999</v>
      </c>
      <c r="DM29">
        <v>51</v>
      </c>
      <c r="DN29">
        <v>0.26500000000000001</v>
      </c>
      <c r="DO29">
        <v>1.4E-2</v>
      </c>
      <c r="DP29">
        <v>0.41299999999999998</v>
      </c>
      <c r="DQ29">
        <v>0.29899999999999999</v>
      </c>
      <c r="DR29">
        <v>613</v>
      </c>
      <c r="DS29">
        <v>20</v>
      </c>
      <c r="DT29">
        <v>0.18</v>
      </c>
      <c r="DU29">
        <v>0.09</v>
      </c>
      <c r="DV29">
        <v>12.841145280484399</v>
      </c>
      <c r="DW29">
        <v>-0.296507242323023</v>
      </c>
      <c r="DX29">
        <v>7.0485929901558303E-2</v>
      </c>
      <c r="DY29">
        <v>1</v>
      </c>
      <c r="DZ29">
        <v>-16.011158064516099</v>
      </c>
      <c r="EA29">
        <v>0.45462580645170703</v>
      </c>
      <c r="EB29">
        <v>9.1349409921619606E-2</v>
      </c>
      <c r="EC29">
        <v>0</v>
      </c>
      <c r="ED29">
        <v>0.66564925806451603</v>
      </c>
      <c r="EE29">
        <v>-6.4674193548388201E-3</v>
      </c>
      <c r="EF29">
        <v>7.34172651213458E-4</v>
      </c>
      <c r="EG29">
        <v>1</v>
      </c>
      <c r="EH29">
        <v>2</v>
      </c>
      <c r="EI29">
        <v>3</v>
      </c>
      <c r="EJ29" t="s">
        <v>303</v>
      </c>
      <c r="EK29">
        <v>100</v>
      </c>
      <c r="EL29">
        <v>100</v>
      </c>
      <c r="EM29">
        <v>0.09</v>
      </c>
      <c r="EN29">
        <v>0.3256</v>
      </c>
      <c r="EO29">
        <v>0.77177119574566799</v>
      </c>
      <c r="EP29">
        <v>-1.6043650578588901E-5</v>
      </c>
      <c r="EQ29">
        <v>-1.15305589960158E-6</v>
      </c>
      <c r="ER29">
        <v>3.6581349982770798E-10</v>
      </c>
      <c r="ES29">
        <v>-2.8920280837752201E-2</v>
      </c>
      <c r="ET29">
        <v>-1.48585495900011E-2</v>
      </c>
      <c r="EU29">
        <v>2.0620247853856302E-3</v>
      </c>
      <c r="EV29">
        <v>-2.1578943166311499E-5</v>
      </c>
      <c r="EW29">
        <v>18</v>
      </c>
      <c r="EX29">
        <v>2225</v>
      </c>
      <c r="EY29">
        <v>1</v>
      </c>
      <c r="EZ29">
        <v>25</v>
      </c>
      <c r="FA29">
        <v>5.8</v>
      </c>
      <c r="FB29">
        <v>5.7</v>
      </c>
      <c r="FC29">
        <v>2</v>
      </c>
      <c r="FD29">
        <v>502.13799999999998</v>
      </c>
      <c r="FE29">
        <v>504.084</v>
      </c>
      <c r="FF29">
        <v>25.195799999999998</v>
      </c>
      <c r="FG29">
        <v>30.5366</v>
      </c>
      <c r="FH29">
        <v>29.999500000000001</v>
      </c>
      <c r="FI29">
        <v>30.671299999999999</v>
      </c>
      <c r="FJ29">
        <v>30.725100000000001</v>
      </c>
      <c r="FK29">
        <v>37.061599999999999</v>
      </c>
      <c r="FL29">
        <v>16.689800000000002</v>
      </c>
      <c r="FM29">
        <v>48.084899999999998</v>
      </c>
      <c r="FN29">
        <v>25.200199999999999</v>
      </c>
      <c r="FO29">
        <v>915.94299999999998</v>
      </c>
      <c r="FP29">
        <v>19.741</v>
      </c>
      <c r="FQ29">
        <v>98.553299999999993</v>
      </c>
      <c r="FR29">
        <v>102.425</v>
      </c>
    </row>
    <row r="30" spans="1:174" x14ac:dyDescent="0.25">
      <c r="A30">
        <v>14</v>
      </c>
      <c r="B30">
        <v>1608072119.0999999</v>
      </c>
      <c r="C30">
        <v>1401.5999999046301</v>
      </c>
      <c r="D30" t="s">
        <v>351</v>
      </c>
      <c r="E30" t="s">
        <v>352</v>
      </c>
      <c r="F30" t="s">
        <v>291</v>
      </c>
      <c r="G30" t="s">
        <v>292</v>
      </c>
      <c r="H30">
        <v>1608072111.3499999</v>
      </c>
      <c r="I30">
        <f t="shared" si="0"/>
        <v>4.8195411163122194E-4</v>
      </c>
      <c r="J30">
        <f t="shared" si="1"/>
        <v>0.48195411163122193</v>
      </c>
      <c r="K30">
        <f t="shared" si="2"/>
        <v>16.011411377078922</v>
      </c>
      <c r="L30">
        <f t="shared" si="3"/>
        <v>1199.577</v>
      </c>
      <c r="M30">
        <f t="shared" si="4"/>
        <v>211.77629082061782</v>
      </c>
      <c r="N30">
        <f t="shared" si="5"/>
        <v>21.738787790556021</v>
      </c>
      <c r="O30">
        <f t="shared" si="6"/>
        <v>123.13630454279831</v>
      </c>
      <c r="P30">
        <f t="shared" si="7"/>
        <v>2.6598174514902689E-2</v>
      </c>
      <c r="Q30">
        <f t="shared" si="8"/>
        <v>2.9739036235187788</v>
      </c>
      <c r="R30">
        <f t="shared" si="9"/>
        <v>2.6466718473773618E-2</v>
      </c>
      <c r="S30">
        <f t="shared" si="10"/>
        <v>1.655345555623321E-2</v>
      </c>
      <c r="T30">
        <f t="shared" si="11"/>
        <v>231.29326289668683</v>
      </c>
      <c r="U30">
        <f t="shared" si="12"/>
        <v>29.216205328174048</v>
      </c>
      <c r="V30">
        <f t="shared" si="13"/>
        <v>28.459633333333301</v>
      </c>
      <c r="W30">
        <f t="shared" si="14"/>
        <v>3.8977189547123081</v>
      </c>
      <c r="X30">
        <f t="shared" si="15"/>
        <v>54.902742051647124</v>
      </c>
      <c r="Y30">
        <f t="shared" si="16"/>
        <v>2.0829387036809179</v>
      </c>
      <c r="Z30">
        <f t="shared" si="17"/>
        <v>3.7938700797885341</v>
      </c>
      <c r="AA30">
        <f t="shared" si="18"/>
        <v>1.8147802510313902</v>
      </c>
      <c r="AB30">
        <f t="shared" si="19"/>
        <v>-21.254176322936889</v>
      </c>
      <c r="AC30">
        <f t="shared" si="20"/>
        <v>-74.395370909656492</v>
      </c>
      <c r="AD30">
        <f t="shared" si="21"/>
        <v>-5.4653110185838125</v>
      </c>
      <c r="AE30">
        <f t="shared" si="22"/>
        <v>130.17840464550963</v>
      </c>
      <c r="AF30">
        <v>0</v>
      </c>
      <c r="AG30">
        <v>0</v>
      </c>
      <c r="AH30">
        <f t="shared" si="23"/>
        <v>1</v>
      </c>
      <c r="AI30">
        <f t="shared" si="24"/>
        <v>0</v>
      </c>
      <c r="AJ30">
        <f t="shared" si="25"/>
        <v>54046.446024495897</v>
      </c>
      <c r="AK30" t="s">
        <v>293</v>
      </c>
      <c r="AL30">
        <v>10143.9</v>
      </c>
      <c r="AM30">
        <v>715.47692307692296</v>
      </c>
      <c r="AN30">
        <v>3262.08</v>
      </c>
      <c r="AO30">
        <f t="shared" si="26"/>
        <v>0.78066849277855754</v>
      </c>
      <c r="AP30">
        <v>-0.57774747981622299</v>
      </c>
      <c r="AQ30" t="s">
        <v>353</v>
      </c>
      <c r="AR30">
        <v>15371.3</v>
      </c>
      <c r="AS30">
        <v>732.16387999999995</v>
      </c>
      <c r="AT30">
        <v>919.42</v>
      </c>
      <c r="AU30">
        <f t="shared" si="27"/>
        <v>0.20366766004655112</v>
      </c>
      <c r="AV30">
        <v>0.5</v>
      </c>
      <c r="AW30">
        <f t="shared" si="28"/>
        <v>1180.1925115546064</v>
      </c>
      <c r="AX30">
        <f t="shared" si="29"/>
        <v>16.011411377078922</v>
      </c>
      <c r="AY30">
        <f t="shared" si="30"/>
        <v>120.18352361639447</v>
      </c>
      <c r="AZ30">
        <f t="shared" si="31"/>
        <v>1.405631597767309E-2</v>
      </c>
      <c r="BA30">
        <f t="shared" si="32"/>
        <v>2.5479758978486435</v>
      </c>
      <c r="BB30" t="s">
        <v>354</v>
      </c>
      <c r="BC30">
        <v>732.16387999999995</v>
      </c>
      <c r="BD30">
        <v>541.01</v>
      </c>
      <c r="BE30">
        <f t="shared" si="33"/>
        <v>0.41157468839050704</v>
      </c>
      <c r="BF30">
        <f t="shared" si="34"/>
        <v>0.49484981897941394</v>
      </c>
      <c r="BG30">
        <f t="shared" si="35"/>
        <v>0.86093338282366871</v>
      </c>
      <c r="BH30">
        <f t="shared" si="36"/>
        <v>0.91817836047765933</v>
      </c>
      <c r="BI30">
        <f t="shared" si="37"/>
        <v>0.91991564026165773</v>
      </c>
      <c r="BJ30">
        <f t="shared" si="38"/>
        <v>0.36565406718240834</v>
      </c>
      <c r="BK30">
        <f t="shared" si="39"/>
        <v>0.63434593281759166</v>
      </c>
      <c r="BL30">
        <f t="shared" si="40"/>
        <v>1400.00833333333</v>
      </c>
      <c r="BM30">
        <f t="shared" si="41"/>
        <v>1180.1925115546064</v>
      </c>
      <c r="BN30">
        <f t="shared" si="42"/>
        <v>0.84298963331499877</v>
      </c>
      <c r="BO30">
        <f t="shared" si="43"/>
        <v>0.19597926662999768</v>
      </c>
      <c r="BP30">
        <v>6</v>
      </c>
      <c r="BQ30">
        <v>0.5</v>
      </c>
      <c r="BR30" t="s">
        <v>296</v>
      </c>
      <c r="BS30">
        <v>2</v>
      </c>
      <c r="BT30">
        <v>1608072111.3499999</v>
      </c>
      <c r="BU30">
        <v>1199.577</v>
      </c>
      <c r="BV30">
        <v>1219.4836666666699</v>
      </c>
      <c r="BW30">
        <v>20.291703333333299</v>
      </c>
      <c r="BX30">
        <v>19.7251166666667</v>
      </c>
      <c r="BY30">
        <v>1199.8536666666701</v>
      </c>
      <c r="BZ30">
        <v>19.967003333333299</v>
      </c>
      <c r="CA30">
        <v>500.02</v>
      </c>
      <c r="CB30">
        <v>102.549766666667</v>
      </c>
      <c r="CC30">
        <v>0.100004496666667</v>
      </c>
      <c r="CD30">
        <v>27.995616666666699</v>
      </c>
      <c r="CE30">
        <v>28.459633333333301</v>
      </c>
      <c r="CF30">
        <v>999.9</v>
      </c>
      <c r="CG30">
        <v>0</v>
      </c>
      <c r="CH30">
        <v>0</v>
      </c>
      <c r="CI30">
        <v>10000.075999999999</v>
      </c>
      <c r="CJ30">
        <v>0</v>
      </c>
      <c r="CK30">
        <v>150.40836666666701</v>
      </c>
      <c r="CL30">
        <v>1400.00833333333</v>
      </c>
      <c r="CM30">
        <v>0.89998836666666604</v>
      </c>
      <c r="CN30">
        <v>0.100011646666667</v>
      </c>
      <c r="CO30">
        <v>0</v>
      </c>
      <c r="CP30">
        <v>732.16866666666704</v>
      </c>
      <c r="CQ30">
        <v>4.9994800000000001</v>
      </c>
      <c r="CR30">
        <v>10223.5933333333</v>
      </c>
      <c r="CS30">
        <v>11417.606666666699</v>
      </c>
      <c r="CT30">
        <v>45.893533333333302</v>
      </c>
      <c r="CU30">
        <v>47.059933333333298</v>
      </c>
      <c r="CV30">
        <v>46.851833333333303</v>
      </c>
      <c r="CW30">
        <v>46.676733333333303</v>
      </c>
      <c r="CX30">
        <v>47.8686333333333</v>
      </c>
      <c r="CY30">
        <v>1255.49133333333</v>
      </c>
      <c r="CZ30">
        <v>139.517</v>
      </c>
      <c r="DA30">
        <v>0</v>
      </c>
      <c r="DB30">
        <v>119.80000019073501</v>
      </c>
      <c r="DC30">
        <v>0</v>
      </c>
      <c r="DD30">
        <v>732.16387999999995</v>
      </c>
      <c r="DE30">
        <v>-0.54730768631017002</v>
      </c>
      <c r="DF30">
        <v>-28.323076894533099</v>
      </c>
      <c r="DG30">
        <v>10223.444</v>
      </c>
      <c r="DH30">
        <v>15</v>
      </c>
      <c r="DI30">
        <v>1608071657.5999999</v>
      </c>
      <c r="DJ30" t="s">
        <v>338</v>
      </c>
      <c r="DK30">
        <v>1608071653.5999999</v>
      </c>
      <c r="DL30">
        <v>1608071657.5999999</v>
      </c>
      <c r="DM30">
        <v>51</v>
      </c>
      <c r="DN30">
        <v>0.26500000000000001</v>
      </c>
      <c r="DO30">
        <v>1.4E-2</v>
      </c>
      <c r="DP30">
        <v>0.41299999999999998</v>
      </c>
      <c r="DQ30">
        <v>0.29899999999999999</v>
      </c>
      <c r="DR30">
        <v>613</v>
      </c>
      <c r="DS30">
        <v>20</v>
      </c>
      <c r="DT30">
        <v>0.18</v>
      </c>
      <c r="DU30">
        <v>0.09</v>
      </c>
      <c r="DV30">
        <v>16.0185213713089</v>
      </c>
      <c r="DW30">
        <v>-1.0273819579293499</v>
      </c>
      <c r="DX30">
        <v>7.9952636523183504E-2</v>
      </c>
      <c r="DY30">
        <v>0</v>
      </c>
      <c r="DZ30">
        <v>-19.913574193548399</v>
      </c>
      <c r="EA30">
        <v>1.2025403225807001</v>
      </c>
      <c r="EB30">
        <v>0.10052971304542201</v>
      </c>
      <c r="EC30">
        <v>0</v>
      </c>
      <c r="ED30">
        <v>0.56738996774193595</v>
      </c>
      <c r="EE30">
        <v>-1.65455322580665E-2</v>
      </c>
      <c r="EF30">
        <v>7.8769459755786697E-3</v>
      </c>
      <c r="EG30">
        <v>1</v>
      </c>
      <c r="EH30">
        <v>1</v>
      </c>
      <c r="EI30">
        <v>3</v>
      </c>
      <c r="EJ30" t="s">
        <v>355</v>
      </c>
      <c r="EK30">
        <v>100</v>
      </c>
      <c r="EL30">
        <v>100</v>
      </c>
      <c r="EM30">
        <v>-0.27</v>
      </c>
      <c r="EN30">
        <v>0.32490000000000002</v>
      </c>
      <c r="EO30">
        <v>0.77177119574566799</v>
      </c>
      <c r="EP30">
        <v>-1.6043650578588901E-5</v>
      </c>
      <c r="EQ30">
        <v>-1.15305589960158E-6</v>
      </c>
      <c r="ER30">
        <v>3.6581349982770798E-10</v>
      </c>
      <c r="ES30">
        <v>-2.8920280837752201E-2</v>
      </c>
      <c r="ET30">
        <v>-1.48585495900011E-2</v>
      </c>
      <c r="EU30">
        <v>2.0620247853856302E-3</v>
      </c>
      <c r="EV30">
        <v>-2.1578943166311499E-5</v>
      </c>
      <c r="EW30">
        <v>18</v>
      </c>
      <c r="EX30">
        <v>2225</v>
      </c>
      <c r="EY30">
        <v>1</v>
      </c>
      <c r="EZ30">
        <v>25</v>
      </c>
      <c r="FA30">
        <v>7.8</v>
      </c>
      <c r="FB30">
        <v>7.7</v>
      </c>
      <c r="FC30">
        <v>2</v>
      </c>
      <c r="FD30">
        <v>501.90499999999997</v>
      </c>
      <c r="FE30">
        <v>505.54700000000003</v>
      </c>
      <c r="FF30">
        <v>25.257100000000001</v>
      </c>
      <c r="FG30">
        <v>30.375399999999999</v>
      </c>
      <c r="FH30">
        <v>29.999700000000001</v>
      </c>
      <c r="FI30">
        <v>30.509799999999998</v>
      </c>
      <c r="FJ30">
        <v>30.562999999999999</v>
      </c>
      <c r="FK30">
        <v>46.7986</v>
      </c>
      <c r="FL30">
        <v>16.437100000000001</v>
      </c>
      <c r="FM30">
        <v>49.209600000000002</v>
      </c>
      <c r="FN30">
        <v>25.2563</v>
      </c>
      <c r="FO30">
        <v>1219.3499999999999</v>
      </c>
      <c r="FP30">
        <v>19.7544</v>
      </c>
      <c r="FQ30">
        <v>98.580799999999996</v>
      </c>
      <c r="FR30">
        <v>102.455</v>
      </c>
    </row>
    <row r="31" spans="1:174" x14ac:dyDescent="0.25">
      <c r="A31">
        <v>15</v>
      </c>
      <c r="B31">
        <v>1608072239.5999999</v>
      </c>
      <c r="C31">
        <v>1522.0999999046301</v>
      </c>
      <c r="D31" t="s">
        <v>356</v>
      </c>
      <c r="E31" t="s">
        <v>357</v>
      </c>
      <c r="F31" t="s">
        <v>291</v>
      </c>
      <c r="G31" t="s">
        <v>292</v>
      </c>
      <c r="H31">
        <v>1608072231.5999999</v>
      </c>
      <c r="I31">
        <f t="shared" si="0"/>
        <v>3.747008299691365E-4</v>
      </c>
      <c r="J31">
        <f t="shared" si="1"/>
        <v>0.37470082996913651</v>
      </c>
      <c r="K31">
        <f t="shared" si="2"/>
        <v>15.85368574156886</v>
      </c>
      <c r="L31">
        <f t="shared" si="3"/>
        <v>1399.9206451612899</v>
      </c>
      <c r="M31">
        <f t="shared" si="4"/>
        <v>148.6899160578804</v>
      </c>
      <c r="N31">
        <f t="shared" si="5"/>
        <v>15.263974336383336</v>
      </c>
      <c r="O31">
        <f t="shared" si="6"/>
        <v>143.7108404338401</v>
      </c>
      <c r="P31">
        <f t="shared" si="7"/>
        <v>2.0712149690166447E-2</v>
      </c>
      <c r="Q31">
        <f t="shared" si="8"/>
        <v>2.9733843178857668</v>
      </c>
      <c r="R31">
        <f t="shared" si="9"/>
        <v>2.0632328937767366E-2</v>
      </c>
      <c r="S31">
        <f t="shared" si="10"/>
        <v>1.2902351418775403E-2</v>
      </c>
      <c r="T31">
        <f t="shared" si="11"/>
        <v>231.29194965911523</v>
      </c>
      <c r="U31">
        <f t="shared" si="12"/>
        <v>29.23272520621078</v>
      </c>
      <c r="V31">
        <f t="shared" si="13"/>
        <v>28.463206451612901</v>
      </c>
      <c r="W31">
        <f t="shared" si="14"/>
        <v>3.898528157125412</v>
      </c>
      <c r="X31">
        <f t="shared" si="15"/>
        <v>55.086901098310257</v>
      </c>
      <c r="Y31">
        <f t="shared" si="16"/>
        <v>2.0885647152456901</v>
      </c>
      <c r="Z31">
        <f t="shared" si="17"/>
        <v>3.7913999037962851</v>
      </c>
      <c r="AA31">
        <f t="shared" si="18"/>
        <v>1.8099634418797219</v>
      </c>
      <c r="AB31">
        <f t="shared" si="19"/>
        <v>-16.524306601638919</v>
      </c>
      <c r="AC31">
        <f t="shared" si="20"/>
        <v>-76.74595924790917</v>
      </c>
      <c r="AD31">
        <f t="shared" si="21"/>
        <v>-5.6387639517043517</v>
      </c>
      <c r="AE31">
        <f t="shared" si="22"/>
        <v>132.38291985786276</v>
      </c>
      <c r="AF31">
        <v>0</v>
      </c>
      <c r="AG31">
        <v>0</v>
      </c>
      <c r="AH31">
        <f t="shared" si="23"/>
        <v>1</v>
      </c>
      <c r="AI31">
        <f t="shared" si="24"/>
        <v>0</v>
      </c>
      <c r="AJ31">
        <f t="shared" si="25"/>
        <v>54033.366453562281</v>
      </c>
      <c r="AK31" t="s">
        <v>293</v>
      </c>
      <c r="AL31">
        <v>10143.9</v>
      </c>
      <c r="AM31">
        <v>715.47692307692296</v>
      </c>
      <c r="AN31">
        <v>3262.08</v>
      </c>
      <c r="AO31">
        <f t="shared" si="26"/>
        <v>0.78066849277855754</v>
      </c>
      <c r="AP31">
        <v>-0.57774747981622299</v>
      </c>
      <c r="AQ31" t="s">
        <v>358</v>
      </c>
      <c r="AR31">
        <v>15372</v>
      </c>
      <c r="AS31">
        <v>737.298</v>
      </c>
      <c r="AT31">
        <v>930.59</v>
      </c>
      <c r="AU31">
        <f t="shared" si="27"/>
        <v>0.20770908778301944</v>
      </c>
      <c r="AV31">
        <v>0.5</v>
      </c>
      <c r="AW31">
        <f t="shared" si="28"/>
        <v>1180.187469296472</v>
      </c>
      <c r="AX31">
        <f t="shared" si="29"/>
        <v>15.85368574156886</v>
      </c>
      <c r="AY31">
        <f t="shared" si="30"/>
        <v>122.56783133026023</v>
      </c>
      <c r="AZ31">
        <f t="shared" si="31"/>
        <v>1.3922731471789067E-2</v>
      </c>
      <c r="BA31">
        <f t="shared" si="32"/>
        <v>2.5053890542559016</v>
      </c>
      <c r="BB31" t="s">
        <v>359</v>
      </c>
      <c r="BC31">
        <v>737.298</v>
      </c>
      <c r="BD31">
        <v>542.30999999999995</v>
      </c>
      <c r="BE31">
        <f t="shared" si="33"/>
        <v>0.41724067527052733</v>
      </c>
      <c r="BF31">
        <f t="shared" si="34"/>
        <v>0.49781600906562273</v>
      </c>
      <c r="BG31">
        <f t="shared" si="35"/>
        <v>0.85723792820716449</v>
      </c>
      <c r="BH31">
        <f t="shared" si="36"/>
        <v>0.89855997024820533</v>
      </c>
      <c r="BI31">
        <f t="shared" si="37"/>
        <v>0.91552940508381597</v>
      </c>
      <c r="BJ31">
        <f t="shared" si="38"/>
        <v>0.36616212152532329</v>
      </c>
      <c r="BK31">
        <f t="shared" si="39"/>
        <v>0.63383787847467676</v>
      </c>
      <c r="BL31">
        <f t="shared" si="40"/>
        <v>1400.0025806451599</v>
      </c>
      <c r="BM31">
        <f t="shared" si="41"/>
        <v>1180.187469296472</v>
      </c>
      <c r="BN31">
        <f t="shared" si="42"/>
        <v>0.84298949559979308</v>
      </c>
      <c r="BO31">
        <f t="shared" si="43"/>
        <v>0.19597899119958623</v>
      </c>
      <c r="BP31">
        <v>6</v>
      </c>
      <c r="BQ31">
        <v>0.5</v>
      </c>
      <c r="BR31" t="s">
        <v>296</v>
      </c>
      <c r="BS31">
        <v>2</v>
      </c>
      <c r="BT31">
        <v>1608072231.5999999</v>
      </c>
      <c r="BU31">
        <v>1399.9206451612899</v>
      </c>
      <c r="BV31">
        <v>1419.5735483870999</v>
      </c>
      <c r="BW31">
        <v>20.345193548387101</v>
      </c>
      <c r="BX31">
        <v>19.904722580645199</v>
      </c>
      <c r="BY31">
        <v>1400.42709677419</v>
      </c>
      <c r="BZ31">
        <v>20.018329032258102</v>
      </c>
      <c r="CA31">
        <v>500.024967741936</v>
      </c>
      <c r="CB31">
        <v>102.556387096774</v>
      </c>
      <c r="CC31">
        <v>0.10003198709677399</v>
      </c>
      <c r="CD31">
        <v>27.984445161290299</v>
      </c>
      <c r="CE31">
        <v>28.463206451612901</v>
      </c>
      <c r="CF31">
        <v>999.9</v>
      </c>
      <c r="CG31">
        <v>0</v>
      </c>
      <c r="CH31">
        <v>0</v>
      </c>
      <c r="CI31">
        <v>9996.4932258064491</v>
      </c>
      <c r="CJ31">
        <v>0</v>
      </c>
      <c r="CK31">
        <v>149.241419354839</v>
      </c>
      <c r="CL31">
        <v>1400.0025806451599</v>
      </c>
      <c r="CM31">
        <v>0.89999264516128996</v>
      </c>
      <c r="CN31">
        <v>0.10000741935483901</v>
      </c>
      <c r="CO31">
        <v>0</v>
      </c>
      <c r="CP31">
        <v>737.33348387096805</v>
      </c>
      <c r="CQ31">
        <v>4.9994800000000001</v>
      </c>
      <c r="CR31">
        <v>10285.5451612903</v>
      </c>
      <c r="CS31">
        <v>11417.5741935484</v>
      </c>
      <c r="CT31">
        <v>45.731709677419303</v>
      </c>
      <c r="CU31">
        <v>46.918999999999997</v>
      </c>
      <c r="CV31">
        <v>46.683064516129001</v>
      </c>
      <c r="CW31">
        <v>46.515999999999998</v>
      </c>
      <c r="CX31">
        <v>47.691129032257997</v>
      </c>
      <c r="CY31">
        <v>1255.4925806451599</v>
      </c>
      <c r="CZ31">
        <v>139.51</v>
      </c>
      <c r="DA31">
        <v>0</v>
      </c>
      <c r="DB31">
        <v>119.60000014305101</v>
      </c>
      <c r="DC31">
        <v>0</v>
      </c>
      <c r="DD31">
        <v>737.298</v>
      </c>
      <c r="DE31">
        <v>-4.4210598283214404</v>
      </c>
      <c r="DF31">
        <v>-70.5264957909651</v>
      </c>
      <c r="DG31">
        <v>10285.134615384601</v>
      </c>
      <c r="DH31">
        <v>15</v>
      </c>
      <c r="DI31">
        <v>1608071657.5999999</v>
      </c>
      <c r="DJ31" t="s">
        <v>338</v>
      </c>
      <c r="DK31">
        <v>1608071653.5999999</v>
      </c>
      <c r="DL31">
        <v>1608071657.5999999</v>
      </c>
      <c r="DM31">
        <v>51</v>
      </c>
      <c r="DN31">
        <v>0.26500000000000001</v>
      </c>
      <c r="DO31">
        <v>1.4E-2</v>
      </c>
      <c r="DP31">
        <v>0.41299999999999998</v>
      </c>
      <c r="DQ31">
        <v>0.29899999999999999</v>
      </c>
      <c r="DR31">
        <v>613</v>
      </c>
      <c r="DS31">
        <v>20</v>
      </c>
      <c r="DT31">
        <v>0.18</v>
      </c>
      <c r="DU31">
        <v>0.09</v>
      </c>
      <c r="DV31">
        <v>15.876874188134201</v>
      </c>
      <c r="DW31">
        <v>-1.3876452287362799</v>
      </c>
      <c r="DX31">
        <v>0.116836202748509</v>
      </c>
      <c r="DY31">
        <v>0</v>
      </c>
      <c r="DZ31">
        <v>-19.666777419354801</v>
      </c>
      <c r="EA31">
        <v>1.5781645161290101</v>
      </c>
      <c r="EB31">
        <v>0.13155028649611999</v>
      </c>
      <c r="EC31">
        <v>0</v>
      </c>
      <c r="ED31">
        <v>0.44010203225806499</v>
      </c>
      <c r="EE31">
        <v>0.105435532258064</v>
      </c>
      <c r="EF31">
        <v>1.05270895113324E-2</v>
      </c>
      <c r="EG31">
        <v>1</v>
      </c>
      <c r="EH31">
        <v>1</v>
      </c>
      <c r="EI31">
        <v>3</v>
      </c>
      <c r="EJ31" t="s">
        <v>355</v>
      </c>
      <c r="EK31">
        <v>100</v>
      </c>
      <c r="EL31">
        <v>100</v>
      </c>
      <c r="EM31">
        <v>-0.51</v>
      </c>
      <c r="EN31">
        <v>0.32769999999999999</v>
      </c>
      <c r="EO31">
        <v>0.77177119574566799</v>
      </c>
      <c r="EP31">
        <v>-1.6043650578588901E-5</v>
      </c>
      <c r="EQ31">
        <v>-1.15305589960158E-6</v>
      </c>
      <c r="ER31">
        <v>3.6581349982770798E-10</v>
      </c>
      <c r="ES31">
        <v>-2.8920280837752201E-2</v>
      </c>
      <c r="ET31">
        <v>-1.48585495900011E-2</v>
      </c>
      <c r="EU31">
        <v>2.0620247853856302E-3</v>
      </c>
      <c r="EV31">
        <v>-2.1578943166311499E-5</v>
      </c>
      <c r="EW31">
        <v>18</v>
      </c>
      <c r="EX31">
        <v>2225</v>
      </c>
      <c r="EY31">
        <v>1</v>
      </c>
      <c r="EZ31">
        <v>25</v>
      </c>
      <c r="FA31">
        <v>9.8000000000000007</v>
      </c>
      <c r="FB31">
        <v>9.6999999999999993</v>
      </c>
      <c r="FC31">
        <v>2</v>
      </c>
      <c r="FD31">
        <v>501.524</v>
      </c>
      <c r="FE31">
        <v>507.37299999999999</v>
      </c>
      <c r="FF31">
        <v>25.305299999999999</v>
      </c>
      <c r="FG31">
        <v>30.225100000000001</v>
      </c>
      <c r="FH31">
        <v>29.999600000000001</v>
      </c>
      <c r="FI31">
        <v>30.354800000000001</v>
      </c>
      <c r="FJ31">
        <v>30.408000000000001</v>
      </c>
      <c r="FK31">
        <v>52.976799999999997</v>
      </c>
      <c r="FL31">
        <v>15.8751</v>
      </c>
      <c r="FM31">
        <v>50.703000000000003</v>
      </c>
      <c r="FN31">
        <v>25.307500000000001</v>
      </c>
      <c r="FO31">
        <v>1419.2</v>
      </c>
      <c r="FP31">
        <v>19.9389</v>
      </c>
      <c r="FQ31">
        <v>98.609700000000004</v>
      </c>
      <c r="FR31">
        <v>102.482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2020-12-15T16:46:50Z</dcterms:created>
  <dcterms:modified xsi:type="dcterms:W3CDTF">2021-05-04T23:28:38Z</dcterms:modified>
</cp:coreProperties>
</file>