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A8ECEC3-2EA5-4AAF-88D3-EF90589145D1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M28" i="1" s="1"/>
  <c r="BI28" i="1"/>
  <c r="BH28" i="1"/>
  <c r="BG28" i="1"/>
  <c r="BF28" i="1"/>
  <c r="BJ28" i="1" s="1"/>
  <c r="BK28" i="1" s="1"/>
  <c r="BE28" i="1"/>
  <c r="BB28" i="1"/>
  <c r="AZ28" i="1"/>
  <c r="AU28" i="1"/>
  <c r="AN28" i="1"/>
  <c r="AO28" i="1" s="1"/>
  <c r="AI28" i="1"/>
  <c r="AG28" i="1" s="1"/>
  <c r="Y28" i="1"/>
  <c r="W28" i="1" s="1"/>
  <c r="X28" i="1"/>
  <c r="P28" i="1"/>
  <c r="BO27" i="1"/>
  <c r="BN27" i="1"/>
  <c r="BM27" i="1"/>
  <c r="AW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Y27" i="1" s="1"/>
  <c r="AO27" i="1"/>
  <c r="AN27" i="1"/>
  <c r="AI27" i="1"/>
  <c r="AG27" i="1"/>
  <c r="J27" i="1" s="1"/>
  <c r="AX27" i="1" s="1"/>
  <c r="BA27" i="1" s="1"/>
  <c r="AA27" i="1"/>
  <c r="Y27" i="1"/>
  <c r="X27" i="1"/>
  <c r="W27" i="1"/>
  <c r="S27" i="1"/>
  <c r="P27" i="1"/>
  <c r="N27" i="1"/>
  <c r="K27" i="1"/>
  <c r="I27" i="1"/>
  <c r="BO26" i="1"/>
  <c r="BN26" i="1"/>
  <c r="BM26" i="1"/>
  <c r="AW26" i="1" s="1"/>
  <c r="BL26" i="1"/>
  <c r="BJ26" i="1"/>
  <c r="BK26" i="1" s="1"/>
  <c r="BI26" i="1"/>
  <c r="BH26" i="1"/>
  <c r="BG26" i="1"/>
  <c r="BF26" i="1"/>
  <c r="BE26" i="1"/>
  <c r="BB26" i="1"/>
  <c r="AZ26" i="1"/>
  <c r="AU26" i="1"/>
  <c r="AY26" i="1" s="1"/>
  <c r="AO26" i="1"/>
  <c r="AN26" i="1"/>
  <c r="AI26" i="1"/>
  <c r="AG26" i="1" s="1"/>
  <c r="Y26" i="1"/>
  <c r="X26" i="1"/>
  <c r="W26" i="1" s="1"/>
  <c r="S26" i="1"/>
  <c r="P26" i="1"/>
  <c r="BO25" i="1"/>
  <c r="BN25" i="1"/>
  <c r="BL25" i="1"/>
  <c r="BM25" i="1" s="1"/>
  <c r="BJ25" i="1"/>
  <c r="BK25" i="1" s="1"/>
  <c r="BI25" i="1"/>
  <c r="BH25" i="1"/>
  <c r="BG25" i="1"/>
  <c r="BF25" i="1"/>
  <c r="BE25" i="1"/>
  <c r="BB25" i="1"/>
  <c r="AZ25" i="1"/>
  <c r="AU25" i="1"/>
  <c r="AN25" i="1"/>
  <c r="AO25" i="1" s="1"/>
  <c r="AI25" i="1"/>
  <c r="AH25" i="1"/>
  <c r="AG25" i="1"/>
  <c r="K25" i="1" s="1"/>
  <c r="Y25" i="1"/>
  <c r="X25" i="1"/>
  <c r="W25" i="1" s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I24" i="1" s="1"/>
  <c r="Y24" i="1"/>
  <c r="X24" i="1"/>
  <c r="W24" i="1"/>
  <c r="P24" i="1"/>
  <c r="J24" i="1"/>
  <c r="AX24" i="1" s="1"/>
  <c r="BO23" i="1"/>
  <c r="BN23" i="1"/>
  <c r="BL23" i="1"/>
  <c r="BM23" i="1" s="1"/>
  <c r="BI23" i="1"/>
  <c r="BH23" i="1"/>
  <c r="BG23" i="1"/>
  <c r="BF23" i="1"/>
  <c r="BJ23" i="1" s="1"/>
  <c r="BK23" i="1" s="1"/>
  <c r="BE23" i="1"/>
  <c r="AZ23" i="1" s="1"/>
  <c r="BB23" i="1"/>
  <c r="AU23" i="1"/>
  <c r="AN23" i="1"/>
  <c r="AO23" i="1" s="1"/>
  <c r="AI23" i="1"/>
  <c r="AG23" i="1"/>
  <c r="N23" i="1" s="1"/>
  <c r="Y23" i="1"/>
  <c r="X23" i="1"/>
  <c r="W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B22" i="1"/>
  <c r="AZ22" i="1"/>
  <c r="AU22" i="1"/>
  <c r="AN22" i="1"/>
  <c r="AO22" i="1" s="1"/>
  <c r="AI22" i="1"/>
  <c r="AG22" i="1"/>
  <c r="K22" i="1" s="1"/>
  <c r="Y22" i="1"/>
  <c r="X22" i="1"/>
  <c r="W22" i="1"/>
  <c r="P22" i="1"/>
  <c r="BO21" i="1"/>
  <c r="BN21" i="1"/>
  <c r="BM21" i="1" s="1"/>
  <c r="BL21" i="1"/>
  <c r="BI21" i="1"/>
  <c r="BH21" i="1"/>
  <c r="BG21" i="1"/>
  <c r="BF21" i="1"/>
  <c r="BJ21" i="1" s="1"/>
  <c r="BK21" i="1" s="1"/>
  <c r="BE21" i="1"/>
  <c r="AZ21" i="1" s="1"/>
  <c r="BB21" i="1"/>
  <c r="AU21" i="1"/>
  <c r="AO21" i="1"/>
  <c r="AN21" i="1"/>
  <c r="AI21" i="1"/>
  <c r="AG21" i="1" s="1"/>
  <c r="Y21" i="1"/>
  <c r="W21" i="1" s="1"/>
  <c r="X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B20" i="1"/>
  <c r="AZ20" i="1"/>
  <c r="AU20" i="1"/>
  <c r="AN20" i="1"/>
  <c r="AO20" i="1" s="1"/>
  <c r="AI20" i="1"/>
  <c r="AG20" i="1" s="1"/>
  <c r="Y20" i="1"/>
  <c r="X20" i="1"/>
  <c r="W20" i="1" s="1"/>
  <c r="P20" i="1"/>
  <c r="BO19" i="1"/>
  <c r="BN19" i="1"/>
  <c r="BM19" i="1"/>
  <c r="AW19" i="1" s="1"/>
  <c r="AY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O19" i="1"/>
  <c r="AN19" i="1"/>
  <c r="AI19" i="1"/>
  <c r="AG19" i="1"/>
  <c r="J19" i="1" s="1"/>
  <c r="AX19" i="1" s="1"/>
  <c r="Y19" i="1"/>
  <c r="X19" i="1"/>
  <c r="W19" i="1"/>
  <c r="S19" i="1"/>
  <c r="P19" i="1"/>
  <c r="N19" i="1"/>
  <c r="K19" i="1"/>
  <c r="BO18" i="1"/>
  <c r="BN18" i="1"/>
  <c r="BM18" i="1"/>
  <c r="AW18" i="1" s="1"/>
  <c r="BL18" i="1"/>
  <c r="BJ18" i="1"/>
  <c r="BK18" i="1" s="1"/>
  <c r="BI18" i="1"/>
  <c r="BH18" i="1"/>
  <c r="BG18" i="1"/>
  <c r="BF18" i="1"/>
  <c r="BE18" i="1"/>
  <c r="BB18" i="1"/>
  <c r="AZ18" i="1"/>
  <c r="AU18" i="1"/>
  <c r="AO18" i="1"/>
  <c r="AN18" i="1"/>
  <c r="AI18" i="1"/>
  <c r="AH18" i="1"/>
  <c r="AG18" i="1"/>
  <c r="N18" i="1" s="1"/>
  <c r="Y18" i="1"/>
  <c r="X18" i="1"/>
  <c r="W18" i="1" s="1"/>
  <c r="S18" i="1"/>
  <c r="P18" i="1"/>
  <c r="K18" i="1"/>
  <c r="J18" i="1"/>
  <c r="AX18" i="1" s="1"/>
  <c r="BO17" i="1"/>
  <c r="BN17" i="1"/>
  <c r="BL17" i="1"/>
  <c r="BM17" i="1" s="1"/>
  <c r="BJ17" i="1"/>
  <c r="BK17" i="1" s="1"/>
  <c r="BI17" i="1"/>
  <c r="BH17" i="1"/>
  <c r="BG17" i="1"/>
  <c r="BF17" i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AY18" i="1" l="1"/>
  <c r="AW20" i="1"/>
  <c r="S20" i="1"/>
  <c r="S25" i="1"/>
  <c r="AW25" i="1"/>
  <c r="AY25" i="1" s="1"/>
  <c r="K17" i="1"/>
  <c r="J17" i="1"/>
  <c r="AX17" i="1" s="1"/>
  <c r="AH17" i="1"/>
  <c r="I17" i="1"/>
  <c r="N17" i="1"/>
  <c r="K26" i="1"/>
  <c r="N26" i="1"/>
  <c r="J26" i="1"/>
  <c r="AX26" i="1" s="1"/>
  <c r="BA26" i="1" s="1"/>
  <c r="AH26" i="1"/>
  <c r="I26" i="1"/>
  <c r="AY20" i="1"/>
  <c r="AW21" i="1"/>
  <c r="AY21" i="1" s="1"/>
  <c r="S21" i="1"/>
  <c r="S22" i="1"/>
  <c r="AW22" i="1"/>
  <c r="AB27" i="1"/>
  <c r="AW23" i="1"/>
  <c r="AY23" i="1" s="1"/>
  <c r="S23" i="1"/>
  <c r="AA24" i="1"/>
  <c r="BA19" i="1"/>
  <c r="AW28" i="1"/>
  <c r="AY28" i="1" s="1"/>
  <c r="S28" i="1"/>
  <c r="AY22" i="1"/>
  <c r="K28" i="1"/>
  <c r="I28" i="1"/>
  <c r="J28" i="1"/>
  <c r="AX28" i="1" s="1"/>
  <c r="BA28" i="1" s="1"/>
  <c r="AH28" i="1"/>
  <c r="N28" i="1"/>
  <c r="BA18" i="1"/>
  <c r="AW24" i="1"/>
  <c r="S24" i="1"/>
  <c r="S17" i="1"/>
  <c r="AW17" i="1"/>
  <c r="AY17" i="1" s="1"/>
  <c r="K20" i="1"/>
  <c r="J20" i="1"/>
  <c r="AX20" i="1" s="1"/>
  <c r="I20" i="1"/>
  <c r="AH20" i="1"/>
  <c r="N20" i="1"/>
  <c r="AH21" i="1"/>
  <c r="N21" i="1"/>
  <c r="K21" i="1"/>
  <c r="I21" i="1"/>
  <c r="J21" i="1"/>
  <c r="AX21" i="1" s="1"/>
  <c r="BA21" i="1" s="1"/>
  <c r="BA24" i="1"/>
  <c r="AY24" i="1"/>
  <c r="I18" i="1"/>
  <c r="AH23" i="1"/>
  <c r="K24" i="1"/>
  <c r="N25" i="1"/>
  <c r="T27" i="1"/>
  <c r="U27" i="1" s="1"/>
  <c r="N22" i="1"/>
  <c r="I23" i="1"/>
  <c r="T18" i="1"/>
  <c r="U18" i="1" s="1"/>
  <c r="AH22" i="1"/>
  <c r="K23" i="1"/>
  <c r="N24" i="1"/>
  <c r="I25" i="1"/>
  <c r="T26" i="1"/>
  <c r="U26" i="1" s="1"/>
  <c r="AH19" i="1"/>
  <c r="I22" i="1"/>
  <c r="J25" i="1"/>
  <c r="AX25" i="1" s="1"/>
  <c r="AH27" i="1"/>
  <c r="I19" i="1"/>
  <c r="J22" i="1"/>
  <c r="AX22" i="1" s="1"/>
  <c r="BA22" i="1" s="1"/>
  <c r="AH24" i="1"/>
  <c r="J23" i="1"/>
  <c r="AX23" i="1" s="1"/>
  <c r="BA23" i="1" s="1"/>
  <c r="AA22" i="1" l="1"/>
  <c r="AA23" i="1"/>
  <c r="T21" i="1"/>
  <c r="U21" i="1" s="1"/>
  <c r="AA20" i="1"/>
  <c r="Q20" i="1"/>
  <c r="O20" i="1" s="1"/>
  <c r="R20" i="1" s="1"/>
  <c r="L20" i="1" s="1"/>
  <c r="M20" i="1" s="1"/>
  <c r="T23" i="1"/>
  <c r="U23" i="1" s="1"/>
  <c r="Q23" i="1" s="1"/>
  <c r="O23" i="1" s="1"/>
  <c r="R23" i="1" s="1"/>
  <c r="L23" i="1" s="1"/>
  <c r="M23" i="1" s="1"/>
  <c r="T25" i="1"/>
  <c r="U25" i="1" s="1"/>
  <c r="V26" i="1"/>
  <c r="Z26" i="1" s="1"/>
  <c r="AC26" i="1"/>
  <c r="V27" i="1"/>
  <c r="Z27" i="1" s="1"/>
  <c r="AC27" i="1"/>
  <c r="AD27" i="1" s="1"/>
  <c r="BA20" i="1"/>
  <c r="AA25" i="1"/>
  <c r="Q25" i="1"/>
  <c r="O25" i="1" s="1"/>
  <c r="R25" i="1" s="1"/>
  <c r="L25" i="1" s="1"/>
  <c r="M25" i="1" s="1"/>
  <c r="AA21" i="1"/>
  <c r="Q21" i="1"/>
  <c r="O21" i="1" s="1"/>
  <c r="R21" i="1" s="1"/>
  <c r="L21" i="1" s="1"/>
  <c r="M21" i="1" s="1"/>
  <c r="AA17" i="1"/>
  <c r="Q17" i="1"/>
  <c r="O17" i="1" s="1"/>
  <c r="R17" i="1" s="1"/>
  <c r="L17" i="1" s="1"/>
  <c r="M17" i="1" s="1"/>
  <c r="AA19" i="1"/>
  <c r="T17" i="1"/>
  <c r="U17" i="1" s="1"/>
  <c r="AA26" i="1"/>
  <c r="Q26" i="1"/>
  <c r="O26" i="1" s="1"/>
  <c r="R26" i="1" s="1"/>
  <c r="L26" i="1" s="1"/>
  <c r="M26" i="1" s="1"/>
  <c r="AA28" i="1"/>
  <c r="Q28" i="1"/>
  <c r="O28" i="1" s="1"/>
  <c r="R28" i="1" s="1"/>
  <c r="L28" i="1" s="1"/>
  <c r="M28" i="1" s="1"/>
  <c r="T19" i="1"/>
  <c r="U19" i="1" s="1"/>
  <c r="T24" i="1"/>
  <c r="U24" i="1" s="1"/>
  <c r="AB26" i="1"/>
  <c r="T22" i="1"/>
  <c r="U22" i="1" s="1"/>
  <c r="BA17" i="1"/>
  <c r="T20" i="1"/>
  <c r="U20" i="1" s="1"/>
  <c r="BA25" i="1"/>
  <c r="V18" i="1"/>
  <c r="Z18" i="1" s="1"/>
  <c r="AC18" i="1"/>
  <c r="AD18" i="1" s="1"/>
  <c r="AA18" i="1"/>
  <c r="Q18" i="1"/>
  <c r="O18" i="1" s="1"/>
  <c r="R18" i="1" s="1"/>
  <c r="L18" i="1" s="1"/>
  <c r="M18" i="1" s="1"/>
  <c r="T28" i="1"/>
  <c r="U28" i="1" s="1"/>
  <c r="Q27" i="1"/>
  <c r="O27" i="1" s="1"/>
  <c r="R27" i="1" s="1"/>
  <c r="L27" i="1" s="1"/>
  <c r="M27" i="1" s="1"/>
  <c r="AB18" i="1"/>
  <c r="V19" i="1" l="1"/>
  <c r="Z19" i="1" s="1"/>
  <c r="AC19" i="1"/>
  <c r="AD19" i="1" s="1"/>
  <c r="AB19" i="1"/>
  <c r="AC28" i="1"/>
  <c r="AD28" i="1" s="1"/>
  <c r="V28" i="1"/>
  <c r="Z28" i="1" s="1"/>
  <c r="AB28" i="1"/>
  <c r="AD26" i="1"/>
  <c r="V21" i="1"/>
  <c r="Z21" i="1" s="1"/>
  <c r="AC21" i="1"/>
  <c r="AB21" i="1"/>
  <c r="Q19" i="1"/>
  <c r="O19" i="1" s="1"/>
  <c r="R19" i="1" s="1"/>
  <c r="L19" i="1" s="1"/>
  <c r="M19" i="1" s="1"/>
  <c r="AC20" i="1"/>
  <c r="AD20" i="1" s="1"/>
  <c r="V20" i="1"/>
  <c r="Z20" i="1" s="1"/>
  <c r="AB20" i="1"/>
  <c r="V22" i="1"/>
  <c r="Z22" i="1" s="1"/>
  <c r="AC22" i="1"/>
  <c r="AD22" i="1" s="1"/>
  <c r="AB22" i="1"/>
  <c r="AC25" i="1"/>
  <c r="V25" i="1"/>
  <c r="Z25" i="1" s="1"/>
  <c r="AB25" i="1"/>
  <c r="V24" i="1"/>
  <c r="Z24" i="1" s="1"/>
  <c r="AC24" i="1"/>
  <c r="AB24" i="1"/>
  <c r="Q24" i="1"/>
  <c r="O24" i="1" s="1"/>
  <c r="R24" i="1" s="1"/>
  <c r="L24" i="1" s="1"/>
  <c r="M24" i="1" s="1"/>
  <c r="V17" i="1"/>
  <c r="Z17" i="1" s="1"/>
  <c r="AC17" i="1"/>
  <c r="AB17" i="1"/>
  <c r="V23" i="1"/>
  <c r="Z23" i="1" s="1"/>
  <c r="AC23" i="1"/>
  <c r="AD23" i="1" s="1"/>
  <c r="AB23" i="1"/>
  <c r="Q22" i="1"/>
  <c r="O22" i="1" s="1"/>
  <c r="R22" i="1" s="1"/>
  <c r="L22" i="1" s="1"/>
  <c r="M22" i="1" s="1"/>
  <c r="AD24" i="1" l="1"/>
  <c r="AD17" i="1"/>
  <c r="AD25" i="1"/>
  <c r="AD21" i="1"/>
</calcChain>
</file>

<file path=xl/sharedStrings.xml><?xml version="1.0" encoding="utf-8"?>
<sst xmlns="http://schemas.openxmlformats.org/spreadsheetml/2006/main" count="672" uniqueCount="345">
  <si>
    <t>File opened</t>
  </si>
  <si>
    <t>2020-12-16 10:07:25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</si>
  <si>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</si>
  <si>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</si>
  <si>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</si>
  <si>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</si>
  <si>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</si>
  <si>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</si>
  <si>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</si>
  <si>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</si>
  <si>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</si>
  <si>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</si>
  <si>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</si>
  <si>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</si>
  <si>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</si>
  <si>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</si>
  <si>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</si>
  <si>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</si>
  <si>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</si>
  <si>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</si>
  <si>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</si>
  <si>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</si>
  <si>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</si>
  <si>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10:07:25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</si>
  <si>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</si>
  <si>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</si>
  <si>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</si>
  <si>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</si>
  <si>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</si>
  <si>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</si>
  <si>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</si>
  <si>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</si>
  <si>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</si>
  <si>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</si>
  <si>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</si>
  <si>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</si>
  <si>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</si>
  <si>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</si>
  <si>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</si>
  <si>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</si>
  <si>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</si>
  <si>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</si>
  <si>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</si>
  <si>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</si>
  <si>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</si>
  <si>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</si>
  <si>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</si>
  <si>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</si>
  <si>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</si>
  <si>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</si>
  <si>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</si>
  <si>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</si>
  <si>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</si>
  <si>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</si>
  <si>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</si>
  <si>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</si>
  <si>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</si>
  <si>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</si>
  <si>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</si>
  <si>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</si>
  <si>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</si>
  <si>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</si>
  <si>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</si>
  <si>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</si>
  <si>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</si>
  <si>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</si>
  <si>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</si>
  <si>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</si>
  <si>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</si>
  <si>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</si>
  <si>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</si>
  <si>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</si>
  <si>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</si>
  <si>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</si>
  <si>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</si>
  <si>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</si>
  <si>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</si>
  <si>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</si>
  <si>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</si>
  <si>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</si>
  <si>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</si>
  <si>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</si>
  <si>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</si>
  <si>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</si>
  <si>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</si>
  <si>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</si>
  <si>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</si>
  <si>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</si>
  <si>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</si>
  <si>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</si>
  <si>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</si>
  <si>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</si>
  <si>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</si>
  <si>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</si>
  <si>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</si>
  <si>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</si>
  <si>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</si>
  <si>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</si>
  <si>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</si>
  <si>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</si>
  <si>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</si>
  <si>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</si>
  <si>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</si>
  <si>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</si>
  <si>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</si>
  <si>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</si>
  <si>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</si>
  <si>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</si>
  <si>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</si>
  <si>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</si>
  <si>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</si>
  <si>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</si>
  <si>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</si>
  <si>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</si>
  <si>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</si>
  <si>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</si>
  <si>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</si>
  <si>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</si>
  <si>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</si>
  <si>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</si>
  <si>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</si>
  <si>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</si>
  <si>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</si>
  <si>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</si>
  <si>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</si>
  <si>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</si>
  <si>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</si>
  <si>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</si>
  <si>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</si>
  <si>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</si>
  <si>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</si>
  <si>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</si>
  <si>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</si>
  <si>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</si>
  <si>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</si>
  <si>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</si>
  <si>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</si>
  <si>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</si>
  <si>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</si>
  <si>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</si>
  <si>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</si>
  <si>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</si>
  <si>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</si>
  <si>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</si>
  <si>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</si>
  <si>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</si>
  <si>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</si>
  <si>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</si>
  <si>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</si>
  <si>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</si>
  <si>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</si>
  <si>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</si>
  <si>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</si>
  <si>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</si>
  <si>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</si>
  <si>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</si>
  <si>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</si>
  <si>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</si>
  <si>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</si>
  <si>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</si>
  <si>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</si>
  <si>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</si>
  <si>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</si>
  <si>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</si>
  <si>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</si>
  <si>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</si>
  <si>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</si>
  <si>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</si>
  <si>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</si>
  <si>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</si>
  <si>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</si>
  <si>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</si>
  <si>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</si>
  <si>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</si>
  <si>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</si>
  <si>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</si>
  <si>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</si>
  <si>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</si>
  <si>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</si>
  <si>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</si>
  <si>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</si>
  <si>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</si>
  <si>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</si>
  <si>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</si>
  <si>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</si>
  <si>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</si>
  <si>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</si>
  <si>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</si>
  <si>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</si>
  <si>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</si>
  <si>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</si>
  <si>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</si>
  <si>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</si>
  <si>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</si>
  <si>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</si>
  <si>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</si>
  <si>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</si>
  <si>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</si>
  <si>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</si>
  <si>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</si>
  <si>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</si>
  <si>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</si>
  <si>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</si>
  <si>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</si>
  <si>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</si>
  <si>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</si>
  <si>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</si>
  <si>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</si>
  <si>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</si>
  <si>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</si>
  <si>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</si>
  <si>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</si>
  <si>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</si>
  <si>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</si>
  <si>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</si>
  <si>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</si>
  <si>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</si>
  <si>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</si>
  <si>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</si>
  <si>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</si>
  <si>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</si>
  <si>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</si>
  <si>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</si>
  <si>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</si>
  <si>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</si>
  <si>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</si>
  <si>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</si>
  <si>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</si>
  <si>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</si>
  <si>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</si>
  <si>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</si>
  <si>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</si>
  <si>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</si>
  <si>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</si>
  <si>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</si>
  <si>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</si>
  <si>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</si>
  <si>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</si>
  <si>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</si>
  <si>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</si>
  <si>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</si>
  <si>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</si>
  <si>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</si>
  <si>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</si>
  <si>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</si>
  <si>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</si>
  <si>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</si>
  <si>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</si>
  <si>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</si>
  <si>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</si>
  <si>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</si>
  <si>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</si>
  <si>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</si>
  <si>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</si>
  <si>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</si>
  <si>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</si>
  <si>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</si>
  <si>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</si>
  <si>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</si>
  <si>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</si>
  <si>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</si>
  <si>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</si>
  <si>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</si>
  <si>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</si>
  <si>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</si>
  <si>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</si>
  <si>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</si>
  <si>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</si>
  <si>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</si>
  <si>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</si>
  <si>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</si>
  <si>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</si>
  <si>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</si>
  <si>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</si>
  <si>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</si>
  <si>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</si>
  <si>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</si>
  <si>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</si>
  <si>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</si>
  <si>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</si>
  <si>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</si>
  <si>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</si>
  <si>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</si>
  <si>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</si>
  <si>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</si>
  <si>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</si>
  <si>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</si>
  <si>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</si>
  <si>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10:15:10</t>
  </si>
  <si>
    <t>10:15:10</t>
  </si>
  <si>
    <t>1149</t>
  </si>
  <si>
    <t>_1</t>
  </si>
  <si>
    <t>RECT-4143-20200907-06_33_50</t>
  </si>
  <si>
    <t>RECT-49-20201216-10_15_07</t>
  </si>
  <si>
    <t>DARK-50-20201216-10_15_09</t>
  </si>
  <si>
    <t>0: Broadleaf</t>
  </si>
  <si>
    <t>09:10:14</t>
  </si>
  <si>
    <t>0/3</t>
  </si>
  <si>
    <t>20201216 10:17:10</t>
  </si>
  <si>
    <t>10:17:10</t>
  </si>
  <si>
    <t>RECT-51-20201216-10_17_08</t>
  </si>
  <si>
    <t>DARK-52-20201216-10_17_10</t>
  </si>
  <si>
    <t>1/3</t>
  </si>
  <si>
    <t>20201216 10:19:11</t>
  </si>
  <si>
    <t>10:19:11</t>
  </si>
  <si>
    <t>RECT-53-20201216-10_19_08</t>
  </si>
  <si>
    <t>DARK-54-20201216-10_19_10</t>
  </si>
  <si>
    <t>20201216 10:21:11</t>
  </si>
  <si>
    <t>10:21:11</t>
  </si>
  <si>
    <t>RECT-55-20201216-10_21_09</t>
  </si>
  <si>
    <t>DARK-56-20201216-10_21_11</t>
  </si>
  <si>
    <t>2/3</t>
  </si>
  <si>
    <t>20201216 10:22:53</t>
  </si>
  <si>
    <t>10:22:53</t>
  </si>
  <si>
    <t>RECT-57-20201216-10_22_50</t>
  </si>
  <si>
    <t>DARK-58-20201216-10_22_52</t>
  </si>
  <si>
    <t>3/3</t>
  </si>
  <si>
    <t>20201216 10:23:59</t>
  </si>
  <si>
    <t>10:23:59</t>
  </si>
  <si>
    <t>RECT-59-20201216-10_23_56</t>
  </si>
  <si>
    <t>DARK-60-20201216-10_23_58</t>
  </si>
  <si>
    <t>20201216 10:25:59</t>
  </si>
  <si>
    <t>10:25:59</t>
  </si>
  <si>
    <t>RECT-61-20201216-10_25_57</t>
  </si>
  <si>
    <t>DARK-62-20201216-10_25_59</t>
  </si>
  <si>
    <t>20201216 10:27:07</t>
  </si>
  <si>
    <t>10:27:07</t>
  </si>
  <si>
    <t>RECT-63-20201216-10_27_04</t>
  </si>
  <si>
    <t>DARK-64-20201216-10_27_06</t>
  </si>
  <si>
    <t>20201216 10:29:05</t>
  </si>
  <si>
    <t>10:29:05</t>
  </si>
  <si>
    <t>RECT-65-20201216-10_29_02</t>
  </si>
  <si>
    <t>DARK-66-20201216-10_29_04</t>
  </si>
  <si>
    <t>20201216 10:31:05</t>
  </si>
  <si>
    <t>10:31:05</t>
  </si>
  <si>
    <t>RECT-67-20201216-10_31_03</t>
  </si>
  <si>
    <t>DARK-68-20201216-10_31_05</t>
  </si>
  <si>
    <t>20201216 10:33:06</t>
  </si>
  <si>
    <t>10:33:06</t>
  </si>
  <si>
    <t>RECT-69-20201216-10_33_03</t>
  </si>
  <si>
    <t>DARK-70-20201216-10_33_05</t>
  </si>
  <si>
    <t>20201216 10:35:06</t>
  </si>
  <si>
    <t>10:35:06</t>
  </si>
  <si>
    <t>RECT-71-20201216-10_35_04</t>
  </si>
  <si>
    <t>DARK-72-20201216-10_35_06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</si>
</sst>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1608142510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1608142502.25</v>
      </c>
      <c r="I17">
        <f t="shared" ref="I17:I28" si="0">CA17*AG17*(BW17-BX17)/(100*BP17*(1000-AG17*BW17))</f>
        <v>7.4221367772216976E-4</v>
      </c>
      <c r="J17">
        <f t="shared" ref="J17:J28" si="1">CA17*AG17*(BV17-BU17*(1000-AG17*BX17)/(1000-AG17*BW17))/(100*BP17)</f>
        <v>4.8688837457235232</v>
      </c>
      <c r="K17">
        <f t="shared" ref="K17:K28" si="2">BU17 - IF(AG17&gt;1, J17*BP17*100/(AI17*CI17), 0)</f>
        <v>400.98286666666701</v>
      </c>
      <c r="L17">
        <f t="shared" ref="L17:L28" si="3">((R17-I17/2)*K17-J17)/(R17+I17/2)</f>
        <v>203.65692135531515</v>
      </c>
      <c r="M17">
        <f t="shared" ref="M17:M28" si="4">L17*(CB17+CC17)/1000</f>
        <v>20.88580112314083</v>
      </c>
      <c r="N17">
        <f t="shared" ref="N17:N28" si="5">(BU17 - IF(AG17&gt;1, J17*BP17*100/(AI17*CI17), 0))*(CB17+CC17)/1000</f>
        <v>41.122336286207108</v>
      </c>
      <c r="O17">
        <f t="shared" ref="O17:O28" si="6">2/((1/Q17-1/P17)+SIGN(Q17)*SQRT((1/Q17-1/P17)*(1/Q17-1/P17) + 4*BQ17/((BQ17+1)*(BQ17+1))*(2*1/Q17*1/P17-1/P17*1/P17)))</f>
        <v>4.1572927751271804E-2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2.9726267200253869</v>
      </c>
      <c r="Q17">
        <f t="shared" ref="Q17:Q28" si="8">I17*(1000-(1000*0.61365*EXP(17.502*U17/(240.97+U17))/(CB17+CC17)+BW17)/2)/(1000*0.61365*EXP(17.502*U17/(240.97+U17))/(CB17+CC17)-BW17)</f>
        <v>4.1252610150803108E-2</v>
      </c>
      <c r="R17">
        <f t="shared" ref="R17:R28" si="9">1/((BQ17+1)/(O17/1.6)+1/(P17/1.37)) + BQ17/((BQ17+1)/(O17/1.6) + BQ17/(P17/1.37))</f>
        <v>2.5811454738349553E-2</v>
      </c>
      <c r="S17">
        <f t="shared" ref="S17:S28" si="10">(BM17*BO17)</f>
        <v>231.29030705695502</v>
      </c>
      <c r="T17">
        <f t="shared" ref="T17:T28" si="11">(CD17+(S17+2*0.95*0.0000000567*(((CD17+$B$7)+273)^4-(CD17+273)^4)-44100*I17)/(1.84*29.3*P17+8*0.95*0.0000000567*(CD17+273)^3))</f>
        <v>29.132545372813723</v>
      </c>
      <c r="U17">
        <f t="shared" ref="U17:U28" si="12">($C$7*CE17+$D$7*CF17+$E$7*T17)</f>
        <v>27.976579999999998</v>
      </c>
      <c r="V17">
        <f t="shared" ref="V17:V28" si="13">0.61365*EXP(17.502*U17/(240.97+U17))</f>
        <v>3.7896616485163692</v>
      </c>
      <c r="W17">
        <f t="shared" ref="W17:W28" si="14">(X17/Y17*100)</f>
        <v>52.679782548297126</v>
      </c>
      <c r="X17">
        <f t="shared" ref="X17:X28" si="15">BW17*(CB17+CC17)/1000</f>
        <v>1.9965737078412342</v>
      </c>
      <c r="Y17">
        <f t="shared" ref="Y17:Y28" si="16">0.61365*EXP(17.502*CD17/(240.97+CD17))</f>
        <v>3.7900188862981046</v>
      </c>
      <c r="Z17">
        <f t="shared" ref="Z17:Z28" si="17">(V17-BW17*(CB17+CC17)/1000)</f>
        <v>1.793087940675135</v>
      </c>
      <c r="AA17">
        <f t="shared" ref="AA17:AA28" si="18">(-I17*44100)</f>
        <v>-32.731623187547683</v>
      </c>
      <c r="AB17">
        <f t="shared" ref="AB17:AB28" si="19">2*29.3*P17*0.92*(CD17-U17)</f>
        <v>0.25908740696926802</v>
      </c>
      <c r="AC17">
        <f t="shared" ref="AC17:AC28" si="20">2*0.95*0.0000000567*(((CD17+$B$7)+273)^4-(U17+273)^4)</f>
        <v>1.8994101007978419E-2</v>
      </c>
      <c r="AD17">
        <f t="shared" ref="AD17:AD28" si="21">S17+AC17+AA17+AB17</f>
        <v>198.83676537738458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54010.070947381777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293</v>
      </c>
      <c r="AR17">
        <v>15317.7</v>
      </c>
      <c r="AS17">
        <v>875.15511538461499</v>
      </c>
      <c r="AT17">
        <v>1035.81</v>
      </c>
      <c r="AU17">
        <f t="shared" ref="AU17:AU28" si="27">1-AS17/AT17</f>
        <v>0.1551007275614108</v>
      </c>
      <c r="AV17">
        <v>0.5</v>
      </c>
      <c r="AW17">
        <f t="shared" ref="AW17:AW28" si="28">BM17</f>
        <v>1180.1836406277175</v>
      </c>
      <c r="AX17">
        <f t="shared" ref="AX17:AX28" si="29">J17</f>
        <v>4.8688837457235232</v>
      </c>
      <c r="AY17">
        <f t="shared" ref="AY17:AY28" si="30">AU17*AV17*AW17</f>
        <v>91.523670658716782</v>
      </c>
      <c r="AZ17">
        <f t="shared" ref="AZ17:AZ28" si="31">BE17/AT17</f>
        <v>0.33822805340747814</v>
      </c>
      <c r="BA17">
        <f t="shared" ref="BA17:BA28" si="32">(AX17-AP17)/AW17</f>
        <v>4.6150709415382039E-3</v>
      </c>
      <c r="BB17">
        <f t="shared" ref="BB17:BB28" si="33">(AM17-AT17)/AT17</f>
        <v>2.1493034436817564</v>
      </c>
      <c r="BC17" t="s">
        <v>294</v>
      </c>
      <c r="BD17">
        <v>685.47</v>
      </c>
      <c r="BE17">
        <f t="shared" ref="BE17:BE28" si="34">AT17-BD17</f>
        <v>350.33999999999992</v>
      </c>
      <c r="BF17">
        <f t="shared" ref="BF17:BF28" si="35">(AT17-AS17)/(AT17-BD17)</f>
        <v>0.45856848951128903</v>
      </c>
      <c r="BG17">
        <f t="shared" ref="BG17:BG28" si="36">(AM17-AT17)/(AM17-BD17)</f>
        <v>0.86403064491715864</v>
      </c>
      <c r="BH17">
        <f t="shared" ref="BH17:BH28" si="37">(AT17-AS17)/(AT17-AL17)</f>
        <v>0.50152449493676154</v>
      </c>
      <c r="BI17">
        <f t="shared" ref="BI17:BI28" si="38">(AM17-AT17)/(AM17-AL17)</f>
        <v>0.87421161946049397</v>
      </c>
      <c r="BJ17">
        <f t="shared" ref="BJ17:BJ28" si="39">(BF17*BD17/AS17)</f>
        <v>0.35917626141870718</v>
      </c>
      <c r="BK17">
        <f t="shared" ref="BK17:BK28" si="40">(1-BJ17)</f>
        <v>0.64082373858129282</v>
      </c>
      <c r="BL17">
        <f t="shared" ref="BL17:BL28" si="41">$B$11*CJ17+$C$11*CK17+$F$11*CL17*(1-CO17)</f>
        <v>1399.99866666667</v>
      </c>
      <c r="BM17">
        <f t="shared" ref="BM17:BM28" si="42">BL17*BN17</f>
        <v>1180.1836406277175</v>
      </c>
      <c r="BN17">
        <f t="shared" ref="BN17:BN28" si="43">($B$11*$D$9+$C$11*$D$9+$F$11*((CY17+CQ17)/MAX(CY17+CQ17+CZ17, 0.1)*$I$9+CZ17/MAX(CY17+CQ17+CZ17, 0.1)*$J$9))/($B$11+$C$11+$F$11)</f>
        <v>0.84298911758086059</v>
      </c>
      <c r="BO17">
        <f t="shared" ref="BO17:BO28" si="44">($B$11*$K$9+$C$11*$K$9+$F$11*((CY17+CQ17)/MAX(CY17+CQ17+CZ17, 0.1)*$P$9+CZ17/MAX(CY17+CQ17+CZ17, 0.1)*$Q$9))/($B$11+$C$11+$F$11)</f>
        <v>0.19597823516172114</v>
      </c>
      <c r="BP17">
        <v>6</v>
      </c>
      <c r="BQ17">
        <v>0.5</v>
      </c>
      <c r="BR17" t="s">
        <v>295</v>
      </c>
      <c r="BS17">
        <v>2</v>
      </c>
      <c r="BT17">
        <v>1608142502.25</v>
      </c>
      <c r="BU17">
        <v>400.98286666666701</v>
      </c>
      <c r="BV17">
        <v>407.180133333333</v>
      </c>
      <c r="BW17">
        <v>19.468540000000001</v>
      </c>
      <c r="BX17">
        <v>18.595580000000002</v>
      </c>
      <c r="BY17">
        <v>401.65269999999998</v>
      </c>
      <c r="BZ17">
        <v>19.425513333333299</v>
      </c>
      <c r="CA17">
        <v>500.20426666666702</v>
      </c>
      <c r="CB17">
        <v>102.453866666667</v>
      </c>
      <c r="CC17">
        <v>9.9982150000000006E-2</v>
      </c>
      <c r="CD17">
        <v>27.978196666666701</v>
      </c>
      <c r="CE17">
        <v>27.976579999999998</v>
      </c>
      <c r="CF17">
        <v>999.9</v>
      </c>
      <c r="CG17">
        <v>0</v>
      </c>
      <c r="CH17">
        <v>0</v>
      </c>
      <c r="CI17">
        <v>10002.208000000001</v>
      </c>
      <c r="CJ17">
        <v>0</v>
      </c>
      <c r="CK17">
        <v>583.26080000000002</v>
      </c>
      <c r="CL17">
        <v>1399.99866666667</v>
      </c>
      <c r="CM17">
        <v>0.90000746666666698</v>
      </c>
      <c r="CN17">
        <v>9.9992446666666707E-2</v>
      </c>
      <c r="CO17">
        <v>0</v>
      </c>
      <c r="CP17">
        <v>875.13833333333298</v>
      </c>
      <c r="CQ17">
        <v>4.99979</v>
      </c>
      <c r="CR17">
        <v>12232.1266666667</v>
      </c>
      <c r="CS17">
        <v>11904.69</v>
      </c>
      <c r="CT17">
        <v>47</v>
      </c>
      <c r="CU17">
        <v>49.541333333333299</v>
      </c>
      <c r="CV17">
        <v>48.186999999999998</v>
      </c>
      <c r="CW17">
        <v>48.432866666666598</v>
      </c>
      <c r="CX17">
        <v>48.25</v>
      </c>
      <c r="CY17">
        <v>1255.5066666666701</v>
      </c>
      <c r="CZ17">
        <v>139.49199999999999</v>
      </c>
      <c r="DA17">
        <v>0</v>
      </c>
      <c r="DB17">
        <v>578.09999990463302</v>
      </c>
      <c r="DC17">
        <v>0</v>
      </c>
      <c r="DD17">
        <v>875.15511538461499</v>
      </c>
      <c r="DE17">
        <v>-13.4336068451502</v>
      </c>
      <c r="DF17">
        <v>-202.577777819728</v>
      </c>
      <c r="DG17">
        <v>12232.092307692301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8.4000000000000005E-2</v>
      </c>
      <c r="DO17">
        <v>-4.8000000000000001E-2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4.8073249025409197</v>
      </c>
      <c r="DW17">
        <v>3.2859159169438801</v>
      </c>
      <c r="DX17">
        <v>0.23943124827137499</v>
      </c>
      <c r="DY17">
        <v>0</v>
      </c>
      <c r="DZ17">
        <v>-6.1411690322580696</v>
      </c>
      <c r="EA17">
        <v>-4.0988259677419201</v>
      </c>
      <c r="EB17">
        <v>0.30858934527166099</v>
      </c>
      <c r="EC17">
        <v>0</v>
      </c>
      <c r="ED17">
        <v>0.86977493548387097</v>
      </c>
      <c r="EE17">
        <v>0.24688954838709601</v>
      </c>
      <c r="EF17">
        <v>2.1986788213182101E-2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4.3400000000000001E-2</v>
      </c>
      <c r="EO17">
        <v>-0.888176780744804</v>
      </c>
      <c r="EP17">
        <v>8.1547674161403102E-4</v>
      </c>
      <c r="EQ17">
        <v>-7.5071724955183801E-7</v>
      </c>
      <c r="ER17">
        <v>1.8443278439785599E-10</v>
      </c>
      <c r="ES17">
        <v>-9.5467716491605806E-2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64.900000000000006</v>
      </c>
      <c r="FB17">
        <v>64.900000000000006</v>
      </c>
      <c r="FC17">
        <v>2</v>
      </c>
      <c r="FD17">
        <v>512.71900000000005</v>
      </c>
      <c r="FE17">
        <v>487.827</v>
      </c>
      <c r="FF17">
        <v>23.175699999999999</v>
      </c>
      <c r="FG17">
        <v>33.1126</v>
      </c>
      <c r="FH17">
        <v>29.9999</v>
      </c>
      <c r="FI17">
        <v>33.064500000000002</v>
      </c>
      <c r="FJ17">
        <v>33.023099999999999</v>
      </c>
      <c r="FK17">
        <v>19.957999999999998</v>
      </c>
      <c r="FL17">
        <v>49.8645</v>
      </c>
      <c r="FM17">
        <v>0</v>
      </c>
      <c r="FN17">
        <v>23.1861</v>
      </c>
      <c r="FO17">
        <v>407.173</v>
      </c>
      <c r="FP17">
        <v>18.478999999999999</v>
      </c>
      <c r="FQ17">
        <v>100.892</v>
      </c>
      <c r="FR17">
        <v>100.952</v>
      </c>
    </row>
    <row r="18" spans="1:174" x14ac:dyDescent="0.25">
      <c r="A18">
        <v>2</v>
      </c>
      <c r="B18">
        <v>1608142630.5</v>
      </c>
      <c r="C18">
        <v>120.5</v>
      </c>
      <c r="D18" t="s">
        <v>298</v>
      </c>
      <c r="E18" t="s">
        <v>299</v>
      </c>
      <c r="F18" t="s">
        <v>290</v>
      </c>
      <c r="G18" t="s">
        <v>291</v>
      </c>
      <c r="H18">
        <v>1608142622.5</v>
      </c>
      <c r="I18">
        <f t="shared" si="0"/>
        <v>1.3415442121423324E-3</v>
      </c>
      <c r="J18">
        <f t="shared" si="1"/>
        <v>6.020341555881858</v>
      </c>
      <c r="K18">
        <f t="shared" si="2"/>
        <v>299.82045161290301</v>
      </c>
      <c r="L18">
        <f t="shared" si="3"/>
        <v>164.82619259525379</v>
      </c>
      <c r="M18">
        <f t="shared" si="4"/>
        <v>16.903424048526201</v>
      </c>
      <c r="N18">
        <f t="shared" si="5"/>
        <v>30.74749317590841</v>
      </c>
      <c r="O18">
        <f t="shared" si="6"/>
        <v>7.5960746179463731E-2</v>
      </c>
      <c r="P18">
        <f t="shared" si="7"/>
        <v>2.9723771494655975</v>
      </c>
      <c r="Q18">
        <f t="shared" si="8"/>
        <v>7.4898565744886722E-2</v>
      </c>
      <c r="R18">
        <f t="shared" si="9"/>
        <v>4.6905798884146713E-2</v>
      </c>
      <c r="S18">
        <f t="shared" si="10"/>
        <v>231.29230826175694</v>
      </c>
      <c r="T18">
        <f t="shared" si="11"/>
        <v>28.98794942351245</v>
      </c>
      <c r="U18">
        <f t="shared" si="12"/>
        <v>27.985345161290301</v>
      </c>
      <c r="V18">
        <f t="shared" si="13"/>
        <v>3.7915988543945343</v>
      </c>
      <c r="W18">
        <f t="shared" si="14"/>
        <v>52.917940728385659</v>
      </c>
      <c r="X18">
        <f t="shared" si="15"/>
        <v>2.0066500065440476</v>
      </c>
      <c r="Y18">
        <f t="shared" si="16"/>
        <v>3.7920032014164571</v>
      </c>
      <c r="Z18">
        <f t="shared" si="17"/>
        <v>1.7849488478504867</v>
      </c>
      <c r="AA18">
        <f t="shared" si="18"/>
        <v>-59.162099755476859</v>
      </c>
      <c r="AB18">
        <f t="shared" si="19"/>
        <v>0.29309656075450718</v>
      </c>
      <c r="AC18">
        <f t="shared" si="20"/>
        <v>2.1491069392558133E-2</v>
      </c>
      <c r="AD18">
        <f t="shared" si="21"/>
        <v>172.44479613642716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54001.127750471787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15317.4</v>
      </c>
      <c r="AS18">
        <v>850.39599999999996</v>
      </c>
      <c r="AT18">
        <v>1014.12</v>
      </c>
      <c r="AU18">
        <f t="shared" si="27"/>
        <v>0.16144440500138058</v>
      </c>
      <c r="AV18">
        <v>0.5</v>
      </c>
      <c r="AW18">
        <f t="shared" si="28"/>
        <v>1180.1893651439241</v>
      </c>
      <c r="AX18">
        <f t="shared" si="29"/>
        <v>6.020341555881858</v>
      </c>
      <c r="AY18">
        <f t="shared" si="30"/>
        <v>95.267484922308952</v>
      </c>
      <c r="AZ18">
        <f t="shared" si="31"/>
        <v>0.34787796316017827</v>
      </c>
      <c r="BA18">
        <f t="shared" si="32"/>
        <v>5.5907036875336054E-3</v>
      </c>
      <c r="BB18">
        <f t="shared" si="33"/>
        <v>2.2166607502070761</v>
      </c>
      <c r="BC18" t="s">
        <v>301</v>
      </c>
      <c r="BD18">
        <v>661.33</v>
      </c>
      <c r="BE18">
        <f t="shared" si="34"/>
        <v>352.78999999999996</v>
      </c>
      <c r="BF18">
        <f t="shared" si="35"/>
        <v>0.46408344907735499</v>
      </c>
      <c r="BG18">
        <f t="shared" si="36"/>
        <v>0.86435066807651639</v>
      </c>
      <c r="BH18">
        <f t="shared" si="37"/>
        <v>0.54822633655817588</v>
      </c>
      <c r="BI18">
        <f t="shared" si="38"/>
        <v>0.88272884784074346</v>
      </c>
      <c r="BJ18">
        <f t="shared" si="39"/>
        <v>0.3609051634512947</v>
      </c>
      <c r="BK18">
        <f t="shared" si="40"/>
        <v>0.63909483654870525</v>
      </c>
      <c r="BL18">
        <f t="shared" si="41"/>
        <v>1400.0048387096799</v>
      </c>
      <c r="BM18">
        <f t="shared" si="42"/>
        <v>1180.1893651439241</v>
      </c>
      <c r="BN18">
        <f t="shared" si="43"/>
        <v>0.84298949011608437</v>
      </c>
      <c r="BO18">
        <f t="shared" si="44"/>
        <v>0.19597898023216881</v>
      </c>
      <c r="BP18">
        <v>6</v>
      </c>
      <c r="BQ18">
        <v>0.5</v>
      </c>
      <c r="BR18" t="s">
        <v>295</v>
      </c>
      <c r="BS18">
        <v>2</v>
      </c>
      <c r="BT18">
        <v>1608142622.5</v>
      </c>
      <c r="BU18">
        <v>299.82045161290301</v>
      </c>
      <c r="BV18">
        <v>307.52435483871</v>
      </c>
      <c r="BW18">
        <v>19.5669516129032</v>
      </c>
      <c r="BX18">
        <v>17.989248387096801</v>
      </c>
      <c r="BY18">
        <v>300.526322580645</v>
      </c>
      <c r="BZ18">
        <v>19.5218903225806</v>
      </c>
      <c r="CA18">
        <v>500.20596774193598</v>
      </c>
      <c r="CB18">
        <v>102.45303225806499</v>
      </c>
      <c r="CC18">
        <v>9.9989093548387101E-2</v>
      </c>
      <c r="CD18">
        <v>27.987174193548402</v>
      </c>
      <c r="CE18">
        <v>27.985345161290301</v>
      </c>
      <c r="CF18">
        <v>999.9</v>
      </c>
      <c r="CG18">
        <v>0</v>
      </c>
      <c r="CH18">
        <v>0</v>
      </c>
      <c r="CI18">
        <v>10000.8770967742</v>
      </c>
      <c r="CJ18">
        <v>0</v>
      </c>
      <c r="CK18">
        <v>591.68661290322598</v>
      </c>
      <c r="CL18">
        <v>1400.0048387096799</v>
      </c>
      <c r="CM18">
        <v>0.89999200000000001</v>
      </c>
      <c r="CN18">
        <v>0.100008</v>
      </c>
      <c r="CO18">
        <v>0</v>
      </c>
      <c r="CP18">
        <v>850.44712903225798</v>
      </c>
      <c r="CQ18">
        <v>4.99979</v>
      </c>
      <c r="CR18">
        <v>11886.674193548401</v>
      </c>
      <c r="CS18">
        <v>11904.6870967742</v>
      </c>
      <c r="CT18">
        <v>47.003999999999998</v>
      </c>
      <c r="CU18">
        <v>49.524000000000001</v>
      </c>
      <c r="CV18">
        <v>48.186999999999998</v>
      </c>
      <c r="CW18">
        <v>48.389000000000003</v>
      </c>
      <c r="CX18">
        <v>48.308</v>
      </c>
      <c r="CY18">
        <v>1255.4948387096799</v>
      </c>
      <c r="CZ18">
        <v>139.51</v>
      </c>
      <c r="DA18">
        <v>0</v>
      </c>
      <c r="DB18">
        <v>119.60000014305101</v>
      </c>
      <c r="DC18">
        <v>0</v>
      </c>
      <c r="DD18">
        <v>850.39599999999996</v>
      </c>
      <c r="DE18">
        <v>-6.4817094209470696</v>
      </c>
      <c r="DF18">
        <v>-79.818803453915393</v>
      </c>
      <c r="DG18">
        <v>11886.211538461501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8.4000000000000005E-2</v>
      </c>
      <c r="DO18">
        <v>-4.8000000000000001E-2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6.0099979129846099</v>
      </c>
      <c r="DW18">
        <v>1.13853320456564</v>
      </c>
      <c r="DX18">
        <v>9.9917613932947694E-2</v>
      </c>
      <c r="DY18">
        <v>0</v>
      </c>
      <c r="DZ18">
        <v>-7.7038003225806504</v>
      </c>
      <c r="EA18">
        <v>-1.3063877419354599</v>
      </c>
      <c r="EB18">
        <v>0.116086079560117</v>
      </c>
      <c r="EC18">
        <v>0</v>
      </c>
      <c r="ED18">
        <v>1.5776993548387099</v>
      </c>
      <c r="EE18">
        <v>7.0061612903226295E-2</v>
      </c>
      <c r="EF18">
        <v>1.01714429259899E-2</v>
      </c>
      <c r="EG18">
        <v>1</v>
      </c>
      <c r="EH18">
        <v>1</v>
      </c>
      <c r="EI18">
        <v>3</v>
      </c>
      <c r="EJ18" t="s">
        <v>302</v>
      </c>
      <c r="EK18">
        <v>100</v>
      </c>
      <c r="EL18">
        <v>100</v>
      </c>
      <c r="EM18">
        <v>-0.70599999999999996</v>
      </c>
      <c r="EN18">
        <v>4.5100000000000001E-2</v>
      </c>
      <c r="EO18">
        <v>-0.888176780744804</v>
      </c>
      <c r="EP18">
        <v>8.1547674161403102E-4</v>
      </c>
      <c r="EQ18">
        <v>-7.5071724955183801E-7</v>
      </c>
      <c r="ER18">
        <v>1.8443278439785599E-10</v>
      </c>
      <c r="ES18">
        <v>-9.5467716491605806E-2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66.900000000000006</v>
      </c>
      <c r="FB18">
        <v>66.900000000000006</v>
      </c>
      <c r="FC18">
        <v>2</v>
      </c>
      <c r="FD18">
        <v>513.28399999999999</v>
      </c>
      <c r="FE18">
        <v>486.58300000000003</v>
      </c>
      <c r="FF18">
        <v>23.213100000000001</v>
      </c>
      <c r="FG18">
        <v>33.091299999999997</v>
      </c>
      <c r="FH18">
        <v>29.9999</v>
      </c>
      <c r="FI18">
        <v>33.044800000000002</v>
      </c>
      <c r="FJ18">
        <v>33.002600000000001</v>
      </c>
      <c r="FK18">
        <v>15.967000000000001</v>
      </c>
      <c r="FL18">
        <v>51.868899999999996</v>
      </c>
      <c r="FM18">
        <v>0</v>
      </c>
      <c r="FN18">
        <v>23.219100000000001</v>
      </c>
      <c r="FO18">
        <v>307.90699999999998</v>
      </c>
      <c r="FP18">
        <v>17.8337</v>
      </c>
      <c r="FQ18">
        <v>100.9</v>
      </c>
      <c r="FR18">
        <v>100.95399999999999</v>
      </c>
    </row>
    <row r="19" spans="1:174" x14ac:dyDescent="0.25">
      <c r="A19">
        <v>3</v>
      </c>
      <c r="B19">
        <v>1608142751.0999999</v>
      </c>
      <c r="C19">
        <v>241.09999990463299</v>
      </c>
      <c r="D19" t="s">
        <v>303</v>
      </c>
      <c r="E19" t="s">
        <v>304</v>
      </c>
      <c r="F19" t="s">
        <v>290</v>
      </c>
      <c r="G19" t="s">
        <v>291</v>
      </c>
      <c r="H19">
        <v>1608142743.0999999</v>
      </c>
      <c r="I19">
        <f t="shared" si="0"/>
        <v>1.983179179657406E-3</v>
      </c>
      <c r="J19">
        <f t="shared" si="1"/>
        <v>4.5876090292312739</v>
      </c>
      <c r="K19">
        <f t="shared" si="2"/>
        <v>200.000483870968</v>
      </c>
      <c r="L19">
        <f t="shared" si="3"/>
        <v>128.63981459527156</v>
      </c>
      <c r="M19">
        <f t="shared" si="4"/>
        <v>13.192182478000211</v>
      </c>
      <c r="N19">
        <f t="shared" si="5"/>
        <v>20.510313134508589</v>
      </c>
      <c r="O19">
        <f t="shared" si="6"/>
        <v>0.11214090521234432</v>
      </c>
      <c r="P19">
        <f t="shared" si="7"/>
        <v>2.9727427641121271</v>
      </c>
      <c r="Q19">
        <f t="shared" si="8"/>
        <v>0.10984270050833903</v>
      </c>
      <c r="R19">
        <f t="shared" si="9"/>
        <v>6.8854249516715205E-2</v>
      </c>
      <c r="S19">
        <f t="shared" si="10"/>
        <v>231.29081855611264</v>
      </c>
      <c r="T19">
        <f t="shared" si="11"/>
        <v>28.83386243416933</v>
      </c>
      <c r="U19">
        <f t="shared" si="12"/>
        <v>27.975419354838699</v>
      </c>
      <c r="V19">
        <f t="shared" si="13"/>
        <v>3.7894051967550997</v>
      </c>
      <c r="W19">
        <f t="shared" si="14"/>
        <v>52.447759924089809</v>
      </c>
      <c r="X19">
        <f t="shared" si="15"/>
        <v>1.990043052463131</v>
      </c>
      <c r="Y19">
        <f t="shared" si="16"/>
        <v>3.7943337434113813</v>
      </c>
      <c r="Z19">
        <f t="shared" si="17"/>
        <v>1.7993621442919687</v>
      </c>
      <c r="AA19">
        <f t="shared" si="18"/>
        <v>-87.45820182289161</v>
      </c>
      <c r="AB19">
        <f t="shared" si="19"/>
        <v>3.5729091486738143</v>
      </c>
      <c r="AC19">
        <f t="shared" si="20"/>
        <v>0.26194926708235711</v>
      </c>
      <c r="AD19">
        <f t="shared" si="21"/>
        <v>147.66747514897716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54009.915773811816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15316.9</v>
      </c>
      <c r="AS19">
        <v>832.23626923076904</v>
      </c>
      <c r="AT19">
        <v>981.35</v>
      </c>
      <c r="AU19">
        <f t="shared" si="27"/>
        <v>0.15194755262570026</v>
      </c>
      <c r="AV19">
        <v>0.5</v>
      </c>
      <c r="AW19">
        <f t="shared" si="28"/>
        <v>1180.1812651439286</v>
      </c>
      <c r="AX19">
        <f t="shared" si="29"/>
        <v>4.5876090292312739</v>
      </c>
      <c r="AY19">
        <f t="shared" si="30"/>
        <v>89.662827446661296</v>
      </c>
      <c r="AZ19">
        <f t="shared" si="31"/>
        <v>0.33039180720436134</v>
      </c>
      <c r="BA19">
        <f t="shared" si="32"/>
        <v>4.3767484382304248E-3</v>
      </c>
      <c r="BB19">
        <f t="shared" si="33"/>
        <v>2.324073979721812</v>
      </c>
      <c r="BC19" t="s">
        <v>306</v>
      </c>
      <c r="BD19">
        <v>657.12</v>
      </c>
      <c r="BE19">
        <f t="shared" si="34"/>
        <v>324.23</v>
      </c>
      <c r="BF19">
        <f t="shared" si="35"/>
        <v>0.45990109110579208</v>
      </c>
      <c r="BG19">
        <f t="shared" si="36"/>
        <v>0.87553359744487436</v>
      </c>
      <c r="BH19">
        <f t="shared" si="37"/>
        <v>0.5608455451560177</v>
      </c>
      <c r="BI19">
        <f t="shared" si="38"/>
        <v>0.89559697020223616</v>
      </c>
      <c r="BJ19">
        <f t="shared" si="39"/>
        <v>0.36313029864315954</v>
      </c>
      <c r="BK19">
        <f t="shared" si="40"/>
        <v>0.63686970135684051</v>
      </c>
      <c r="BL19">
        <f t="shared" si="41"/>
        <v>1399.9951612903201</v>
      </c>
      <c r="BM19">
        <f t="shared" si="42"/>
        <v>1180.1812651439286</v>
      </c>
      <c r="BN19">
        <f t="shared" si="43"/>
        <v>0.84298953151823919</v>
      </c>
      <c r="BO19">
        <f t="shared" si="44"/>
        <v>0.19597906303647825</v>
      </c>
      <c r="BP19">
        <v>6</v>
      </c>
      <c r="BQ19">
        <v>0.5</v>
      </c>
      <c r="BR19" t="s">
        <v>295</v>
      </c>
      <c r="BS19">
        <v>2</v>
      </c>
      <c r="BT19">
        <v>1608142743.0999999</v>
      </c>
      <c r="BU19">
        <v>200.000483870968</v>
      </c>
      <c r="BV19">
        <v>205.979193548387</v>
      </c>
      <c r="BW19">
        <v>19.405338709677402</v>
      </c>
      <c r="BX19">
        <v>17.072635483871</v>
      </c>
      <c r="BY19">
        <v>200.75370967741901</v>
      </c>
      <c r="BZ19">
        <v>19.363619354838701</v>
      </c>
      <c r="CA19">
        <v>500.19948387096798</v>
      </c>
      <c r="CB19">
        <v>102.45135483871</v>
      </c>
      <c r="CC19">
        <v>9.9962725806451602E-2</v>
      </c>
      <c r="CD19">
        <v>27.9977129032258</v>
      </c>
      <c r="CE19">
        <v>27.975419354838699</v>
      </c>
      <c r="CF19">
        <v>999.9</v>
      </c>
      <c r="CG19">
        <v>0</v>
      </c>
      <c r="CH19">
        <v>0</v>
      </c>
      <c r="CI19">
        <v>10003.11</v>
      </c>
      <c r="CJ19">
        <v>0</v>
      </c>
      <c r="CK19">
        <v>599.12925806451597</v>
      </c>
      <c r="CL19">
        <v>1399.9951612903201</v>
      </c>
      <c r="CM19">
        <v>0.89999329032258102</v>
      </c>
      <c r="CN19">
        <v>0.100006690322581</v>
      </c>
      <c r="CO19">
        <v>0</v>
      </c>
      <c r="CP19">
        <v>832.268709677419</v>
      </c>
      <c r="CQ19">
        <v>4.99979</v>
      </c>
      <c r="CR19">
        <v>11635.106451612901</v>
      </c>
      <c r="CS19">
        <v>11904.5935483871</v>
      </c>
      <c r="CT19">
        <v>47.045999999999999</v>
      </c>
      <c r="CU19">
        <v>49.503999999999998</v>
      </c>
      <c r="CV19">
        <v>48.186999999999998</v>
      </c>
      <c r="CW19">
        <v>48.390999999999998</v>
      </c>
      <c r="CX19">
        <v>48.311999999999998</v>
      </c>
      <c r="CY19">
        <v>1255.4841935483901</v>
      </c>
      <c r="CZ19">
        <v>139.51096774193601</v>
      </c>
      <c r="DA19">
        <v>0</v>
      </c>
      <c r="DB19">
        <v>119.700000047684</v>
      </c>
      <c r="DC19">
        <v>0</v>
      </c>
      <c r="DD19">
        <v>832.23626923076904</v>
      </c>
      <c r="DE19">
        <v>-7.3081367571762996</v>
      </c>
      <c r="DF19">
        <v>-102.085470140136</v>
      </c>
      <c r="DG19">
        <v>11634.7384615385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8.4000000000000005E-2</v>
      </c>
      <c r="DO19">
        <v>-4.8000000000000001E-2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4.5769097880456604</v>
      </c>
      <c r="DW19">
        <v>0.86106149729167503</v>
      </c>
      <c r="DX19">
        <v>7.0031419733734293E-2</v>
      </c>
      <c r="DY19">
        <v>0</v>
      </c>
      <c r="DZ19">
        <v>-5.9757280000000002</v>
      </c>
      <c r="EA19">
        <v>-0.97866126807563703</v>
      </c>
      <c r="EB19">
        <v>7.9232032049333795E-2</v>
      </c>
      <c r="EC19">
        <v>0</v>
      </c>
      <c r="ED19">
        <v>2.3313869999999999</v>
      </c>
      <c r="EE19">
        <v>0.15458002224694001</v>
      </c>
      <c r="EF19">
        <v>1.1842952376835801E-2</v>
      </c>
      <c r="EG19">
        <v>1</v>
      </c>
      <c r="EH19">
        <v>1</v>
      </c>
      <c r="EI19">
        <v>3</v>
      </c>
      <c r="EJ19" t="s">
        <v>302</v>
      </c>
      <c r="EK19">
        <v>100</v>
      </c>
      <c r="EL19">
        <v>100</v>
      </c>
      <c r="EM19">
        <v>-0.753</v>
      </c>
      <c r="EN19">
        <v>4.2200000000000001E-2</v>
      </c>
      <c r="EO19">
        <v>-0.888176780744804</v>
      </c>
      <c r="EP19">
        <v>8.1547674161403102E-4</v>
      </c>
      <c r="EQ19">
        <v>-7.5071724955183801E-7</v>
      </c>
      <c r="ER19">
        <v>1.8443278439785599E-10</v>
      </c>
      <c r="ES19">
        <v>-9.5467716491605806E-2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69</v>
      </c>
      <c r="FB19">
        <v>69</v>
      </c>
      <c r="FC19">
        <v>2</v>
      </c>
      <c r="FD19">
        <v>513.54200000000003</v>
      </c>
      <c r="FE19">
        <v>484.39499999999998</v>
      </c>
      <c r="FF19">
        <v>23.238800000000001</v>
      </c>
      <c r="FG19">
        <v>33.080199999999998</v>
      </c>
      <c r="FH19">
        <v>30.0002</v>
      </c>
      <c r="FI19">
        <v>33.0381</v>
      </c>
      <c r="FJ19">
        <v>32.9985</v>
      </c>
      <c r="FK19">
        <v>11.6938</v>
      </c>
      <c r="FL19">
        <v>54.3446</v>
      </c>
      <c r="FM19">
        <v>0</v>
      </c>
      <c r="FN19">
        <v>23.238</v>
      </c>
      <c r="FO19">
        <v>206.14</v>
      </c>
      <c r="FP19">
        <v>16.914899999999999</v>
      </c>
      <c r="FQ19">
        <v>100.90300000000001</v>
      </c>
      <c r="FR19">
        <v>100.947</v>
      </c>
    </row>
    <row r="20" spans="1:174" x14ac:dyDescent="0.25">
      <c r="A20">
        <v>4</v>
      </c>
      <c r="B20">
        <v>1608142871.5999999</v>
      </c>
      <c r="C20">
        <v>361.59999990463302</v>
      </c>
      <c r="D20" t="s">
        <v>307</v>
      </c>
      <c r="E20" t="s">
        <v>308</v>
      </c>
      <c r="F20" t="s">
        <v>290</v>
      </c>
      <c r="G20" t="s">
        <v>291</v>
      </c>
      <c r="H20">
        <v>1608142863.5999999</v>
      </c>
      <c r="I20">
        <f t="shared" si="0"/>
        <v>2.557717792515523E-3</v>
      </c>
      <c r="J20">
        <f t="shared" si="1"/>
        <v>1.5558651314829435</v>
      </c>
      <c r="K20">
        <f t="shared" si="2"/>
        <v>100.14112903225799</v>
      </c>
      <c r="L20">
        <f t="shared" si="3"/>
        <v>80.159613353345677</v>
      </c>
      <c r="M20">
        <f t="shared" si="4"/>
        <v>8.2201767979048714</v>
      </c>
      <c r="N20">
        <f t="shared" si="5"/>
        <v>10.269233482431806</v>
      </c>
      <c r="O20">
        <f t="shared" si="6"/>
        <v>0.14639345133259754</v>
      </c>
      <c r="P20">
        <f t="shared" si="7"/>
        <v>2.9719691150073957</v>
      </c>
      <c r="Q20">
        <f t="shared" si="8"/>
        <v>0.14250215000346</v>
      </c>
      <c r="R20">
        <f t="shared" si="9"/>
        <v>8.9404846388604686E-2</v>
      </c>
      <c r="S20">
        <f t="shared" si="10"/>
        <v>231.28861029890069</v>
      </c>
      <c r="T20">
        <f t="shared" si="11"/>
        <v>28.671923385703106</v>
      </c>
      <c r="U20">
        <f t="shared" si="12"/>
        <v>27.941835483870999</v>
      </c>
      <c r="V20">
        <f t="shared" si="13"/>
        <v>3.7819911863749005</v>
      </c>
      <c r="W20">
        <f t="shared" si="14"/>
        <v>52.577148570517807</v>
      </c>
      <c r="X20">
        <f t="shared" si="15"/>
        <v>1.9932311347929235</v>
      </c>
      <c r="Y20">
        <f t="shared" si="16"/>
        <v>3.7910597835475071</v>
      </c>
      <c r="Z20">
        <f t="shared" si="17"/>
        <v>1.788760051581977</v>
      </c>
      <c r="AA20">
        <f t="shared" si="18"/>
        <v>-112.79535464993457</v>
      </c>
      <c r="AB20">
        <f t="shared" si="19"/>
        <v>6.580587548236088</v>
      </c>
      <c r="AC20">
        <f t="shared" si="20"/>
        <v>0.48246763811777316</v>
      </c>
      <c r="AD20">
        <f t="shared" si="21"/>
        <v>125.55631083531999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53989.818478708643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15316.5</v>
      </c>
      <c r="AS20">
        <v>815.46015384615396</v>
      </c>
      <c r="AT20">
        <v>939.88</v>
      </c>
      <c r="AU20">
        <f t="shared" si="27"/>
        <v>0.13237843783658132</v>
      </c>
      <c r="AV20">
        <v>0.5</v>
      </c>
      <c r="AW20">
        <f t="shared" si="28"/>
        <v>1180.1722961047578</v>
      </c>
      <c r="AX20">
        <f t="shared" si="29"/>
        <v>1.5558651314829435</v>
      </c>
      <c r="AY20">
        <f t="shared" si="30"/>
        <v>78.114682468179566</v>
      </c>
      <c r="AZ20">
        <f t="shared" si="31"/>
        <v>0.30595395156828525</v>
      </c>
      <c r="BA20">
        <f t="shared" si="32"/>
        <v>1.8078823052712775E-3</v>
      </c>
      <c r="BB20">
        <f t="shared" si="33"/>
        <v>2.4707409456526364</v>
      </c>
      <c r="BC20" t="s">
        <v>310</v>
      </c>
      <c r="BD20">
        <v>652.32000000000005</v>
      </c>
      <c r="BE20">
        <f t="shared" si="34"/>
        <v>287.55999999999995</v>
      </c>
      <c r="BF20">
        <f t="shared" si="35"/>
        <v>0.4326743850112883</v>
      </c>
      <c r="BG20">
        <f t="shared" si="36"/>
        <v>0.88981362270860154</v>
      </c>
      <c r="BH20">
        <f t="shared" si="37"/>
        <v>0.5544480399281505</v>
      </c>
      <c r="BI20">
        <f t="shared" si="38"/>
        <v>0.91188140823492159</v>
      </c>
      <c r="BJ20">
        <f t="shared" si="39"/>
        <v>0.34611397442211733</v>
      </c>
      <c r="BK20">
        <f t="shared" si="40"/>
        <v>0.65388602557788267</v>
      </c>
      <c r="BL20">
        <f t="shared" si="41"/>
        <v>1399.9848387096799</v>
      </c>
      <c r="BM20">
        <f t="shared" si="42"/>
        <v>1180.1722961047578</v>
      </c>
      <c r="BN20">
        <f t="shared" si="43"/>
        <v>0.84298934065063436</v>
      </c>
      <c r="BO20">
        <f t="shared" si="44"/>
        <v>0.19597868130126855</v>
      </c>
      <c r="BP20">
        <v>6</v>
      </c>
      <c r="BQ20">
        <v>0.5</v>
      </c>
      <c r="BR20" t="s">
        <v>295</v>
      </c>
      <c r="BS20">
        <v>2</v>
      </c>
      <c r="BT20">
        <v>1608142863.5999999</v>
      </c>
      <c r="BU20">
        <v>100.14112903225799</v>
      </c>
      <c r="BV20">
        <v>102.31464516129</v>
      </c>
      <c r="BW20">
        <v>19.437129032258099</v>
      </c>
      <c r="BX20">
        <v>16.428745161290301</v>
      </c>
      <c r="BY20">
        <v>100.954322580645</v>
      </c>
      <c r="BZ20">
        <v>19.394754838709702</v>
      </c>
      <c r="CA20">
        <v>500.20274193548403</v>
      </c>
      <c r="CB20">
        <v>102.447580645161</v>
      </c>
      <c r="CC20">
        <v>0.100029729032258</v>
      </c>
      <c r="CD20">
        <v>27.982906451612902</v>
      </c>
      <c r="CE20">
        <v>27.941835483870999</v>
      </c>
      <c r="CF20">
        <v>999.9</v>
      </c>
      <c r="CG20">
        <v>0</v>
      </c>
      <c r="CH20">
        <v>0</v>
      </c>
      <c r="CI20">
        <v>9999.1003225806508</v>
      </c>
      <c r="CJ20">
        <v>0</v>
      </c>
      <c r="CK20">
        <v>501.50745161290303</v>
      </c>
      <c r="CL20">
        <v>1399.9848387096799</v>
      </c>
      <c r="CM20">
        <v>0.89999587096774203</v>
      </c>
      <c r="CN20">
        <v>0.100004070967742</v>
      </c>
      <c r="CO20">
        <v>0</v>
      </c>
      <c r="CP20">
        <v>815.48193548387098</v>
      </c>
      <c r="CQ20">
        <v>4.99979</v>
      </c>
      <c r="CR20">
        <v>11398.816129032301</v>
      </c>
      <c r="CS20">
        <v>11904.5258064516</v>
      </c>
      <c r="CT20">
        <v>47.061999999999998</v>
      </c>
      <c r="CU20">
        <v>49.503999999999998</v>
      </c>
      <c r="CV20">
        <v>48.241870967741903</v>
      </c>
      <c r="CW20">
        <v>48.423000000000002</v>
      </c>
      <c r="CX20">
        <v>48.311999999999998</v>
      </c>
      <c r="CY20">
        <v>1255.48322580645</v>
      </c>
      <c r="CZ20">
        <v>139.50096774193599</v>
      </c>
      <c r="DA20">
        <v>0</v>
      </c>
      <c r="DB20">
        <v>119.59999990463299</v>
      </c>
      <c r="DC20">
        <v>0</v>
      </c>
      <c r="DD20">
        <v>815.46015384615396</v>
      </c>
      <c r="DE20">
        <v>-6.5965812128464298</v>
      </c>
      <c r="DF20">
        <v>-88.372649667491203</v>
      </c>
      <c r="DG20">
        <v>11398.25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8.4000000000000005E-2</v>
      </c>
      <c r="DO20">
        <v>-4.8000000000000001E-2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1.55501054551812</v>
      </c>
      <c r="DW20">
        <v>8.7230645636218906E-2</v>
      </c>
      <c r="DX20">
        <v>2.00730608503073E-2</v>
      </c>
      <c r="DY20">
        <v>1</v>
      </c>
      <c r="DZ20">
        <v>-2.1740616666666699</v>
      </c>
      <c r="EA20">
        <v>-0.165153370411562</v>
      </c>
      <c r="EB20">
        <v>2.5432971131103699E-2</v>
      </c>
      <c r="EC20">
        <v>1</v>
      </c>
      <c r="ED20">
        <v>3.0104466666666698</v>
      </c>
      <c r="EE20">
        <v>0.48423030033369402</v>
      </c>
      <c r="EF20">
        <v>3.7087358882628603E-2</v>
      </c>
      <c r="EG20">
        <v>0</v>
      </c>
      <c r="EH20">
        <v>2</v>
      </c>
      <c r="EI20">
        <v>3</v>
      </c>
      <c r="EJ20" t="s">
        <v>311</v>
      </c>
      <c r="EK20">
        <v>100</v>
      </c>
      <c r="EL20">
        <v>100</v>
      </c>
      <c r="EM20">
        <v>-0.81299999999999994</v>
      </c>
      <c r="EN20">
        <v>4.24E-2</v>
      </c>
      <c r="EO20">
        <v>-0.888176780744804</v>
      </c>
      <c r="EP20">
        <v>8.1547674161403102E-4</v>
      </c>
      <c r="EQ20">
        <v>-7.5071724955183801E-7</v>
      </c>
      <c r="ER20">
        <v>1.8443278439785599E-10</v>
      </c>
      <c r="ES20">
        <v>-9.5467716491605806E-2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71</v>
      </c>
      <c r="FB20">
        <v>71</v>
      </c>
      <c r="FC20">
        <v>2</v>
      </c>
      <c r="FD20">
        <v>513.553</v>
      </c>
      <c r="FE20">
        <v>482.76100000000002</v>
      </c>
      <c r="FF20">
        <v>23.232399999999998</v>
      </c>
      <c r="FG20">
        <v>33.115600000000001</v>
      </c>
      <c r="FH20">
        <v>30.000499999999999</v>
      </c>
      <c r="FI20">
        <v>33.058700000000002</v>
      </c>
      <c r="FJ20">
        <v>33.017200000000003</v>
      </c>
      <c r="FK20">
        <v>7.1864600000000003</v>
      </c>
      <c r="FL20">
        <v>56.147500000000001</v>
      </c>
      <c r="FM20">
        <v>0</v>
      </c>
      <c r="FN20">
        <v>23.235800000000001</v>
      </c>
      <c r="FO20">
        <v>102.245</v>
      </c>
      <c r="FP20">
        <v>16.270600000000002</v>
      </c>
      <c r="FQ20">
        <v>100.9</v>
      </c>
      <c r="FR20">
        <v>100.94499999999999</v>
      </c>
    </row>
    <row r="21" spans="1:174" x14ac:dyDescent="0.25">
      <c r="A21">
        <v>5</v>
      </c>
      <c r="B21">
        <v>1608142973.0999999</v>
      </c>
      <c r="C21">
        <v>463.09999990463302</v>
      </c>
      <c r="D21" t="s">
        <v>312</v>
      </c>
      <c r="E21" t="s">
        <v>313</v>
      </c>
      <c r="F21" t="s">
        <v>290</v>
      </c>
      <c r="G21" t="s">
        <v>291</v>
      </c>
      <c r="H21">
        <v>1608142965.0999999</v>
      </c>
      <c r="I21">
        <f t="shared" si="0"/>
        <v>2.9657428788719608E-3</v>
      </c>
      <c r="J21">
        <f t="shared" si="1"/>
        <v>-0.43179500281469835</v>
      </c>
      <c r="K21">
        <f t="shared" si="2"/>
        <v>50.237603225806403</v>
      </c>
      <c r="L21">
        <f t="shared" si="3"/>
        <v>52.936499614040841</v>
      </c>
      <c r="M21">
        <f t="shared" si="4"/>
        <v>5.4284270896163918</v>
      </c>
      <c r="N21">
        <f t="shared" si="5"/>
        <v>5.1516660197916373</v>
      </c>
      <c r="O21">
        <f t="shared" si="6"/>
        <v>0.1697655630711172</v>
      </c>
      <c r="P21">
        <f t="shared" si="7"/>
        <v>2.9713593926699073</v>
      </c>
      <c r="Q21">
        <f t="shared" si="8"/>
        <v>0.16455533128900598</v>
      </c>
      <c r="R21">
        <f t="shared" si="9"/>
        <v>0.10330188059069707</v>
      </c>
      <c r="S21">
        <f t="shared" si="10"/>
        <v>231.2938304892364</v>
      </c>
      <c r="T21">
        <f t="shared" si="11"/>
        <v>28.56920118206941</v>
      </c>
      <c r="U21">
        <f t="shared" si="12"/>
        <v>27.9165903225806</v>
      </c>
      <c r="V21">
        <f t="shared" si="13"/>
        <v>3.7764263736643993</v>
      </c>
      <c r="W21">
        <f t="shared" si="14"/>
        <v>52.226390224849858</v>
      </c>
      <c r="X21">
        <f t="shared" si="15"/>
        <v>1.9801377499918771</v>
      </c>
      <c r="Y21">
        <f t="shared" si="16"/>
        <v>3.7914505319376004</v>
      </c>
      <c r="Z21">
        <f t="shared" si="17"/>
        <v>1.7962886236725222</v>
      </c>
      <c r="AA21">
        <f t="shared" si="18"/>
        <v>-130.78926095825346</v>
      </c>
      <c r="AB21">
        <f t="shared" si="19"/>
        <v>10.906486527277952</v>
      </c>
      <c r="AC21">
        <f t="shared" si="20"/>
        <v>0.79969922819930772</v>
      </c>
      <c r="AD21">
        <f t="shared" si="21"/>
        <v>112.21075528646018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53971.600399407565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314</v>
      </c>
      <c r="AR21">
        <v>15316.1</v>
      </c>
      <c r="AS21">
        <v>808.79048</v>
      </c>
      <c r="AT21">
        <v>917.74</v>
      </c>
      <c r="AU21">
        <f t="shared" si="27"/>
        <v>0.11871501732516831</v>
      </c>
      <c r="AV21">
        <v>0.5</v>
      </c>
      <c r="AW21">
        <f t="shared" si="28"/>
        <v>1180.1991877245325</v>
      </c>
      <c r="AX21">
        <f t="shared" si="29"/>
        <v>-0.43179500281469835</v>
      </c>
      <c r="AY21">
        <f t="shared" si="30"/>
        <v>70.05368350893373</v>
      </c>
      <c r="AZ21">
        <f t="shared" si="31"/>
        <v>0.29561749515113206</v>
      </c>
      <c r="BA21">
        <f t="shared" si="32"/>
        <v>1.2366766433971743E-4</v>
      </c>
      <c r="BB21">
        <f t="shared" si="33"/>
        <v>2.5544707651404539</v>
      </c>
      <c r="BC21" t="s">
        <v>315</v>
      </c>
      <c r="BD21">
        <v>646.44000000000005</v>
      </c>
      <c r="BE21">
        <f t="shared" si="34"/>
        <v>271.29999999999995</v>
      </c>
      <c r="BF21">
        <f t="shared" si="35"/>
        <v>0.40158319203833404</v>
      </c>
      <c r="BG21">
        <f t="shared" si="36"/>
        <v>0.8962777752290072</v>
      </c>
      <c r="BH21">
        <f t="shared" si="37"/>
        <v>0.53865253934327695</v>
      </c>
      <c r="BI21">
        <f t="shared" si="38"/>
        <v>0.92057534259816398</v>
      </c>
      <c r="BJ21">
        <f t="shared" si="39"/>
        <v>0.32097242126447956</v>
      </c>
      <c r="BK21">
        <f t="shared" si="40"/>
        <v>0.67902757873552044</v>
      </c>
      <c r="BL21">
        <f t="shared" si="41"/>
        <v>1400.01677419355</v>
      </c>
      <c r="BM21">
        <f t="shared" si="42"/>
        <v>1180.1991877245325</v>
      </c>
      <c r="BN21">
        <f t="shared" si="43"/>
        <v>0.84298931947037659</v>
      </c>
      <c r="BO21">
        <f t="shared" si="44"/>
        <v>0.19597863894075324</v>
      </c>
      <c r="BP21">
        <v>6</v>
      </c>
      <c r="BQ21">
        <v>0.5</v>
      </c>
      <c r="BR21" t="s">
        <v>295</v>
      </c>
      <c r="BS21">
        <v>2</v>
      </c>
      <c r="BT21">
        <v>1608142965.0999999</v>
      </c>
      <c r="BU21">
        <v>50.237603225806403</v>
      </c>
      <c r="BV21">
        <v>49.898374193548399</v>
      </c>
      <c r="BW21">
        <v>19.3097483870968</v>
      </c>
      <c r="BX21">
        <v>15.820964516128999</v>
      </c>
      <c r="BY21">
        <v>51.086048387096803</v>
      </c>
      <c r="BZ21">
        <v>19.269970967741902</v>
      </c>
      <c r="CA21">
        <v>500.19867741935502</v>
      </c>
      <c r="CB21">
        <v>102.445935483871</v>
      </c>
      <c r="CC21">
        <v>0.100079632258065</v>
      </c>
      <c r="CD21">
        <v>27.9846741935484</v>
      </c>
      <c r="CE21">
        <v>27.9165903225806</v>
      </c>
      <c r="CF21">
        <v>999.9</v>
      </c>
      <c r="CG21">
        <v>0</v>
      </c>
      <c r="CH21">
        <v>0</v>
      </c>
      <c r="CI21">
        <v>9995.8112903225792</v>
      </c>
      <c r="CJ21">
        <v>0</v>
      </c>
      <c r="CK21">
        <v>541.51483870967797</v>
      </c>
      <c r="CL21">
        <v>1400.01677419355</v>
      </c>
      <c r="CM21">
        <v>0.89999716129032303</v>
      </c>
      <c r="CN21">
        <v>0.100002761290323</v>
      </c>
      <c r="CO21">
        <v>0</v>
      </c>
      <c r="CP21">
        <v>808.87196774193501</v>
      </c>
      <c r="CQ21">
        <v>4.99979</v>
      </c>
      <c r="CR21">
        <v>11297.7193548387</v>
      </c>
      <c r="CS21">
        <v>11904.8032258065</v>
      </c>
      <c r="CT21">
        <v>47.088419354838699</v>
      </c>
      <c r="CU21">
        <v>49.531999999999996</v>
      </c>
      <c r="CV21">
        <v>48.25</v>
      </c>
      <c r="CW21">
        <v>48.436999999999998</v>
      </c>
      <c r="CX21">
        <v>48.375</v>
      </c>
      <c r="CY21">
        <v>1255.5135483870999</v>
      </c>
      <c r="CZ21">
        <v>139.50322580645201</v>
      </c>
      <c r="DA21">
        <v>0</v>
      </c>
      <c r="DB21">
        <v>101.10000014305101</v>
      </c>
      <c r="DC21">
        <v>0</v>
      </c>
      <c r="DD21">
        <v>808.79048</v>
      </c>
      <c r="DE21">
        <v>-5.3620769282776504</v>
      </c>
      <c r="DF21">
        <v>-85.200000032394499</v>
      </c>
      <c r="DG21">
        <v>11296.064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8.4000000000000005E-2</v>
      </c>
      <c r="DO21">
        <v>-4.8000000000000001E-2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-0.43341823084079201</v>
      </c>
      <c r="DW21">
        <v>0.17931201116325399</v>
      </c>
      <c r="DX21">
        <v>2.6059222952013999E-2</v>
      </c>
      <c r="DY21">
        <v>1</v>
      </c>
      <c r="DZ21">
        <v>0.33853093333333301</v>
      </c>
      <c r="EA21">
        <v>-0.116303145717463</v>
      </c>
      <c r="EB21">
        <v>2.8588411702335299E-2</v>
      </c>
      <c r="EC21">
        <v>1</v>
      </c>
      <c r="ED21">
        <v>3.4887009999999998</v>
      </c>
      <c r="EE21">
        <v>-1.9848453837604401E-2</v>
      </c>
      <c r="EF21">
        <v>2.1323310405907099E-3</v>
      </c>
      <c r="EG21">
        <v>1</v>
      </c>
      <c r="EH21">
        <v>3</v>
      </c>
      <c r="EI21">
        <v>3</v>
      </c>
      <c r="EJ21" t="s">
        <v>316</v>
      </c>
      <c r="EK21">
        <v>100</v>
      </c>
      <c r="EL21">
        <v>100</v>
      </c>
      <c r="EM21">
        <v>-0.84899999999999998</v>
      </c>
      <c r="EN21">
        <v>3.9800000000000002E-2</v>
      </c>
      <c r="EO21">
        <v>-0.888176780744804</v>
      </c>
      <c r="EP21">
        <v>8.1547674161403102E-4</v>
      </c>
      <c r="EQ21">
        <v>-7.5071724955183801E-7</v>
      </c>
      <c r="ER21">
        <v>1.8443278439785599E-10</v>
      </c>
      <c r="ES21">
        <v>-9.5467716491605806E-2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72.7</v>
      </c>
      <c r="FB21">
        <v>72.7</v>
      </c>
      <c r="FC21">
        <v>2</v>
      </c>
      <c r="FD21">
        <v>513.98099999999999</v>
      </c>
      <c r="FE21">
        <v>481.529</v>
      </c>
      <c r="FF21">
        <v>23.299700000000001</v>
      </c>
      <c r="FG21">
        <v>33.130400000000002</v>
      </c>
      <c r="FH21">
        <v>30</v>
      </c>
      <c r="FI21">
        <v>33.067500000000003</v>
      </c>
      <c r="FJ21">
        <v>33.023099999999999</v>
      </c>
      <c r="FK21">
        <v>4.9527400000000004</v>
      </c>
      <c r="FL21">
        <v>57.555500000000002</v>
      </c>
      <c r="FM21">
        <v>0</v>
      </c>
      <c r="FN21">
        <v>23.311599999999999</v>
      </c>
      <c r="FO21">
        <v>49.820799999999998</v>
      </c>
      <c r="FP21">
        <v>15.7151</v>
      </c>
      <c r="FQ21">
        <v>100.902</v>
      </c>
      <c r="FR21">
        <v>100.943</v>
      </c>
    </row>
    <row r="22" spans="1:174" x14ac:dyDescent="0.25">
      <c r="A22">
        <v>6</v>
      </c>
      <c r="B22">
        <v>1608143039.0999999</v>
      </c>
      <c r="C22">
        <v>529.09999990463302</v>
      </c>
      <c r="D22" t="s">
        <v>317</v>
      </c>
      <c r="E22" t="s">
        <v>318</v>
      </c>
      <c r="F22" t="s">
        <v>290</v>
      </c>
      <c r="G22" t="s">
        <v>291</v>
      </c>
      <c r="H22">
        <v>1608143031.3499999</v>
      </c>
      <c r="I22">
        <f t="shared" si="0"/>
        <v>3.1183559195300404E-3</v>
      </c>
      <c r="J22">
        <f t="shared" si="1"/>
        <v>-2.3236310930864104</v>
      </c>
      <c r="K22">
        <f t="shared" si="2"/>
        <v>9.6564099999999993</v>
      </c>
      <c r="L22">
        <f t="shared" si="3"/>
        <v>30.465790720975797</v>
      </c>
      <c r="M22">
        <f t="shared" si="4"/>
        <v>3.1241830664482073</v>
      </c>
      <c r="N22">
        <f t="shared" si="5"/>
        <v>0.99023829320504375</v>
      </c>
      <c r="O22">
        <f t="shared" si="6"/>
        <v>0.17881607628644811</v>
      </c>
      <c r="P22">
        <f t="shared" si="7"/>
        <v>2.9713330544383556</v>
      </c>
      <c r="Q22">
        <f t="shared" si="8"/>
        <v>0.17304561537036925</v>
      </c>
      <c r="R22">
        <f t="shared" si="9"/>
        <v>0.10865645029723736</v>
      </c>
      <c r="S22">
        <f t="shared" si="10"/>
        <v>231.28965144582622</v>
      </c>
      <c r="T22">
        <f t="shared" si="11"/>
        <v>28.525156462398936</v>
      </c>
      <c r="U22">
        <f t="shared" si="12"/>
        <v>27.873706666666699</v>
      </c>
      <c r="V22">
        <f t="shared" si="13"/>
        <v>3.7669898661196028</v>
      </c>
      <c r="W22">
        <f t="shared" si="14"/>
        <v>51.993401254568369</v>
      </c>
      <c r="X22">
        <f t="shared" si="15"/>
        <v>1.9707428014122446</v>
      </c>
      <c r="Y22">
        <f t="shared" si="16"/>
        <v>3.7903709968177672</v>
      </c>
      <c r="Z22">
        <f t="shared" si="17"/>
        <v>1.7962470647073583</v>
      </c>
      <c r="AA22">
        <f t="shared" si="18"/>
        <v>-137.51949605127479</v>
      </c>
      <c r="AB22">
        <f t="shared" si="19"/>
        <v>16.993543017837602</v>
      </c>
      <c r="AC22">
        <f t="shared" si="20"/>
        <v>1.2457365286495876</v>
      </c>
      <c r="AD22">
        <f t="shared" si="21"/>
        <v>112.00943494103862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53971.732410321994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319</v>
      </c>
      <c r="AR22">
        <v>15315.7</v>
      </c>
      <c r="AS22">
        <v>809.49951999999996</v>
      </c>
      <c r="AT22">
        <v>904.77</v>
      </c>
      <c r="AU22">
        <f t="shared" si="27"/>
        <v>0.10529800943886292</v>
      </c>
      <c r="AV22">
        <v>0.5</v>
      </c>
      <c r="AW22">
        <f t="shared" si="28"/>
        <v>1180.1772506277705</v>
      </c>
      <c r="AX22">
        <f t="shared" si="29"/>
        <v>-2.3236310930864104</v>
      </c>
      <c r="AY22">
        <f t="shared" si="30"/>
        <v>62.135157638067135</v>
      </c>
      <c r="AZ22">
        <f t="shared" si="31"/>
        <v>0.29594261525028459</v>
      </c>
      <c r="BA22">
        <f t="shared" si="32"/>
        <v>-1.4793401688953938E-3</v>
      </c>
      <c r="BB22">
        <f t="shared" si="33"/>
        <v>2.6054245830432041</v>
      </c>
      <c r="BC22" t="s">
        <v>320</v>
      </c>
      <c r="BD22">
        <v>637.01</v>
      </c>
      <c r="BE22">
        <f t="shared" si="34"/>
        <v>267.76</v>
      </c>
      <c r="BF22">
        <f t="shared" si="35"/>
        <v>0.3558054974604124</v>
      </c>
      <c r="BG22">
        <f t="shared" si="36"/>
        <v>0.89799891050524372</v>
      </c>
      <c r="BH22">
        <f t="shared" si="37"/>
        <v>0.50329616670933541</v>
      </c>
      <c r="BI22">
        <f t="shared" si="38"/>
        <v>0.9256684017079766</v>
      </c>
      <c r="BJ22">
        <f t="shared" si="39"/>
        <v>0.27998986328893355</v>
      </c>
      <c r="BK22">
        <f t="shared" si="40"/>
        <v>0.72001013671106651</v>
      </c>
      <c r="BL22">
        <f t="shared" si="41"/>
        <v>1399.99066666667</v>
      </c>
      <c r="BM22">
        <f t="shared" si="42"/>
        <v>1180.1772506277705</v>
      </c>
      <c r="BN22">
        <f t="shared" si="43"/>
        <v>0.8429893703775414</v>
      </c>
      <c r="BO22">
        <f t="shared" si="44"/>
        <v>0.19597874075508281</v>
      </c>
      <c r="BP22">
        <v>6</v>
      </c>
      <c r="BQ22">
        <v>0.5</v>
      </c>
      <c r="BR22" t="s">
        <v>295</v>
      </c>
      <c r="BS22">
        <v>2</v>
      </c>
      <c r="BT22">
        <v>1608143031.3499999</v>
      </c>
      <c r="BU22">
        <v>9.6564099999999993</v>
      </c>
      <c r="BV22">
        <v>6.905227</v>
      </c>
      <c r="BW22">
        <v>19.2179</v>
      </c>
      <c r="BX22">
        <v>15.5491733333333</v>
      </c>
      <c r="BY22">
        <v>10.5360766666667</v>
      </c>
      <c r="BZ22">
        <v>19.180006666666699</v>
      </c>
      <c r="CA22">
        <v>500.188966666667</v>
      </c>
      <c r="CB22">
        <v>102.447233333333</v>
      </c>
      <c r="CC22">
        <v>0.10001696</v>
      </c>
      <c r="CD22">
        <v>27.979790000000001</v>
      </c>
      <c r="CE22">
        <v>27.873706666666699</v>
      </c>
      <c r="CF22">
        <v>999.9</v>
      </c>
      <c r="CG22">
        <v>0</v>
      </c>
      <c r="CH22">
        <v>0</v>
      </c>
      <c r="CI22">
        <v>9995.5356666666703</v>
      </c>
      <c r="CJ22">
        <v>0</v>
      </c>
      <c r="CK22">
        <v>576.94856666666703</v>
      </c>
      <c r="CL22">
        <v>1399.99066666667</v>
      </c>
      <c r="CM22">
        <v>0.89999733333333298</v>
      </c>
      <c r="CN22">
        <v>0.100002586666667</v>
      </c>
      <c r="CO22">
        <v>0</v>
      </c>
      <c r="CP22">
        <v>809.59183333333306</v>
      </c>
      <c r="CQ22">
        <v>4.99979</v>
      </c>
      <c r="CR22">
        <v>11303.2733333333</v>
      </c>
      <c r="CS22">
        <v>11904.5766666667</v>
      </c>
      <c r="CT22">
        <v>47.1291333333333</v>
      </c>
      <c r="CU22">
        <v>49.541333333333299</v>
      </c>
      <c r="CV22">
        <v>48.25</v>
      </c>
      <c r="CW22">
        <v>48.3915333333333</v>
      </c>
      <c r="CX22">
        <v>48.375</v>
      </c>
      <c r="CY22">
        <v>1255.4876666666701</v>
      </c>
      <c r="CZ22">
        <v>139.50299999999999</v>
      </c>
      <c r="DA22">
        <v>0</v>
      </c>
      <c r="DB22">
        <v>65.5</v>
      </c>
      <c r="DC22">
        <v>0</v>
      </c>
      <c r="DD22">
        <v>809.49951999999996</v>
      </c>
      <c r="DE22">
        <v>-9.0785384826985993</v>
      </c>
      <c r="DF22">
        <v>-123.60000012470501</v>
      </c>
      <c r="DG22">
        <v>11301.796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8.4000000000000005E-2</v>
      </c>
      <c r="DO22">
        <v>-4.8000000000000001E-2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-2.32432738055837</v>
      </c>
      <c r="DW22">
        <v>2.2151813455016899E-2</v>
      </c>
      <c r="DX22">
        <v>1.40385882004774E-2</v>
      </c>
      <c r="DY22">
        <v>1</v>
      </c>
      <c r="DZ22">
        <v>2.75171066666667</v>
      </c>
      <c r="EA22">
        <v>-2.6771612903227202E-2</v>
      </c>
      <c r="EB22">
        <v>1.68111869367461E-2</v>
      </c>
      <c r="EC22">
        <v>1</v>
      </c>
      <c r="ED22">
        <v>3.6670970000000001</v>
      </c>
      <c r="EE22">
        <v>0.199513681868734</v>
      </c>
      <c r="EF22">
        <v>1.4440808183754801E-2</v>
      </c>
      <c r="EG22">
        <v>1</v>
      </c>
      <c r="EH22">
        <v>3</v>
      </c>
      <c r="EI22">
        <v>3</v>
      </c>
      <c r="EJ22" t="s">
        <v>316</v>
      </c>
      <c r="EK22">
        <v>100</v>
      </c>
      <c r="EL22">
        <v>100</v>
      </c>
      <c r="EM22">
        <v>-0.88</v>
      </c>
      <c r="EN22">
        <v>3.8399999999999997E-2</v>
      </c>
      <c r="EO22">
        <v>-0.888176780744804</v>
      </c>
      <c r="EP22">
        <v>8.1547674161403102E-4</v>
      </c>
      <c r="EQ22">
        <v>-7.5071724955183801E-7</v>
      </c>
      <c r="ER22">
        <v>1.8443278439785599E-10</v>
      </c>
      <c r="ES22">
        <v>-9.5467716491605806E-2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73.8</v>
      </c>
      <c r="FB22">
        <v>73.8</v>
      </c>
      <c r="FC22">
        <v>2</v>
      </c>
      <c r="FD22">
        <v>513.98500000000001</v>
      </c>
      <c r="FE22">
        <v>480.827</v>
      </c>
      <c r="FF22">
        <v>23.3047</v>
      </c>
      <c r="FG22">
        <v>33.1233</v>
      </c>
      <c r="FH22">
        <v>29.9999</v>
      </c>
      <c r="FI22">
        <v>33.061599999999999</v>
      </c>
      <c r="FJ22">
        <v>33.017200000000003</v>
      </c>
      <c r="FK22">
        <v>0</v>
      </c>
      <c r="FL22">
        <v>57.694499999999998</v>
      </c>
      <c r="FM22">
        <v>0</v>
      </c>
      <c r="FN22">
        <v>23.314599999999999</v>
      </c>
      <c r="FO22">
        <v>49.820900000000002</v>
      </c>
      <c r="FP22">
        <v>15.550599999999999</v>
      </c>
      <c r="FQ22">
        <v>100.90600000000001</v>
      </c>
      <c r="FR22">
        <v>100.94799999999999</v>
      </c>
    </row>
    <row r="23" spans="1:174" x14ac:dyDescent="0.25">
      <c r="A23">
        <v>7</v>
      </c>
      <c r="B23">
        <v>1608143159.5999999</v>
      </c>
      <c r="C23">
        <v>649.59999990463302</v>
      </c>
      <c r="D23" t="s">
        <v>321</v>
      </c>
      <c r="E23" t="s">
        <v>322</v>
      </c>
      <c r="F23" t="s">
        <v>290</v>
      </c>
      <c r="G23" t="s">
        <v>291</v>
      </c>
      <c r="H23">
        <v>1608143151.5999999</v>
      </c>
      <c r="I23">
        <f t="shared" si="0"/>
        <v>3.4292482276490452E-3</v>
      </c>
      <c r="J23">
        <f t="shared" si="1"/>
        <v>14.59513950731013</v>
      </c>
      <c r="K23">
        <f t="shared" si="2"/>
        <v>399.06703225806399</v>
      </c>
      <c r="L23">
        <f t="shared" si="3"/>
        <v>267.32466836615822</v>
      </c>
      <c r="M23">
        <f t="shared" si="4"/>
        <v>27.413711543049054</v>
      </c>
      <c r="N23">
        <f t="shared" si="5"/>
        <v>40.923677472513219</v>
      </c>
      <c r="O23">
        <f t="shared" si="6"/>
        <v>0.19714829003863904</v>
      </c>
      <c r="P23">
        <f t="shared" si="7"/>
        <v>2.9728952298832101</v>
      </c>
      <c r="Q23">
        <f t="shared" si="8"/>
        <v>0.19016242082904122</v>
      </c>
      <c r="R23">
        <f t="shared" si="9"/>
        <v>0.11945854257910332</v>
      </c>
      <c r="S23">
        <f t="shared" si="10"/>
        <v>231.29035209377372</v>
      </c>
      <c r="T23">
        <f t="shared" si="11"/>
        <v>28.469082808197584</v>
      </c>
      <c r="U23">
        <f t="shared" si="12"/>
        <v>27.853206451612898</v>
      </c>
      <c r="V23">
        <f t="shared" si="13"/>
        <v>3.7624860863505125</v>
      </c>
      <c r="W23">
        <f t="shared" si="14"/>
        <v>51.765652574066735</v>
      </c>
      <c r="X23">
        <f t="shared" si="15"/>
        <v>1.9648458070133843</v>
      </c>
      <c r="Y23">
        <f t="shared" si="16"/>
        <v>3.7956554381345162</v>
      </c>
      <c r="Z23">
        <f t="shared" si="17"/>
        <v>1.7976402793371282</v>
      </c>
      <c r="AA23">
        <f t="shared" si="18"/>
        <v>-151.2298468393229</v>
      </c>
      <c r="AB23">
        <f t="shared" si="19"/>
        <v>24.118244417335578</v>
      </c>
      <c r="AC23">
        <f t="shared" si="20"/>
        <v>1.7671241149166117</v>
      </c>
      <c r="AD23">
        <f t="shared" si="21"/>
        <v>105.945873786703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54013.249524133476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323</v>
      </c>
      <c r="AR23">
        <v>15317.3</v>
      </c>
      <c r="AS23">
        <v>841.908538461538</v>
      </c>
      <c r="AT23">
        <v>1042.8399999999999</v>
      </c>
      <c r="AU23">
        <f t="shared" si="27"/>
        <v>0.19267717151093355</v>
      </c>
      <c r="AV23">
        <v>0.5</v>
      </c>
      <c r="AW23">
        <f t="shared" si="28"/>
        <v>1180.1790683697327</v>
      </c>
      <c r="AX23">
        <f t="shared" si="29"/>
        <v>14.59513950731013</v>
      </c>
      <c r="AY23">
        <f t="shared" si="30"/>
        <v>113.69678238494438</v>
      </c>
      <c r="AZ23">
        <f t="shared" si="31"/>
        <v>0.43647155843657703</v>
      </c>
      <c r="BA23">
        <f t="shared" si="32"/>
        <v>1.2856427803016169E-2</v>
      </c>
      <c r="BB23">
        <f t="shared" si="33"/>
        <v>2.1280733381918608</v>
      </c>
      <c r="BC23" t="s">
        <v>324</v>
      </c>
      <c r="BD23">
        <v>587.66999999999996</v>
      </c>
      <c r="BE23">
        <f t="shared" si="34"/>
        <v>455.16999999999996</v>
      </c>
      <c r="BF23">
        <f t="shared" si="35"/>
        <v>0.44144267315170582</v>
      </c>
      <c r="BG23">
        <f t="shared" si="36"/>
        <v>0.82980545241754256</v>
      </c>
      <c r="BH23">
        <f t="shared" si="37"/>
        <v>0.6137877961896</v>
      </c>
      <c r="BI23">
        <f t="shared" si="38"/>
        <v>0.87145107932618526</v>
      </c>
      <c r="BJ23">
        <f t="shared" si="39"/>
        <v>0.30813634008881652</v>
      </c>
      <c r="BK23">
        <f t="shared" si="40"/>
        <v>0.69186365991118348</v>
      </c>
      <c r="BL23">
        <f t="shared" si="41"/>
        <v>1399.9925806451599</v>
      </c>
      <c r="BM23">
        <f t="shared" si="42"/>
        <v>1180.1790683697327</v>
      </c>
      <c r="BN23">
        <f t="shared" si="43"/>
        <v>0.84298951629148611</v>
      </c>
      <c r="BO23">
        <f t="shared" si="44"/>
        <v>0.19597903258297228</v>
      </c>
      <c r="BP23">
        <v>6</v>
      </c>
      <c r="BQ23">
        <v>0.5</v>
      </c>
      <c r="BR23" t="s">
        <v>295</v>
      </c>
      <c r="BS23">
        <v>2</v>
      </c>
      <c r="BT23">
        <v>1608143151.5999999</v>
      </c>
      <c r="BU23">
        <v>399.06703225806399</v>
      </c>
      <c r="BV23">
        <v>418.21667741935499</v>
      </c>
      <c r="BW23">
        <v>19.1601838709677</v>
      </c>
      <c r="BX23">
        <v>15.1253483870968</v>
      </c>
      <c r="BY23">
        <v>399.73751612903197</v>
      </c>
      <c r="BZ23">
        <v>19.123467741935499</v>
      </c>
      <c r="CA23">
        <v>500.17551612903202</v>
      </c>
      <c r="CB23">
        <v>102.448451612903</v>
      </c>
      <c r="CC23">
        <v>9.9927893548387103E-2</v>
      </c>
      <c r="CD23">
        <v>28.0036870967742</v>
      </c>
      <c r="CE23">
        <v>27.853206451612898</v>
      </c>
      <c r="CF23">
        <v>999.9</v>
      </c>
      <c r="CG23">
        <v>0</v>
      </c>
      <c r="CH23">
        <v>0</v>
      </c>
      <c r="CI23">
        <v>10004.2564516129</v>
      </c>
      <c r="CJ23">
        <v>0</v>
      </c>
      <c r="CK23">
        <v>642.07129032258104</v>
      </c>
      <c r="CL23">
        <v>1399.9925806451599</v>
      </c>
      <c r="CM23">
        <v>0.89999458064516102</v>
      </c>
      <c r="CN23">
        <v>0.100005380645161</v>
      </c>
      <c r="CO23">
        <v>0</v>
      </c>
      <c r="CP23">
        <v>841.77877419354797</v>
      </c>
      <c r="CQ23">
        <v>4.99979</v>
      </c>
      <c r="CR23">
        <v>11765.8548387097</v>
      </c>
      <c r="CS23">
        <v>11904.583870967699</v>
      </c>
      <c r="CT23">
        <v>47.088419354838699</v>
      </c>
      <c r="CU23">
        <v>49.561999999999998</v>
      </c>
      <c r="CV23">
        <v>48.25</v>
      </c>
      <c r="CW23">
        <v>48.414999999999999</v>
      </c>
      <c r="CX23">
        <v>48.370935483871001</v>
      </c>
      <c r="CY23">
        <v>1255.4825806451599</v>
      </c>
      <c r="CZ23">
        <v>139.51</v>
      </c>
      <c r="DA23">
        <v>0</v>
      </c>
      <c r="DB23">
        <v>120.10000014305101</v>
      </c>
      <c r="DC23">
        <v>0</v>
      </c>
      <c r="DD23">
        <v>841.908538461538</v>
      </c>
      <c r="DE23">
        <v>10.4989401747138</v>
      </c>
      <c r="DF23">
        <v>141.48376078264101</v>
      </c>
      <c r="DG23">
        <v>11767.569230769201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8.4000000000000005E-2</v>
      </c>
      <c r="DO23">
        <v>-4.8000000000000001E-2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14.5982554804123</v>
      </c>
      <c r="DW23">
        <v>-0.89373682807731802</v>
      </c>
      <c r="DX23">
        <v>7.9894491239733995E-2</v>
      </c>
      <c r="DY23">
        <v>0</v>
      </c>
      <c r="DZ23">
        <v>-19.14564</v>
      </c>
      <c r="EA23">
        <v>0.91169566184649298</v>
      </c>
      <c r="EB23">
        <v>8.8024165621341396E-2</v>
      </c>
      <c r="EC23">
        <v>0</v>
      </c>
      <c r="ED23">
        <v>4.0357609999999999</v>
      </c>
      <c r="EE23">
        <v>0.31818206896551099</v>
      </c>
      <c r="EF23">
        <v>2.5009621128677599E-2</v>
      </c>
      <c r="EG23">
        <v>0</v>
      </c>
      <c r="EH23">
        <v>0</v>
      </c>
      <c r="EI23">
        <v>3</v>
      </c>
      <c r="EJ23" t="s">
        <v>297</v>
      </c>
      <c r="EK23">
        <v>100</v>
      </c>
      <c r="EL23">
        <v>100</v>
      </c>
      <c r="EM23">
        <v>-0.67</v>
      </c>
      <c r="EN23">
        <v>3.6799999999999999E-2</v>
      </c>
      <c r="EO23">
        <v>-0.888176780744804</v>
      </c>
      <c r="EP23">
        <v>8.1547674161403102E-4</v>
      </c>
      <c r="EQ23">
        <v>-7.5071724955183801E-7</v>
      </c>
      <c r="ER23">
        <v>1.8443278439785599E-10</v>
      </c>
      <c r="ES23">
        <v>-9.5467716491605806E-2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75.8</v>
      </c>
      <c r="FB23">
        <v>75.8</v>
      </c>
      <c r="FC23">
        <v>2</v>
      </c>
      <c r="FD23">
        <v>514.279</v>
      </c>
      <c r="FE23">
        <v>481.35399999999998</v>
      </c>
      <c r="FF23">
        <v>23.353300000000001</v>
      </c>
      <c r="FG23">
        <v>33.058799999999998</v>
      </c>
      <c r="FH23">
        <v>30.000800000000002</v>
      </c>
      <c r="FI23">
        <v>33.013100000000001</v>
      </c>
      <c r="FJ23">
        <v>32.970599999999997</v>
      </c>
      <c r="FK23">
        <v>20.443100000000001</v>
      </c>
      <c r="FL23">
        <v>58.995899999999999</v>
      </c>
      <c r="FM23">
        <v>0</v>
      </c>
      <c r="FN23">
        <v>23.339099999999998</v>
      </c>
      <c r="FO23">
        <v>418.55099999999999</v>
      </c>
      <c r="FP23">
        <v>14.9762</v>
      </c>
      <c r="FQ23">
        <v>100.929</v>
      </c>
      <c r="FR23">
        <v>100.959</v>
      </c>
    </row>
    <row r="24" spans="1:174" x14ac:dyDescent="0.25">
      <c r="A24">
        <v>8</v>
      </c>
      <c r="B24">
        <v>1608143227.0999999</v>
      </c>
      <c r="C24">
        <v>717.09999990463302</v>
      </c>
      <c r="D24" t="s">
        <v>325</v>
      </c>
      <c r="E24" t="s">
        <v>326</v>
      </c>
      <c r="F24" t="s">
        <v>290</v>
      </c>
      <c r="G24" t="s">
        <v>291</v>
      </c>
      <c r="H24">
        <v>1608143219.0999999</v>
      </c>
      <c r="I24">
        <f t="shared" si="0"/>
        <v>3.5439883939355483E-3</v>
      </c>
      <c r="J24">
        <f t="shared" si="1"/>
        <v>14.446223813706313</v>
      </c>
      <c r="K24">
        <f t="shared" si="2"/>
        <v>399.773967741935</v>
      </c>
      <c r="L24">
        <f t="shared" si="3"/>
        <v>272.48724212143759</v>
      </c>
      <c r="M24">
        <f t="shared" si="4"/>
        <v>27.943573481186583</v>
      </c>
      <c r="N24">
        <f t="shared" si="5"/>
        <v>40.996830370809505</v>
      </c>
      <c r="O24">
        <f t="shared" si="6"/>
        <v>0.20293200947183282</v>
      </c>
      <c r="P24">
        <f t="shared" si="7"/>
        <v>2.9720415759107182</v>
      </c>
      <c r="Q24">
        <f t="shared" si="8"/>
        <v>0.19553646891584092</v>
      </c>
      <c r="R24">
        <f t="shared" si="9"/>
        <v>0.12285229822828117</v>
      </c>
      <c r="S24">
        <f t="shared" si="10"/>
        <v>231.2923639038226</v>
      </c>
      <c r="T24">
        <f t="shared" si="11"/>
        <v>28.418525802368716</v>
      </c>
      <c r="U24">
        <f t="shared" si="12"/>
        <v>27.810780645161302</v>
      </c>
      <c r="V24">
        <f t="shared" si="13"/>
        <v>3.7531803001178821</v>
      </c>
      <c r="W24">
        <f t="shared" si="14"/>
        <v>51.337200124803871</v>
      </c>
      <c r="X24">
        <f t="shared" si="15"/>
        <v>1.9461675783862629</v>
      </c>
      <c r="Y24">
        <f t="shared" si="16"/>
        <v>3.7909499810176839</v>
      </c>
      <c r="Z24">
        <f t="shared" si="17"/>
        <v>1.8070127217316192</v>
      </c>
      <c r="AA24">
        <f t="shared" si="18"/>
        <v>-156.28988817255768</v>
      </c>
      <c r="AB24">
        <f t="shared" si="19"/>
        <v>27.499897654720876</v>
      </c>
      <c r="AC24">
        <f t="shared" si="20"/>
        <v>2.0148339519034963</v>
      </c>
      <c r="AD24">
        <f t="shared" si="21"/>
        <v>104.51720733788929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53992.083069884058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327</v>
      </c>
      <c r="AR24">
        <v>15317.1</v>
      </c>
      <c r="AS24">
        <v>847.49907692307704</v>
      </c>
      <c r="AT24">
        <v>1051.32</v>
      </c>
      <c r="AU24">
        <f t="shared" si="27"/>
        <v>0.19387144073823659</v>
      </c>
      <c r="AV24">
        <v>0.5</v>
      </c>
      <c r="AW24">
        <f t="shared" si="28"/>
        <v>1180.1898819384924</v>
      </c>
      <c r="AX24">
        <f t="shared" si="29"/>
        <v>14.446223813706313</v>
      </c>
      <c r="AY24">
        <f t="shared" si="30"/>
        <v>114.40255637805242</v>
      </c>
      <c r="AZ24">
        <f t="shared" si="31"/>
        <v>0.44078872274854469</v>
      </c>
      <c r="BA24">
        <f t="shared" si="32"/>
        <v>1.2730130569197284E-2</v>
      </c>
      <c r="BB24">
        <f t="shared" si="33"/>
        <v>2.10284214130807</v>
      </c>
      <c r="BC24" t="s">
        <v>328</v>
      </c>
      <c r="BD24">
        <v>587.91</v>
      </c>
      <c r="BE24">
        <f t="shared" si="34"/>
        <v>463.40999999999997</v>
      </c>
      <c r="BF24">
        <f t="shared" si="35"/>
        <v>0.43982849545094604</v>
      </c>
      <c r="BG24">
        <f t="shared" si="36"/>
        <v>0.82670884797899913</v>
      </c>
      <c r="BH24">
        <f t="shared" si="37"/>
        <v>0.60689332930214601</v>
      </c>
      <c r="BI24">
        <f t="shared" si="38"/>
        <v>0.86812115324667805</v>
      </c>
      <c r="BJ24">
        <f t="shared" si="39"/>
        <v>0.30510897038302681</v>
      </c>
      <c r="BK24">
        <f t="shared" si="40"/>
        <v>0.69489102961697324</v>
      </c>
      <c r="BL24">
        <f t="shared" si="41"/>
        <v>1400.00548387097</v>
      </c>
      <c r="BM24">
        <f t="shared" si="42"/>
        <v>1180.1898819384924</v>
      </c>
      <c r="BN24">
        <f t="shared" si="43"/>
        <v>0.84298947078071818</v>
      </c>
      <c r="BO24">
        <f t="shared" si="44"/>
        <v>0.19597894156143664</v>
      </c>
      <c r="BP24">
        <v>6</v>
      </c>
      <c r="BQ24">
        <v>0.5</v>
      </c>
      <c r="BR24" t="s">
        <v>295</v>
      </c>
      <c r="BS24">
        <v>2</v>
      </c>
      <c r="BT24">
        <v>1608143219.0999999</v>
      </c>
      <c r="BU24">
        <v>399.773967741935</v>
      </c>
      <c r="BV24">
        <v>418.80225806451602</v>
      </c>
      <c r="BW24">
        <v>18.9777387096774</v>
      </c>
      <c r="BX24">
        <v>14.807267741935499</v>
      </c>
      <c r="BY24">
        <v>400.44419354838698</v>
      </c>
      <c r="BZ24">
        <v>18.944732258064501</v>
      </c>
      <c r="CA24">
        <v>500.19264516128999</v>
      </c>
      <c r="CB24">
        <v>102.45</v>
      </c>
      <c r="CC24">
        <v>0.100024961290323</v>
      </c>
      <c r="CD24">
        <v>27.982409677419401</v>
      </c>
      <c r="CE24">
        <v>27.810780645161302</v>
      </c>
      <c r="CF24">
        <v>999.9</v>
      </c>
      <c r="CG24">
        <v>0</v>
      </c>
      <c r="CH24">
        <v>0</v>
      </c>
      <c r="CI24">
        <v>9999.27419354839</v>
      </c>
      <c r="CJ24">
        <v>0</v>
      </c>
      <c r="CK24">
        <v>675.69493548387095</v>
      </c>
      <c r="CL24">
        <v>1400.00548387097</v>
      </c>
      <c r="CM24">
        <v>0.89999522580645197</v>
      </c>
      <c r="CN24">
        <v>0.10000472580645201</v>
      </c>
      <c r="CO24">
        <v>0</v>
      </c>
      <c r="CP24">
        <v>847.496451612903</v>
      </c>
      <c r="CQ24">
        <v>4.99979</v>
      </c>
      <c r="CR24">
        <v>11844.6709677419</v>
      </c>
      <c r="CS24">
        <v>11904.6935483871</v>
      </c>
      <c r="CT24">
        <v>47.125</v>
      </c>
      <c r="CU24">
        <v>49.561999999999998</v>
      </c>
      <c r="CV24">
        <v>48.253999999999998</v>
      </c>
      <c r="CW24">
        <v>48.427</v>
      </c>
      <c r="CX24">
        <v>48.375</v>
      </c>
      <c r="CY24">
        <v>1255.4980645161299</v>
      </c>
      <c r="CZ24">
        <v>139.50935483871001</v>
      </c>
      <c r="DA24">
        <v>0</v>
      </c>
      <c r="DB24">
        <v>66.900000095367403</v>
      </c>
      <c r="DC24">
        <v>0</v>
      </c>
      <c r="DD24">
        <v>847.49907692307704</v>
      </c>
      <c r="DE24">
        <v>4.9889230625760499</v>
      </c>
      <c r="DF24">
        <v>52.140170817001398</v>
      </c>
      <c r="DG24">
        <v>11844.8269230769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8.4000000000000005E-2</v>
      </c>
      <c r="DO24">
        <v>-4.8000000000000001E-2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14.4450324419302</v>
      </c>
      <c r="DW24">
        <v>0.23216599367733301</v>
      </c>
      <c r="DX24">
        <v>4.2481216978143201E-2</v>
      </c>
      <c r="DY24">
        <v>1</v>
      </c>
      <c r="DZ24">
        <v>-19.030246666666699</v>
      </c>
      <c r="EA24">
        <v>-0.103560400444938</v>
      </c>
      <c r="EB24">
        <v>4.4346467227452897E-2</v>
      </c>
      <c r="EC24">
        <v>1</v>
      </c>
      <c r="ED24">
        <v>4.1710386666666697</v>
      </c>
      <c r="EE24">
        <v>-5.72796440488515E-3</v>
      </c>
      <c r="EF24">
        <v>2.3990174840732401E-3</v>
      </c>
      <c r="EG24">
        <v>1</v>
      </c>
      <c r="EH24">
        <v>3</v>
      </c>
      <c r="EI24">
        <v>3</v>
      </c>
      <c r="EJ24" t="s">
        <v>316</v>
      </c>
      <c r="EK24">
        <v>100</v>
      </c>
      <c r="EL24">
        <v>100</v>
      </c>
      <c r="EM24">
        <v>-0.67</v>
      </c>
      <c r="EN24">
        <v>3.3099999999999997E-2</v>
      </c>
      <c r="EO24">
        <v>-0.888176780744804</v>
      </c>
      <c r="EP24">
        <v>8.1547674161403102E-4</v>
      </c>
      <c r="EQ24">
        <v>-7.5071724955183801E-7</v>
      </c>
      <c r="ER24">
        <v>1.8443278439785599E-10</v>
      </c>
      <c r="ES24">
        <v>-9.5467716491605806E-2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76.900000000000006</v>
      </c>
      <c r="FB24">
        <v>76.900000000000006</v>
      </c>
      <c r="FC24">
        <v>2</v>
      </c>
      <c r="FD24">
        <v>514.26599999999996</v>
      </c>
      <c r="FE24">
        <v>481.06200000000001</v>
      </c>
      <c r="FF24">
        <v>23.2803</v>
      </c>
      <c r="FG24">
        <v>33.027099999999997</v>
      </c>
      <c r="FH24">
        <v>29.999700000000001</v>
      </c>
      <c r="FI24">
        <v>32.9861</v>
      </c>
      <c r="FJ24">
        <v>32.944600000000001</v>
      </c>
      <c r="FK24">
        <v>20.440999999999999</v>
      </c>
      <c r="FL24">
        <v>59.308799999999998</v>
      </c>
      <c r="FM24">
        <v>0</v>
      </c>
      <c r="FN24">
        <v>23.295100000000001</v>
      </c>
      <c r="FO24">
        <v>418.96300000000002</v>
      </c>
      <c r="FP24">
        <v>14.890599999999999</v>
      </c>
      <c r="FQ24">
        <v>100.93899999999999</v>
      </c>
      <c r="FR24">
        <v>100.964</v>
      </c>
    </row>
    <row r="25" spans="1:174" x14ac:dyDescent="0.25">
      <c r="A25">
        <v>9</v>
      </c>
      <c r="B25">
        <v>1608143345.0999999</v>
      </c>
      <c r="C25">
        <v>835.09999990463302</v>
      </c>
      <c r="D25" t="s">
        <v>329</v>
      </c>
      <c r="E25" t="s">
        <v>330</v>
      </c>
      <c r="F25" t="s">
        <v>290</v>
      </c>
      <c r="G25" t="s">
        <v>291</v>
      </c>
      <c r="H25">
        <v>1608143337.3499999</v>
      </c>
      <c r="I25">
        <f t="shared" si="0"/>
        <v>3.3649634262983533E-3</v>
      </c>
      <c r="J25">
        <f t="shared" si="1"/>
        <v>19.210813808589183</v>
      </c>
      <c r="K25">
        <f t="shared" si="2"/>
        <v>599.72753333333299</v>
      </c>
      <c r="L25">
        <f t="shared" si="3"/>
        <v>419.20337043234309</v>
      </c>
      <c r="M25">
        <f t="shared" si="4"/>
        <v>42.989550180123061</v>
      </c>
      <c r="N25">
        <f t="shared" si="5"/>
        <v>61.502408394390066</v>
      </c>
      <c r="O25">
        <f t="shared" si="6"/>
        <v>0.19112038328535957</v>
      </c>
      <c r="P25">
        <f t="shared" si="7"/>
        <v>2.972341021794457</v>
      </c>
      <c r="Q25">
        <f t="shared" si="8"/>
        <v>0.18454633359745518</v>
      </c>
      <c r="R25">
        <f t="shared" si="9"/>
        <v>0.11591327213418007</v>
      </c>
      <c r="S25">
        <f t="shared" si="10"/>
        <v>231.29164247826785</v>
      </c>
      <c r="T25">
        <f t="shared" si="11"/>
        <v>28.483687330919114</v>
      </c>
      <c r="U25">
        <f t="shared" si="12"/>
        <v>27.849713333333298</v>
      </c>
      <c r="V25">
        <f t="shared" si="13"/>
        <v>3.7617191369482517</v>
      </c>
      <c r="W25">
        <f t="shared" si="14"/>
        <v>51.21860788711097</v>
      </c>
      <c r="X25">
        <f t="shared" si="15"/>
        <v>1.9438589553045329</v>
      </c>
      <c r="Y25">
        <f t="shared" si="16"/>
        <v>3.7952202051038175</v>
      </c>
      <c r="Z25">
        <f t="shared" si="17"/>
        <v>1.8178601816437188</v>
      </c>
      <c r="AA25">
        <f t="shared" si="18"/>
        <v>-148.39488709975737</v>
      </c>
      <c r="AB25">
        <f t="shared" si="19"/>
        <v>24.358285372381268</v>
      </c>
      <c r="AC25">
        <f t="shared" si="20"/>
        <v>1.784995908097275</v>
      </c>
      <c r="AD25">
        <f t="shared" si="21"/>
        <v>109.04003665898901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53997.406307878249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331</v>
      </c>
      <c r="AR25">
        <v>15318</v>
      </c>
      <c r="AS25">
        <v>896.35834615384601</v>
      </c>
      <c r="AT25">
        <v>1126.76</v>
      </c>
      <c r="AU25">
        <f t="shared" si="27"/>
        <v>0.20448157002924672</v>
      </c>
      <c r="AV25">
        <v>0.5</v>
      </c>
      <c r="AW25">
        <f t="shared" si="28"/>
        <v>1180.1858606277976</v>
      </c>
      <c r="AX25">
        <f t="shared" si="29"/>
        <v>19.210813808589183</v>
      </c>
      <c r="AY25">
        <f t="shared" si="30"/>
        <v>120.66312885374491</v>
      </c>
      <c r="AZ25">
        <f t="shared" si="31"/>
        <v>0.47598423799211892</v>
      </c>
      <c r="BA25">
        <f t="shared" si="32"/>
        <v>1.6767326188672452E-2</v>
      </c>
      <c r="BB25">
        <f t="shared" si="33"/>
        <v>1.8950974475487234</v>
      </c>
      <c r="BC25" t="s">
        <v>332</v>
      </c>
      <c r="BD25">
        <v>590.44000000000005</v>
      </c>
      <c r="BE25">
        <f t="shared" si="34"/>
        <v>536.31999999999994</v>
      </c>
      <c r="BF25">
        <f t="shared" si="35"/>
        <v>0.42959735576923108</v>
      </c>
      <c r="BG25">
        <f t="shared" si="36"/>
        <v>0.79925439056160252</v>
      </c>
      <c r="BH25">
        <f t="shared" si="37"/>
        <v>0.56020212543110881</v>
      </c>
      <c r="BI25">
        <f t="shared" si="38"/>
        <v>0.83849737689785231</v>
      </c>
      <c r="BJ25">
        <f t="shared" si="39"/>
        <v>0.28297997539574365</v>
      </c>
      <c r="BK25">
        <f t="shared" si="40"/>
        <v>0.7170200246042564</v>
      </c>
      <c r="BL25">
        <f t="shared" si="41"/>
        <v>1400.00066666667</v>
      </c>
      <c r="BM25">
        <f t="shared" si="42"/>
        <v>1180.1858606277976</v>
      </c>
      <c r="BN25">
        <f t="shared" si="43"/>
        <v>0.84298949902485387</v>
      </c>
      <c r="BO25">
        <f t="shared" si="44"/>
        <v>0.19597899804970778</v>
      </c>
      <c r="BP25">
        <v>6</v>
      </c>
      <c r="BQ25">
        <v>0.5</v>
      </c>
      <c r="BR25" t="s">
        <v>295</v>
      </c>
      <c r="BS25">
        <v>2</v>
      </c>
      <c r="BT25">
        <v>1608143337.3499999</v>
      </c>
      <c r="BU25">
        <v>599.72753333333299</v>
      </c>
      <c r="BV25">
        <v>625.192133333333</v>
      </c>
      <c r="BW25">
        <v>18.955123333333301</v>
      </c>
      <c r="BX25">
        <v>14.99527</v>
      </c>
      <c r="BY25">
        <v>600.35680000000002</v>
      </c>
      <c r="BZ25">
        <v>18.9225666666667</v>
      </c>
      <c r="CA25">
        <v>500.19733333333301</v>
      </c>
      <c r="CB25">
        <v>102.450566666667</v>
      </c>
      <c r="CC25">
        <v>0.100016683333333</v>
      </c>
      <c r="CD25">
        <v>28.001719999999999</v>
      </c>
      <c r="CE25">
        <v>27.849713333333298</v>
      </c>
      <c r="CF25">
        <v>999.9</v>
      </c>
      <c r="CG25">
        <v>0</v>
      </c>
      <c r="CH25">
        <v>0</v>
      </c>
      <c r="CI25">
        <v>10000.913333333299</v>
      </c>
      <c r="CJ25">
        <v>0</v>
      </c>
      <c r="CK25">
        <v>687.10063333333301</v>
      </c>
      <c r="CL25">
        <v>1400.00066666667</v>
      </c>
      <c r="CM25">
        <v>0.89999200000000001</v>
      </c>
      <c r="CN25">
        <v>0.100008</v>
      </c>
      <c r="CO25">
        <v>0</v>
      </c>
      <c r="CP25">
        <v>896.36803333333398</v>
      </c>
      <c r="CQ25">
        <v>4.99979</v>
      </c>
      <c r="CR25">
        <v>12515.5333333333</v>
      </c>
      <c r="CS25">
        <v>11904.64</v>
      </c>
      <c r="CT25">
        <v>47.125</v>
      </c>
      <c r="CU25">
        <v>49.625</v>
      </c>
      <c r="CV25">
        <v>48.303733333333298</v>
      </c>
      <c r="CW25">
        <v>48.478999999999999</v>
      </c>
      <c r="CX25">
        <v>48.375</v>
      </c>
      <c r="CY25">
        <v>1255.49066666667</v>
      </c>
      <c r="CZ25">
        <v>139.51</v>
      </c>
      <c r="DA25">
        <v>0</v>
      </c>
      <c r="DB25">
        <v>117.30000019073501</v>
      </c>
      <c r="DC25">
        <v>0</v>
      </c>
      <c r="DD25">
        <v>896.35834615384601</v>
      </c>
      <c r="DE25">
        <v>-16.4762051136066</v>
      </c>
      <c r="DF25">
        <v>-248.358974381959</v>
      </c>
      <c r="DG25">
        <v>12514.6653846154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8.4000000000000005E-2</v>
      </c>
      <c r="DO25">
        <v>-4.8000000000000001E-2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19.2142371646535</v>
      </c>
      <c r="DW25">
        <v>7.4999236742631301E-2</v>
      </c>
      <c r="DX25">
        <v>9.9344968884753304E-2</v>
      </c>
      <c r="DY25">
        <v>1</v>
      </c>
      <c r="DZ25">
        <v>-25.465990000000001</v>
      </c>
      <c r="EA25">
        <v>0.15574905450502499</v>
      </c>
      <c r="EB25">
        <v>0.116497291384821</v>
      </c>
      <c r="EC25">
        <v>1</v>
      </c>
      <c r="ED25">
        <v>3.9620799999999998</v>
      </c>
      <c r="EE25">
        <v>-0.11388867630699701</v>
      </c>
      <c r="EF25">
        <v>2.76697767729823E-2</v>
      </c>
      <c r="EG25">
        <v>1</v>
      </c>
      <c r="EH25">
        <v>3</v>
      </c>
      <c r="EI25">
        <v>3</v>
      </c>
      <c r="EJ25" t="s">
        <v>316</v>
      </c>
      <c r="EK25">
        <v>100</v>
      </c>
      <c r="EL25">
        <v>100</v>
      </c>
      <c r="EM25">
        <v>-0.629</v>
      </c>
      <c r="EN25">
        <v>3.3399999999999999E-2</v>
      </c>
      <c r="EO25">
        <v>-0.888176780744804</v>
      </c>
      <c r="EP25">
        <v>8.1547674161403102E-4</v>
      </c>
      <c r="EQ25">
        <v>-7.5071724955183801E-7</v>
      </c>
      <c r="ER25">
        <v>1.8443278439785599E-10</v>
      </c>
      <c r="ES25">
        <v>-9.5467716491605806E-2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78.900000000000006</v>
      </c>
      <c r="FB25">
        <v>78.900000000000006</v>
      </c>
      <c r="FC25">
        <v>2</v>
      </c>
      <c r="FD25">
        <v>514.20799999999997</v>
      </c>
      <c r="FE25">
        <v>481.17399999999998</v>
      </c>
      <c r="FF25">
        <v>23.2715</v>
      </c>
      <c r="FG25">
        <v>33.003599999999999</v>
      </c>
      <c r="FH25">
        <v>30</v>
      </c>
      <c r="FI25">
        <v>32.961799999999997</v>
      </c>
      <c r="FJ25">
        <v>32.923999999999999</v>
      </c>
      <c r="FK25">
        <v>28.231200000000001</v>
      </c>
      <c r="FL25">
        <v>58.965299999999999</v>
      </c>
      <c r="FM25">
        <v>0</v>
      </c>
      <c r="FN25">
        <v>23.276700000000002</v>
      </c>
      <c r="FO25">
        <v>625.07799999999997</v>
      </c>
      <c r="FP25">
        <v>15.112399999999999</v>
      </c>
      <c r="FQ25">
        <v>100.946</v>
      </c>
      <c r="FR25">
        <v>100.961</v>
      </c>
    </row>
    <row r="26" spans="1:174" x14ac:dyDescent="0.25">
      <c r="A26">
        <v>10</v>
      </c>
      <c r="B26">
        <v>1608143465.5999999</v>
      </c>
      <c r="C26">
        <v>955.59999990463302</v>
      </c>
      <c r="D26" t="s">
        <v>333</v>
      </c>
      <c r="E26" t="s">
        <v>334</v>
      </c>
      <c r="F26" t="s">
        <v>290</v>
      </c>
      <c r="G26" t="s">
        <v>291</v>
      </c>
      <c r="H26">
        <v>1608143457.5999999</v>
      </c>
      <c r="I26">
        <f t="shared" si="0"/>
        <v>3.0980543185060109E-3</v>
      </c>
      <c r="J26">
        <f t="shared" si="1"/>
        <v>20.445216574147832</v>
      </c>
      <c r="K26">
        <f t="shared" si="2"/>
        <v>799.84325806451602</v>
      </c>
      <c r="L26">
        <f t="shared" si="3"/>
        <v>587.55404198090218</v>
      </c>
      <c r="M26">
        <f t="shared" si="4"/>
        <v>60.254559207849454</v>
      </c>
      <c r="N26">
        <f t="shared" si="5"/>
        <v>82.025140679083435</v>
      </c>
      <c r="O26">
        <f t="shared" si="6"/>
        <v>0.17505181053782043</v>
      </c>
      <c r="P26">
        <f t="shared" si="7"/>
        <v>2.9719919028719644</v>
      </c>
      <c r="Q26">
        <f t="shared" si="8"/>
        <v>0.16951887966457699</v>
      </c>
      <c r="R26">
        <f t="shared" si="9"/>
        <v>0.10643184373384901</v>
      </c>
      <c r="S26">
        <f t="shared" si="10"/>
        <v>231.29096983103065</v>
      </c>
      <c r="T26">
        <f t="shared" si="11"/>
        <v>28.540083144101864</v>
      </c>
      <c r="U26">
        <f t="shared" si="12"/>
        <v>27.855935483871001</v>
      </c>
      <c r="V26">
        <f t="shared" si="13"/>
        <v>3.7630853678776206</v>
      </c>
      <c r="W26">
        <f t="shared" si="14"/>
        <v>51.179915221620689</v>
      </c>
      <c r="X26">
        <f t="shared" si="15"/>
        <v>1.9410207096753023</v>
      </c>
      <c r="Y26">
        <f t="shared" si="16"/>
        <v>3.7925438158118094</v>
      </c>
      <c r="Z26">
        <f t="shared" si="17"/>
        <v>1.8220646582023183</v>
      </c>
      <c r="AA26">
        <f t="shared" si="18"/>
        <v>-136.62419544611507</v>
      </c>
      <c r="AB26">
        <f t="shared" si="19"/>
        <v>21.419635581649857</v>
      </c>
      <c r="AC26">
        <f t="shared" si="20"/>
        <v>1.5697875119624789</v>
      </c>
      <c r="AD26">
        <f t="shared" si="21"/>
        <v>117.65619747852793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53989.366828198683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335</v>
      </c>
      <c r="AR26">
        <v>15317.7</v>
      </c>
      <c r="AS26">
        <v>894.28815384615405</v>
      </c>
      <c r="AT26">
        <v>1118.18</v>
      </c>
      <c r="AU26">
        <f t="shared" si="27"/>
        <v>0.20022880587548164</v>
      </c>
      <c r="AV26">
        <v>0.5</v>
      </c>
      <c r="AW26">
        <f t="shared" si="28"/>
        <v>1180.1823199826326</v>
      </c>
      <c r="AX26">
        <f t="shared" si="29"/>
        <v>20.445216574147832</v>
      </c>
      <c r="AY26">
        <f t="shared" si="30"/>
        <v>118.15324832273906</v>
      </c>
      <c r="AZ26">
        <f t="shared" si="31"/>
        <v>0.47583573306623267</v>
      </c>
      <c r="BA26">
        <f t="shared" si="32"/>
        <v>1.7813318923701065E-2</v>
      </c>
      <c r="BB26">
        <f t="shared" si="33"/>
        <v>1.9173120606700169</v>
      </c>
      <c r="BC26" t="s">
        <v>336</v>
      </c>
      <c r="BD26">
        <v>586.11</v>
      </c>
      <c r="BE26">
        <f t="shared" si="34"/>
        <v>532.07000000000005</v>
      </c>
      <c r="BF26">
        <f t="shared" si="35"/>
        <v>0.42079396724838086</v>
      </c>
      <c r="BG26">
        <f t="shared" si="36"/>
        <v>0.80116742713857025</v>
      </c>
      <c r="BH26">
        <f t="shared" si="37"/>
        <v>0.55597252413497955</v>
      </c>
      <c r="BI26">
        <f t="shared" si="38"/>
        <v>0.84186657097358031</v>
      </c>
      <c r="BJ26">
        <f t="shared" si="39"/>
        <v>0.27578532834549541</v>
      </c>
      <c r="BK26">
        <f t="shared" si="40"/>
        <v>0.72421467165450459</v>
      </c>
      <c r="BL26">
        <f t="shared" si="41"/>
        <v>1399.9964516129</v>
      </c>
      <c r="BM26">
        <f t="shared" si="42"/>
        <v>1180.1823199826326</v>
      </c>
      <c r="BN26">
        <f t="shared" si="43"/>
        <v>0.8429895080255202</v>
      </c>
      <c r="BO26">
        <f t="shared" si="44"/>
        <v>0.19597901605104057</v>
      </c>
      <c r="BP26">
        <v>6</v>
      </c>
      <c r="BQ26">
        <v>0.5</v>
      </c>
      <c r="BR26" t="s">
        <v>295</v>
      </c>
      <c r="BS26">
        <v>2</v>
      </c>
      <c r="BT26">
        <v>1608143457.5999999</v>
      </c>
      <c r="BU26">
        <v>799.84325806451602</v>
      </c>
      <c r="BV26">
        <v>827.34029032258002</v>
      </c>
      <c r="BW26">
        <v>18.927274193548399</v>
      </c>
      <c r="BX26">
        <v>15.2814032258065</v>
      </c>
      <c r="BY26">
        <v>800.46503225806396</v>
      </c>
      <c r="BZ26">
        <v>18.895287096774201</v>
      </c>
      <c r="CA26">
        <v>500.19596774193502</v>
      </c>
      <c r="CB26">
        <v>102.451516129032</v>
      </c>
      <c r="CC26">
        <v>0.100002374193548</v>
      </c>
      <c r="CD26">
        <v>27.989619354838698</v>
      </c>
      <c r="CE26">
        <v>27.855935483871001</v>
      </c>
      <c r="CF26">
        <v>999.9</v>
      </c>
      <c r="CG26">
        <v>0</v>
      </c>
      <c r="CH26">
        <v>0</v>
      </c>
      <c r="CI26">
        <v>9998.8451612903209</v>
      </c>
      <c r="CJ26">
        <v>0</v>
      </c>
      <c r="CK26">
        <v>684.84400000000005</v>
      </c>
      <c r="CL26">
        <v>1399.9964516129</v>
      </c>
      <c r="CM26">
        <v>0.89999329032258102</v>
      </c>
      <c r="CN26">
        <v>0.100006690322581</v>
      </c>
      <c r="CO26">
        <v>0</v>
      </c>
      <c r="CP26">
        <v>894.52803225806497</v>
      </c>
      <c r="CQ26">
        <v>4.99979</v>
      </c>
      <c r="CR26">
        <v>12495.064516128999</v>
      </c>
      <c r="CS26">
        <v>11904.6129032258</v>
      </c>
      <c r="CT26">
        <v>47.128999999999998</v>
      </c>
      <c r="CU26">
        <v>49.686999999999998</v>
      </c>
      <c r="CV26">
        <v>48.311999999999998</v>
      </c>
      <c r="CW26">
        <v>48.533999999999999</v>
      </c>
      <c r="CX26">
        <v>48.429000000000002</v>
      </c>
      <c r="CY26">
        <v>1255.4864516129001</v>
      </c>
      <c r="CZ26">
        <v>139.51</v>
      </c>
      <c r="DA26">
        <v>0</v>
      </c>
      <c r="DB26">
        <v>120</v>
      </c>
      <c r="DC26">
        <v>0</v>
      </c>
      <c r="DD26">
        <v>894.28815384615405</v>
      </c>
      <c r="DE26">
        <v>-24.913641030472402</v>
      </c>
      <c r="DF26">
        <v>-351.14188032486101</v>
      </c>
      <c r="DG26">
        <v>12491.265384615401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8.4000000000000005E-2</v>
      </c>
      <c r="DO26">
        <v>-4.8000000000000001E-2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20.443670600513201</v>
      </c>
      <c r="DW26">
        <v>0.17530305359119799</v>
      </c>
      <c r="DX26">
        <v>4.66696703970595E-2</v>
      </c>
      <c r="DY26">
        <v>1</v>
      </c>
      <c r="DZ26">
        <v>-27.496876666666701</v>
      </c>
      <c r="EA26">
        <v>6.3758843159037695E-2</v>
      </c>
      <c r="EB26">
        <v>4.98799938741867E-2</v>
      </c>
      <c r="EC26">
        <v>1</v>
      </c>
      <c r="ED26">
        <v>3.6447159999999998</v>
      </c>
      <c r="EE26">
        <v>-0.376934015572857</v>
      </c>
      <c r="EF26">
        <v>2.9853717423463402E-2</v>
      </c>
      <c r="EG26">
        <v>0</v>
      </c>
      <c r="EH26">
        <v>2</v>
      </c>
      <c r="EI26">
        <v>3</v>
      </c>
      <c r="EJ26" t="s">
        <v>311</v>
      </c>
      <c r="EK26">
        <v>100</v>
      </c>
      <c r="EL26">
        <v>100</v>
      </c>
      <c r="EM26">
        <v>-0.622</v>
      </c>
      <c r="EN26">
        <v>3.1399999999999997E-2</v>
      </c>
      <c r="EO26">
        <v>-0.888176780744804</v>
      </c>
      <c r="EP26">
        <v>8.1547674161403102E-4</v>
      </c>
      <c r="EQ26">
        <v>-7.5071724955183801E-7</v>
      </c>
      <c r="ER26">
        <v>1.8443278439785599E-10</v>
      </c>
      <c r="ES26">
        <v>-9.5467716491605806E-2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80.900000000000006</v>
      </c>
      <c r="FB26">
        <v>80.900000000000006</v>
      </c>
      <c r="FC26">
        <v>2</v>
      </c>
      <c r="FD26">
        <v>513.92600000000004</v>
      </c>
      <c r="FE26">
        <v>481.49099999999999</v>
      </c>
      <c r="FF26">
        <v>23.2027</v>
      </c>
      <c r="FG26">
        <v>33.030099999999997</v>
      </c>
      <c r="FH26">
        <v>30.0002</v>
      </c>
      <c r="FI26">
        <v>32.975999999999999</v>
      </c>
      <c r="FJ26">
        <v>32.935699999999997</v>
      </c>
      <c r="FK26">
        <v>35.524099999999997</v>
      </c>
      <c r="FL26">
        <v>58.070300000000003</v>
      </c>
      <c r="FM26">
        <v>0</v>
      </c>
      <c r="FN26">
        <v>23.206600000000002</v>
      </c>
      <c r="FO26">
        <v>827.19299999999998</v>
      </c>
      <c r="FP26">
        <v>15.446099999999999</v>
      </c>
      <c r="FQ26">
        <v>100.944</v>
      </c>
      <c r="FR26">
        <v>100.958</v>
      </c>
    </row>
    <row r="27" spans="1:174" x14ac:dyDescent="0.25">
      <c r="A27">
        <v>11</v>
      </c>
      <c r="B27">
        <v>1608143586.0999999</v>
      </c>
      <c r="C27">
        <v>1076.0999999046301</v>
      </c>
      <c r="D27" t="s">
        <v>337</v>
      </c>
      <c r="E27" t="s">
        <v>338</v>
      </c>
      <c r="F27" t="s">
        <v>290</v>
      </c>
      <c r="G27" t="s">
        <v>291</v>
      </c>
      <c r="H27">
        <v>1608143578.0999999</v>
      </c>
      <c r="I27">
        <f t="shared" si="0"/>
        <v>2.3550828421544344E-3</v>
      </c>
      <c r="J27">
        <f t="shared" si="1"/>
        <v>20.893598084530776</v>
      </c>
      <c r="K27">
        <f t="shared" si="2"/>
        <v>999.91719354838699</v>
      </c>
      <c r="L27">
        <f t="shared" si="3"/>
        <v>716.1043095257296</v>
      </c>
      <c r="M27">
        <f t="shared" si="4"/>
        <v>73.438592205322905</v>
      </c>
      <c r="N27">
        <f t="shared" si="5"/>
        <v>102.54443387545693</v>
      </c>
      <c r="O27">
        <f t="shared" si="6"/>
        <v>0.13190212687784925</v>
      </c>
      <c r="P27">
        <f t="shared" si="7"/>
        <v>2.9722918833779133</v>
      </c>
      <c r="Q27">
        <f t="shared" si="8"/>
        <v>0.12873444337432433</v>
      </c>
      <c r="R27">
        <f t="shared" si="9"/>
        <v>8.0737294794659326E-2</v>
      </c>
      <c r="S27">
        <f t="shared" si="10"/>
        <v>231.29178985096294</v>
      </c>
      <c r="T27">
        <f t="shared" si="11"/>
        <v>28.736609950619684</v>
      </c>
      <c r="U27">
        <f t="shared" si="12"/>
        <v>27.900141935483902</v>
      </c>
      <c r="V27">
        <f t="shared" si="13"/>
        <v>3.7728044863652337</v>
      </c>
      <c r="W27">
        <f t="shared" si="14"/>
        <v>51.372833345639137</v>
      </c>
      <c r="X27">
        <f t="shared" si="15"/>
        <v>1.9490272891263711</v>
      </c>
      <c r="Y27">
        <f t="shared" si="16"/>
        <v>3.7938870842750929</v>
      </c>
      <c r="Z27">
        <f t="shared" si="17"/>
        <v>1.8237771972388626</v>
      </c>
      <c r="AA27">
        <f t="shared" si="18"/>
        <v>-103.85915333901056</v>
      </c>
      <c r="AB27">
        <f t="shared" si="19"/>
        <v>15.311400666749531</v>
      </c>
      <c r="AC27">
        <f t="shared" si="20"/>
        <v>1.122299353625879</v>
      </c>
      <c r="AD27">
        <f t="shared" si="21"/>
        <v>143.86633653232781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53997.099863080701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15317.5</v>
      </c>
      <c r="AS27">
        <v>877.96492307692301</v>
      </c>
      <c r="AT27">
        <v>1098.45</v>
      </c>
      <c r="AU27">
        <f t="shared" si="27"/>
        <v>0.20072381712693066</v>
      </c>
      <c r="AV27">
        <v>0.5</v>
      </c>
      <c r="AW27">
        <f t="shared" si="28"/>
        <v>1180.1866535378003</v>
      </c>
      <c r="AX27">
        <f t="shared" si="29"/>
        <v>20.893598084530776</v>
      </c>
      <c r="AY27">
        <f t="shared" si="30"/>
        <v>118.44578501018286</v>
      </c>
      <c r="AZ27">
        <f t="shared" si="31"/>
        <v>0.46531931357822381</v>
      </c>
      <c r="BA27">
        <f t="shared" si="32"/>
        <v>1.8193177748607112E-2</v>
      </c>
      <c r="BB27">
        <f t="shared" si="33"/>
        <v>1.9697118667212892</v>
      </c>
      <c r="BC27" t="s">
        <v>340</v>
      </c>
      <c r="BD27">
        <v>587.32000000000005</v>
      </c>
      <c r="BE27">
        <f t="shared" si="34"/>
        <v>511.13</v>
      </c>
      <c r="BF27">
        <f t="shared" si="35"/>
        <v>0.43136790429651367</v>
      </c>
      <c r="BG27">
        <f t="shared" si="36"/>
        <v>0.808906219623443</v>
      </c>
      <c r="BH27">
        <f t="shared" si="37"/>
        <v>0.5757195223604793</v>
      </c>
      <c r="BI27">
        <f t="shared" si="38"/>
        <v>0.84961414662790613</v>
      </c>
      <c r="BJ27">
        <f t="shared" si="39"/>
        <v>0.28856619540508799</v>
      </c>
      <c r="BK27">
        <f t="shared" si="40"/>
        <v>0.71143380459491201</v>
      </c>
      <c r="BL27">
        <f t="shared" si="41"/>
        <v>1400.0016129032299</v>
      </c>
      <c r="BM27">
        <f t="shared" si="42"/>
        <v>1180.1866535378003</v>
      </c>
      <c r="BN27">
        <f t="shared" si="43"/>
        <v>0.84298949562665715</v>
      </c>
      <c r="BO27">
        <f t="shared" si="44"/>
        <v>0.19597899125331439</v>
      </c>
      <c r="BP27">
        <v>6</v>
      </c>
      <c r="BQ27">
        <v>0.5</v>
      </c>
      <c r="BR27" t="s">
        <v>295</v>
      </c>
      <c r="BS27">
        <v>2</v>
      </c>
      <c r="BT27">
        <v>1608143578.0999999</v>
      </c>
      <c r="BU27">
        <v>999.91719354838699</v>
      </c>
      <c r="BV27">
        <v>1027.8048387096801</v>
      </c>
      <c r="BW27">
        <v>19.005087096774201</v>
      </c>
      <c r="BX27">
        <v>16.233745161290301</v>
      </c>
      <c r="BY27">
        <v>1000.5561290322599</v>
      </c>
      <c r="BZ27">
        <v>18.9715225806452</v>
      </c>
      <c r="CA27">
        <v>500.18893548387098</v>
      </c>
      <c r="CB27">
        <v>102.453</v>
      </c>
      <c r="CC27">
        <v>9.9925919354838702E-2</v>
      </c>
      <c r="CD27">
        <v>27.995693548387099</v>
      </c>
      <c r="CE27">
        <v>27.900141935483902</v>
      </c>
      <c r="CF27">
        <v>999.9</v>
      </c>
      <c r="CG27">
        <v>0</v>
      </c>
      <c r="CH27">
        <v>0</v>
      </c>
      <c r="CI27">
        <v>10000.3977419355</v>
      </c>
      <c r="CJ27">
        <v>0</v>
      </c>
      <c r="CK27">
        <v>656.41877419354796</v>
      </c>
      <c r="CL27">
        <v>1400.0016129032299</v>
      </c>
      <c r="CM27">
        <v>0.89999522580645197</v>
      </c>
      <c r="CN27">
        <v>0.10000472580645201</v>
      </c>
      <c r="CO27">
        <v>0</v>
      </c>
      <c r="CP27">
        <v>878.14306451612902</v>
      </c>
      <c r="CQ27">
        <v>4.99979</v>
      </c>
      <c r="CR27">
        <v>12288.016129032299</v>
      </c>
      <c r="CS27">
        <v>11904.677419354801</v>
      </c>
      <c r="CT27">
        <v>47.156999999999996</v>
      </c>
      <c r="CU27">
        <v>49.686999999999998</v>
      </c>
      <c r="CV27">
        <v>48.3241935483871</v>
      </c>
      <c r="CW27">
        <v>48.561999999999998</v>
      </c>
      <c r="CX27">
        <v>48.436999999999998</v>
      </c>
      <c r="CY27">
        <v>1255.49225806452</v>
      </c>
      <c r="CZ27">
        <v>139.51</v>
      </c>
      <c r="DA27">
        <v>0</v>
      </c>
      <c r="DB27">
        <v>120.10000014305101</v>
      </c>
      <c r="DC27">
        <v>0</v>
      </c>
      <c r="DD27">
        <v>877.96492307692301</v>
      </c>
      <c r="DE27">
        <v>-18.852649580392999</v>
      </c>
      <c r="DF27">
        <v>-255.88034210934899</v>
      </c>
      <c r="DG27">
        <v>12285.0730769231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8.4000000000000005E-2</v>
      </c>
      <c r="DO27">
        <v>-4.8000000000000001E-2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20.916969703989299</v>
      </c>
      <c r="DW27">
        <v>-1.8040520451886399</v>
      </c>
      <c r="DX27">
        <v>0.18668749038834001</v>
      </c>
      <c r="DY27">
        <v>0</v>
      </c>
      <c r="DZ27">
        <v>-27.895136666666701</v>
      </c>
      <c r="EA27">
        <v>2.6184160177976201</v>
      </c>
      <c r="EB27">
        <v>0.23751062780899401</v>
      </c>
      <c r="EC27">
        <v>0</v>
      </c>
      <c r="ED27">
        <v>2.77553933333333</v>
      </c>
      <c r="EE27">
        <v>-0.62669205784206095</v>
      </c>
      <c r="EF27">
        <v>5.2308818691391701E-2</v>
      </c>
      <c r="EG27">
        <v>0</v>
      </c>
      <c r="EH27">
        <v>0</v>
      </c>
      <c r="EI27">
        <v>3</v>
      </c>
      <c r="EJ27" t="s">
        <v>297</v>
      </c>
      <c r="EK27">
        <v>100</v>
      </c>
      <c r="EL27">
        <v>100</v>
      </c>
      <c r="EM27">
        <v>-0.64</v>
      </c>
      <c r="EN27">
        <v>3.3700000000000001E-2</v>
      </c>
      <c r="EO27">
        <v>-0.888176780744804</v>
      </c>
      <c r="EP27">
        <v>8.1547674161403102E-4</v>
      </c>
      <c r="EQ27">
        <v>-7.5071724955183801E-7</v>
      </c>
      <c r="ER27">
        <v>1.8443278439785599E-10</v>
      </c>
      <c r="ES27">
        <v>-9.5467716491605806E-2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82.9</v>
      </c>
      <c r="FB27">
        <v>82.9</v>
      </c>
      <c r="FC27">
        <v>2</v>
      </c>
      <c r="FD27">
        <v>513.55499999999995</v>
      </c>
      <c r="FE27">
        <v>482.64400000000001</v>
      </c>
      <c r="FF27">
        <v>23.2471</v>
      </c>
      <c r="FG27">
        <v>33.025700000000001</v>
      </c>
      <c r="FH27">
        <v>29.9999</v>
      </c>
      <c r="FI27">
        <v>32.97</v>
      </c>
      <c r="FJ27">
        <v>32.928600000000003</v>
      </c>
      <c r="FK27">
        <v>42.523000000000003</v>
      </c>
      <c r="FL27">
        <v>54.598399999999998</v>
      </c>
      <c r="FM27">
        <v>0</v>
      </c>
      <c r="FN27">
        <v>23.2485</v>
      </c>
      <c r="FO27">
        <v>1027.6500000000001</v>
      </c>
      <c r="FP27">
        <v>16.496700000000001</v>
      </c>
      <c r="FQ27">
        <v>100.95399999999999</v>
      </c>
      <c r="FR27">
        <v>100.96299999999999</v>
      </c>
    </row>
    <row r="28" spans="1:174" x14ac:dyDescent="0.25">
      <c r="A28">
        <v>12</v>
      </c>
      <c r="B28">
        <v>1608143706.5999999</v>
      </c>
      <c r="C28">
        <v>1196.5999999046301</v>
      </c>
      <c r="D28" t="s">
        <v>341</v>
      </c>
      <c r="E28" t="s">
        <v>342</v>
      </c>
      <c r="F28" t="s">
        <v>290</v>
      </c>
      <c r="G28" t="s">
        <v>291</v>
      </c>
      <c r="H28">
        <v>1608143698.5999999</v>
      </c>
      <c r="I28">
        <f t="shared" si="0"/>
        <v>1.5009955250144366E-3</v>
      </c>
      <c r="J28">
        <f t="shared" si="1"/>
        <v>20.428212029283763</v>
      </c>
      <c r="K28">
        <f t="shared" si="2"/>
        <v>1200.0116129032299</v>
      </c>
      <c r="L28">
        <f t="shared" si="3"/>
        <v>773.52064723361946</v>
      </c>
      <c r="M28">
        <f t="shared" si="4"/>
        <v>79.324342516034378</v>
      </c>
      <c r="N28">
        <f t="shared" si="5"/>
        <v>123.0608808511937</v>
      </c>
      <c r="O28">
        <f t="shared" si="6"/>
        <v>8.328891267132027E-2</v>
      </c>
      <c r="P28">
        <f t="shared" si="7"/>
        <v>2.9707854658989499</v>
      </c>
      <c r="Q28">
        <f t="shared" si="8"/>
        <v>8.2013085842082376E-2</v>
      </c>
      <c r="R28">
        <f t="shared" si="9"/>
        <v>5.1371178614190827E-2</v>
      </c>
      <c r="S28">
        <f t="shared" si="10"/>
        <v>231.29639566013674</v>
      </c>
      <c r="T28">
        <f t="shared" si="11"/>
        <v>28.959106626548206</v>
      </c>
      <c r="U28">
        <f t="shared" si="12"/>
        <v>27.940429032258098</v>
      </c>
      <c r="V28">
        <f t="shared" si="13"/>
        <v>3.7816809729485934</v>
      </c>
      <c r="W28">
        <f t="shared" si="14"/>
        <v>51.582923170653331</v>
      </c>
      <c r="X28">
        <f t="shared" si="15"/>
        <v>1.9573431004072659</v>
      </c>
      <c r="Y28">
        <f t="shared" si="16"/>
        <v>3.7945563765972108</v>
      </c>
      <c r="Z28">
        <f t="shared" si="17"/>
        <v>1.8243378725413275</v>
      </c>
      <c r="AA28">
        <f t="shared" si="18"/>
        <v>-66.193902653136661</v>
      </c>
      <c r="AB28">
        <f t="shared" si="19"/>
        <v>9.3358355409554186</v>
      </c>
      <c r="AC28">
        <f t="shared" si="20"/>
        <v>0.68479549636889714</v>
      </c>
      <c r="AD28">
        <f t="shared" si="21"/>
        <v>175.12312404432441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53952.34858556994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15317.1</v>
      </c>
      <c r="AS28">
        <v>868.02442307692297</v>
      </c>
      <c r="AT28">
        <v>1090.6500000000001</v>
      </c>
      <c r="AU28">
        <f t="shared" si="27"/>
        <v>0.20412192446988231</v>
      </c>
      <c r="AV28">
        <v>0.5</v>
      </c>
      <c r="AW28">
        <f t="shared" si="28"/>
        <v>1180.212000627761</v>
      </c>
      <c r="AX28">
        <f t="shared" si="29"/>
        <v>20.428212029283763</v>
      </c>
      <c r="AY28">
        <f t="shared" si="30"/>
        <v>120.45357242529425</v>
      </c>
      <c r="AZ28">
        <f t="shared" si="31"/>
        <v>0.45306010177417144</v>
      </c>
      <c r="BA28">
        <f t="shared" si="32"/>
        <v>1.7798462901518378E-2</v>
      </c>
      <c r="BB28">
        <f t="shared" si="33"/>
        <v>1.9909503507082928</v>
      </c>
      <c r="BC28" t="s">
        <v>344</v>
      </c>
      <c r="BD28">
        <v>596.52</v>
      </c>
      <c r="BE28">
        <f t="shared" si="34"/>
        <v>494.13000000000011</v>
      </c>
      <c r="BF28">
        <f t="shared" si="35"/>
        <v>0.45054049930803042</v>
      </c>
      <c r="BG28">
        <f t="shared" si="36"/>
        <v>0.81462431909242328</v>
      </c>
      <c r="BH28">
        <f t="shared" si="37"/>
        <v>0.59339433082167226</v>
      </c>
      <c r="BI28">
        <f t="shared" si="38"/>
        <v>0.85267705033311336</v>
      </c>
      <c r="BJ28">
        <f t="shared" si="39"/>
        <v>0.30961849862997404</v>
      </c>
      <c r="BK28">
        <f t="shared" si="40"/>
        <v>0.69038150137002596</v>
      </c>
      <c r="BL28">
        <f t="shared" si="41"/>
        <v>1400.03193548387</v>
      </c>
      <c r="BM28">
        <f t="shared" si="42"/>
        <v>1180.212000627761</v>
      </c>
      <c r="BN28">
        <f t="shared" si="43"/>
        <v>0.84298934239658163</v>
      </c>
      <c r="BO28">
        <f t="shared" si="44"/>
        <v>0.19597868479316341</v>
      </c>
      <c r="BP28">
        <v>6</v>
      </c>
      <c r="BQ28">
        <v>0.5</v>
      </c>
      <c r="BR28" t="s">
        <v>295</v>
      </c>
      <c r="BS28">
        <v>2</v>
      </c>
      <c r="BT28">
        <v>1608143698.5999999</v>
      </c>
      <c r="BU28">
        <v>1200.0116129032299</v>
      </c>
      <c r="BV28">
        <v>1226.6754838709701</v>
      </c>
      <c r="BW28">
        <v>19.0867677419355</v>
      </c>
      <c r="BX28">
        <v>17.320709677419401</v>
      </c>
      <c r="BY28">
        <v>1200.68258064516</v>
      </c>
      <c r="BZ28">
        <v>19.051545161290299</v>
      </c>
      <c r="CA28">
        <v>500.21448387096802</v>
      </c>
      <c r="CB28">
        <v>102.449677419355</v>
      </c>
      <c r="CC28">
        <v>0.100064206451613</v>
      </c>
      <c r="CD28">
        <v>27.998719354838698</v>
      </c>
      <c r="CE28">
        <v>27.940429032258098</v>
      </c>
      <c r="CF28">
        <v>999.9</v>
      </c>
      <c r="CG28">
        <v>0</v>
      </c>
      <c r="CH28">
        <v>0</v>
      </c>
      <c r="CI28">
        <v>9992.2000000000007</v>
      </c>
      <c r="CJ28">
        <v>0</v>
      </c>
      <c r="CK28">
        <v>495.16964516129002</v>
      </c>
      <c r="CL28">
        <v>1400.03193548387</v>
      </c>
      <c r="CM28">
        <v>0.89999651612903198</v>
      </c>
      <c r="CN28">
        <v>0.10000341612903201</v>
      </c>
      <c r="CO28">
        <v>0</v>
      </c>
      <c r="CP28">
        <v>868.15635483870994</v>
      </c>
      <c r="CQ28">
        <v>4.99979</v>
      </c>
      <c r="CR28">
        <v>12153.064516128999</v>
      </c>
      <c r="CS28">
        <v>11904.919354838699</v>
      </c>
      <c r="CT28">
        <v>47.186999999999998</v>
      </c>
      <c r="CU28">
        <v>49.686999999999998</v>
      </c>
      <c r="CV28">
        <v>48.360774193548401</v>
      </c>
      <c r="CW28">
        <v>48.616870967741903</v>
      </c>
      <c r="CX28">
        <v>48.451225806451603</v>
      </c>
      <c r="CY28">
        <v>1255.5261290322601</v>
      </c>
      <c r="CZ28">
        <v>139.50580645161301</v>
      </c>
      <c r="DA28">
        <v>0</v>
      </c>
      <c r="DB28">
        <v>120.10000014305101</v>
      </c>
      <c r="DC28">
        <v>0</v>
      </c>
      <c r="DD28">
        <v>868.02442307692297</v>
      </c>
      <c r="DE28">
        <v>-12.337743601045499</v>
      </c>
      <c r="DF28">
        <v>-159.972649662663</v>
      </c>
      <c r="DG28">
        <v>12151.069230769201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8.4000000000000005E-2</v>
      </c>
      <c r="DO28">
        <v>-4.8000000000000001E-2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20.4368967777405</v>
      </c>
      <c r="DW28">
        <v>-1.18748479153272</v>
      </c>
      <c r="DX28">
        <v>0.31038792051818898</v>
      </c>
      <c r="DY28">
        <v>0</v>
      </c>
      <c r="DZ28">
        <v>-26.651119999999999</v>
      </c>
      <c r="EA28">
        <v>2.0941187986651699</v>
      </c>
      <c r="EB28">
        <v>0.36284581702609398</v>
      </c>
      <c r="EC28">
        <v>0</v>
      </c>
      <c r="ED28">
        <v>1.76296866666667</v>
      </c>
      <c r="EE28">
        <v>-0.51944969966629295</v>
      </c>
      <c r="EF28">
        <v>4.67250795421712E-2</v>
      </c>
      <c r="EG28">
        <v>0</v>
      </c>
      <c r="EH28">
        <v>0</v>
      </c>
      <c r="EI28">
        <v>3</v>
      </c>
      <c r="EJ28" t="s">
        <v>297</v>
      </c>
      <c r="EK28">
        <v>100</v>
      </c>
      <c r="EL28">
        <v>100</v>
      </c>
      <c r="EM28">
        <v>-0.67</v>
      </c>
      <c r="EN28">
        <v>3.5700000000000003E-2</v>
      </c>
      <c r="EO28">
        <v>-0.888176780744804</v>
      </c>
      <c r="EP28">
        <v>8.1547674161403102E-4</v>
      </c>
      <c r="EQ28">
        <v>-7.5071724955183801E-7</v>
      </c>
      <c r="ER28">
        <v>1.8443278439785599E-10</v>
      </c>
      <c r="ES28">
        <v>-9.5467716491605806E-2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84.9</v>
      </c>
      <c r="FB28">
        <v>84.9</v>
      </c>
      <c r="FC28">
        <v>2</v>
      </c>
      <c r="FD28">
        <v>512.86599999999999</v>
      </c>
      <c r="FE28">
        <v>483.96800000000002</v>
      </c>
      <c r="FF28">
        <v>23.001799999999999</v>
      </c>
      <c r="FG28">
        <v>33.006799999999998</v>
      </c>
      <c r="FH28">
        <v>29.999600000000001</v>
      </c>
      <c r="FI28">
        <v>32.959000000000003</v>
      </c>
      <c r="FJ28">
        <v>32.921100000000003</v>
      </c>
      <c r="FK28">
        <v>49.290799999999997</v>
      </c>
      <c r="FL28">
        <v>52.5197</v>
      </c>
      <c r="FM28">
        <v>0</v>
      </c>
      <c r="FN28">
        <v>23.044899999999998</v>
      </c>
      <c r="FO28">
        <v>1226.2</v>
      </c>
      <c r="FP28">
        <v>17.414200000000001</v>
      </c>
      <c r="FQ28">
        <v>100.956</v>
      </c>
      <c r="FR28">
        <v>100.961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2020-12-16T10:37:37Z</dcterms:created>
  <dcterms:modified xsi:type="dcterms:W3CDTF">2021-05-04T23:28:32Z</dcterms:modified>
</cp:coreProperties>
</file>