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D88D0520-BEA5-4747-B585-58329C730F54}" xr6:coauthVersionLast="46" xr6:coauthVersionMax="46" xr10:uidLastSave="{00000000-0000-0000-0000-000000000000}"/>
  <bookViews>
    <workbookView xWindow="3840" yWindow="384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W28" i="1" s="1"/>
  <c r="X28" i="1"/>
  <c r="S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 s="1"/>
  <c r="Y26" i="1"/>
  <c r="W26" i="1" s="1"/>
  <c r="X26" i="1"/>
  <c r="P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K25" i="1" s="1"/>
  <c r="Y25" i="1"/>
  <c r="X25" i="1"/>
  <c r="W25" i="1"/>
  <c r="P25" i="1"/>
  <c r="N25" i="1"/>
  <c r="BK24" i="1"/>
  <c r="BJ24" i="1"/>
  <c r="BI24" i="1"/>
  <c r="AU24" i="1" s="1"/>
  <c r="AW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H21" i="1"/>
  <c r="AG21" i="1"/>
  <c r="I21" i="1" s="1"/>
  <c r="Y21" i="1"/>
  <c r="X21" i="1"/>
  <c r="W21" i="1" s="1"/>
  <c r="P21" i="1"/>
  <c r="N21" i="1"/>
  <c r="K21" i="1"/>
  <c r="J21" i="1"/>
  <c r="AV21" i="1" s="1"/>
  <c r="BK20" i="1"/>
  <c r="BJ20" i="1"/>
  <c r="BI20" i="1"/>
  <c r="S20" i="1" s="1"/>
  <c r="BH20" i="1"/>
  <c r="BG20" i="1"/>
  <c r="BF20" i="1"/>
  <c r="BE20" i="1"/>
  <c r="BD20" i="1"/>
  <c r="BC20" i="1"/>
  <c r="AX20" i="1" s="1"/>
  <c r="AZ20" i="1"/>
  <c r="AU20" i="1"/>
  <c r="AS20" i="1"/>
  <c r="AW20" i="1" s="1"/>
  <c r="AN20" i="1"/>
  <c r="AM20" i="1"/>
  <c r="AI20" i="1"/>
  <c r="AG20" i="1" s="1"/>
  <c r="Y20" i="1"/>
  <c r="W20" i="1" s="1"/>
  <c r="X20" i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S18" i="1" s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/>
  <c r="J18" i="1" s="1"/>
  <c r="AV18" i="1" s="1"/>
  <c r="AY18" i="1" s="1"/>
  <c r="Y18" i="1"/>
  <c r="X18" i="1"/>
  <c r="W18" i="1"/>
  <c r="P18" i="1"/>
  <c r="K18" i="1"/>
  <c r="BK17" i="1"/>
  <c r="BJ17" i="1"/>
  <c r="BI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/>
  <c r="K17" i="1" s="1"/>
  <c r="Y17" i="1"/>
  <c r="X17" i="1"/>
  <c r="W17" i="1"/>
  <c r="P17" i="1"/>
  <c r="N17" i="1"/>
  <c r="N19" i="1" l="1"/>
  <c r="I19" i="1"/>
  <c r="K19" i="1"/>
  <c r="J19" i="1"/>
  <c r="AV19" i="1" s="1"/>
  <c r="AH19" i="1"/>
  <c r="AU27" i="1"/>
  <c r="AW27" i="1" s="1"/>
  <c r="S27" i="1"/>
  <c r="AW26" i="1"/>
  <c r="K20" i="1"/>
  <c r="J20" i="1"/>
  <c r="AV20" i="1" s="1"/>
  <c r="AY20" i="1" s="1"/>
  <c r="I20" i="1"/>
  <c r="AH20" i="1"/>
  <c r="N20" i="1"/>
  <c r="AU21" i="1"/>
  <c r="AW21" i="1" s="1"/>
  <c r="S21" i="1"/>
  <c r="I29" i="1"/>
  <c r="AH29" i="1"/>
  <c r="J29" i="1"/>
  <c r="AV29" i="1" s="1"/>
  <c r="N29" i="1"/>
  <c r="K29" i="1"/>
  <c r="AU25" i="1"/>
  <c r="AW25" i="1" s="1"/>
  <c r="S25" i="1"/>
  <c r="K23" i="1"/>
  <c r="J23" i="1"/>
  <c r="AV23" i="1" s="1"/>
  <c r="AY23" i="1" s="1"/>
  <c r="I23" i="1"/>
  <c r="AH23" i="1"/>
  <c r="N23" i="1"/>
  <c r="AH24" i="1"/>
  <c r="N24" i="1"/>
  <c r="I24" i="1"/>
  <c r="K24" i="1"/>
  <c r="J24" i="1"/>
  <c r="AV24" i="1" s="1"/>
  <c r="AY24" i="1" s="1"/>
  <c r="AU29" i="1"/>
  <c r="AW29" i="1" s="1"/>
  <c r="S29" i="1"/>
  <c r="K28" i="1"/>
  <c r="J28" i="1"/>
  <c r="AV28" i="1" s="1"/>
  <c r="AY28" i="1" s="1"/>
  <c r="I28" i="1"/>
  <c r="AH28" i="1"/>
  <c r="N28" i="1"/>
  <c r="AU19" i="1"/>
  <c r="AW19" i="1" s="1"/>
  <c r="S19" i="1"/>
  <c r="K31" i="1"/>
  <c r="J31" i="1"/>
  <c r="AV31" i="1" s="1"/>
  <c r="AY31" i="1" s="1"/>
  <c r="I31" i="1"/>
  <c r="AH31" i="1"/>
  <c r="N31" i="1"/>
  <c r="AU17" i="1"/>
  <c r="AW17" i="1" s="1"/>
  <c r="S17" i="1"/>
  <c r="AU22" i="1"/>
  <c r="AW22" i="1" s="1"/>
  <c r="S22" i="1"/>
  <c r="AW23" i="1"/>
  <c r="S23" i="1"/>
  <c r="AU23" i="1"/>
  <c r="J26" i="1"/>
  <c r="AV26" i="1" s="1"/>
  <c r="AY26" i="1" s="1"/>
  <c r="K26" i="1"/>
  <c r="I26" i="1"/>
  <c r="AH26" i="1"/>
  <c r="N26" i="1"/>
  <c r="T28" i="1"/>
  <c r="U28" i="1" s="1"/>
  <c r="S31" i="1"/>
  <c r="AU31" i="1"/>
  <c r="T20" i="1"/>
  <c r="U20" i="1" s="1"/>
  <c r="AB20" i="1" s="1"/>
  <c r="N27" i="1"/>
  <c r="AH27" i="1"/>
  <c r="K27" i="1"/>
  <c r="I27" i="1"/>
  <c r="J27" i="1"/>
  <c r="AV27" i="1" s="1"/>
  <c r="AU30" i="1"/>
  <c r="AW30" i="1" s="1"/>
  <c r="S30" i="1"/>
  <c r="AW31" i="1"/>
  <c r="AA21" i="1"/>
  <c r="AH22" i="1"/>
  <c r="AH30" i="1"/>
  <c r="AH17" i="1"/>
  <c r="I22" i="1"/>
  <c r="S24" i="1"/>
  <c r="AH25" i="1"/>
  <c r="I30" i="1"/>
  <c r="I17" i="1"/>
  <c r="N18" i="1"/>
  <c r="J22" i="1"/>
  <c r="AV22" i="1" s="1"/>
  <c r="AY22" i="1" s="1"/>
  <c r="I25" i="1"/>
  <c r="J30" i="1"/>
  <c r="AV30" i="1" s="1"/>
  <c r="J17" i="1"/>
  <c r="AV17" i="1" s="1"/>
  <c r="K22" i="1"/>
  <c r="J25" i="1"/>
  <c r="AV25" i="1" s="1"/>
  <c r="AY25" i="1" s="1"/>
  <c r="K30" i="1"/>
  <c r="AH18" i="1"/>
  <c r="I18" i="1"/>
  <c r="AY17" i="1" l="1"/>
  <c r="T24" i="1"/>
  <c r="U24" i="1" s="1"/>
  <c r="T22" i="1"/>
  <c r="U22" i="1" s="1"/>
  <c r="Q22" i="1" s="1"/>
  <c r="O22" i="1" s="1"/>
  <c r="R22" i="1" s="1"/>
  <c r="L22" i="1" s="1"/>
  <c r="M22" i="1" s="1"/>
  <c r="T19" i="1"/>
  <c r="U19" i="1" s="1"/>
  <c r="T29" i="1"/>
  <c r="U29" i="1" s="1"/>
  <c r="AC28" i="1"/>
  <c r="V28" i="1"/>
  <c r="Z28" i="1" s="1"/>
  <c r="AY30" i="1"/>
  <c r="AA22" i="1"/>
  <c r="AY29" i="1"/>
  <c r="AY21" i="1"/>
  <c r="AA25" i="1"/>
  <c r="T30" i="1"/>
  <c r="U30" i="1" s="1"/>
  <c r="AA26" i="1"/>
  <c r="AA31" i="1"/>
  <c r="Q31" i="1"/>
  <c r="O31" i="1" s="1"/>
  <c r="R31" i="1" s="1"/>
  <c r="L31" i="1" s="1"/>
  <c r="M31" i="1" s="1"/>
  <c r="AA23" i="1"/>
  <c r="AA20" i="1"/>
  <c r="Q20" i="1"/>
  <c r="O20" i="1" s="1"/>
  <c r="R20" i="1" s="1"/>
  <c r="L20" i="1" s="1"/>
  <c r="M20" i="1" s="1"/>
  <c r="AA18" i="1"/>
  <c r="V20" i="1"/>
  <c r="Z20" i="1" s="1"/>
  <c r="AC20" i="1"/>
  <c r="AD20" i="1" s="1"/>
  <c r="T18" i="1"/>
  <c r="U18" i="1" s="1"/>
  <c r="Q18" i="1" s="1"/>
  <c r="O18" i="1" s="1"/>
  <c r="R18" i="1" s="1"/>
  <c r="L18" i="1" s="1"/>
  <c r="M18" i="1" s="1"/>
  <c r="Q29" i="1"/>
  <c r="O29" i="1" s="1"/>
  <c r="R29" i="1" s="1"/>
  <c r="L29" i="1" s="1"/>
  <c r="M29" i="1" s="1"/>
  <c r="AA29" i="1"/>
  <c r="AY19" i="1"/>
  <c r="T26" i="1"/>
  <c r="U26" i="1" s="1"/>
  <c r="Q26" i="1" s="1"/>
  <c r="O26" i="1" s="1"/>
  <c r="R26" i="1" s="1"/>
  <c r="L26" i="1" s="1"/>
  <c r="M26" i="1" s="1"/>
  <c r="AA17" i="1"/>
  <c r="Q17" i="1"/>
  <c r="O17" i="1" s="1"/>
  <c r="R17" i="1" s="1"/>
  <c r="L17" i="1" s="1"/>
  <c r="M17" i="1" s="1"/>
  <c r="AY27" i="1"/>
  <c r="AA28" i="1"/>
  <c r="Q28" i="1"/>
  <c r="O28" i="1" s="1"/>
  <c r="R28" i="1" s="1"/>
  <c r="L28" i="1" s="1"/>
  <c r="M28" i="1" s="1"/>
  <c r="Q24" i="1"/>
  <c r="O24" i="1" s="1"/>
  <c r="R24" i="1" s="1"/>
  <c r="L24" i="1" s="1"/>
  <c r="M24" i="1" s="1"/>
  <c r="AA24" i="1"/>
  <c r="T25" i="1"/>
  <c r="U25" i="1" s="1"/>
  <c r="Q19" i="1"/>
  <c r="O19" i="1" s="1"/>
  <c r="R19" i="1" s="1"/>
  <c r="L19" i="1" s="1"/>
  <c r="M19" i="1" s="1"/>
  <c r="AA19" i="1"/>
  <c r="AA30" i="1"/>
  <c r="Q30" i="1"/>
  <c r="O30" i="1" s="1"/>
  <c r="R30" i="1" s="1"/>
  <c r="L30" i="1" s="1"/>
  <c r="M30" i="1" s="1"/>
  <c r="AA27" i="1"/>
  <c r="Q27" i="1"/>
  <c r="O27" i="1" s="1"/>
  <c r="R27" i="1" s="1"/>
  <c r="L27" i="1" s="1"/>
  <c r="M27" i="1" s="1"/>
  <c r="T31" i="1"/>
  <c r="U31" i="1" s="1"/>
  <c r="T23" i="1"/>
  <c r="U23" i="1" s="1"/>
  <c r="T17" i="1"/>
  <c r="U17" i="1" s="1"/>
  <c r="AB28" i="1"/>
  <c r="T21" i="1"/>
  <c r="U21" i="1" s="1"/>
  <c r="T27" i="1"/>
  <c r="U27" i="1" s="1"/>
  <c r="V19" i="1" l="1"/>
  <c r="Z19" i="1" s="1"/>
  <c r="AC19" i="1"/>
  <c r="AD19" i="1" s="1"/>
  <c r="AB19" i="1"/>
  <c r="V23" i="1"/>
  <c r="Z23" i="1" s="1"/>
  <c r="AB23" i="1"/>
  <c r="AC23" i="1"/>
  <c r="V27" i="1"/>
  <c r="Z27" i="1" s="1"/>
  <c r="AC27" i="1"/>
  <c r="AD27" i="1" s="1"/>
  <c r="AB27" i="1"/>
  <c r="V21" i="1"/>
  <c r="Z21" i="1" s="1"/>
  <c r="AC21" i="1"/>
  <c r="AD21" i="1" s="1"/>
  <c r="AB21" i="1"/>
  <c r="Q21" i="1"/>
  <c r="O21" i="1" s="1"/>
  <c r="R21" i="1" s="1"/>
  <c r="L21" i="1" s="1"/>
  <c r="M21" i="1" s="1"/>
  <c r="AB31" i="1"/>
  <c r="V31" i="1"/>
  <c r="Z31" i="1" s="1"/>
  <c r="AC31" i="1"/>
  <c r="AD31" i="1" s="1"/>
  <c r="AC25" i="1"/>
  <c r="V25" i="1"/>
  <c r="Z25" i="1" s="1"/>
  <c r="AB25" i="1"/>
  <c r="V26" i="1"/>
  <c r="Z26" i="1" s="1"/>
  <c r="AC26" i="1"/>
  <c r="AD26" i="1" s="1"/>
  <c r="AB26" i="1"/>
  <c r="V22" i="1"/>
  <c r="Z22" i="1" s="1"/>
  <c r="AC22" i="1"/>
  <c r="AD22" i="1" s="1"/>
  <c r="AB22" i="1"/>
  <c r="V30" i="1"/>
  <c r="Z30" i="1" s="1"/>
  <c r="AC30" i="1"/>
  <c r="AD30" i="1" s="1"/>
  <c r="AB30" i="1"/>
  <c r="V24" i="1"/>
  <c r="Z24" i="1" s="1"/>
  <c r="AC24" i="1"/>
  <c r="AB24" i="1"/>
  <c r="Q23" i="1"/>
  <c r="O23" i="1" s="1"/>
  <c r="R23" i="1" s="1"/>
  <c r="L23" i="1" s="1"/>
  <c r="M23" i="1" s="1"/>
  <c r="Q25" i="1"/>
  <c r="O25" i="1" s="1"/>
  <c r="R25" i="1" s="1"/>
  <c r="L25" i="1" s="1"/>
  <c r="M25" i="1" s="1"/>
  <c r="AD28" i="1"/>
  <c r="AC17" i="1"/>
  <c r="V17" i="1"/>
  <c r="Z17" i="1" s="1"/>
  <c r="AB17" i="1"/>
  <c r="AB18" i="1"/>
  <c r="V18" i="1"/>
  <c r="Z18" i="1" s="1"/>
  <c r="AC18" i="1"/>
  <c r="AD18" i="1" s="1"/>
  <c r="V29" i="1"/>
  <c r="Z29" i="1" s="1"/>
  <c r="AC29" i="1"/>
  <c r="AD29" i="1" s="1"/>
  <c r="AB29" i="1"/>
  <c r="AD24" i="1" l="1"/>
  <c r="AD23" i="1"/>
  <c r="AD17" i="1"/>
  <c r="AD25" i="1"/>
</calcChain>
</file>

<file path=xl/sharedStrings.xml><?xml version="1.0" encoding="utf-8"?>
<sst xmlns="http://schemas.openxmlformats.org/spreadsheetml/2006/main" count="693" uniqueCount="354">
  <si>
    <t>File opened</t>
  </si>
  <si>
    <t>2020-12-16 10:09:50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</si>
  <si>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</si>
  <si>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</si>
  <si>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</si>
  <si>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</si>
  <si>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</si>
  <si>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</si>
  <si>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</si>
  <si>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</si>
  <si>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</si>
  <si>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</si>
  <si>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</si>
  <si>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{"co2aspan1": "0.993652", "ssa_ref": "31243.3", "co2bspan1": "0.994117", "tbzero": "-0.0452194", "h2oaspan1": "1.01106", "h2obspanconc2": "0", "h2oaspanconc2": "0", "oxygen": "21", "h2oaspanconc1": "13.51", "flowazero": "0.42501", "co2bspan2b": "0.180987", "ssb_ref": "34304.3", "chamberpressurezero": "2.56567", "co2bspan2a": "0.182058", "flowbzero": "0.21903", "co2azero": "0.968485", "flowmeterzero": "0.990522", "h2obspan1": "1.02041", "tazero": "-0.045269", "h2oaspan2b": "0.0752776", "h2obspan2b": "0.0756432", "co2aspan2a": "0.183186", "h2obspan2": "0", "co2bspan2": "0", "co2bspanconc2": "0", "co2aspan2": "0", "h2oaspan2a": "0.0744543", "h2oaspan2": "0", "co2bzero": "0.945393", "co2bspanconc1": "995.1", "h2oazero": "1.06897", "h2obspanconc1": "13.5", "h2obspan2a": "0.0741299", "h2obzero": "1.0713", "co2aspanconc2": "0", "co2aspan2b": "0.182023", "co2aspanconc1": "995.1"}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</si>
  <si>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</si>
  <si>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</si>
  <si>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</si>
  <si>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</si>
  <si>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</si>
  <si>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</si>
  <si>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</si>
  <si>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</si>
  <si>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</si>
  <si>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10:09:50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</si>
  <si>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</si>
  <si>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</si>
  <si>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</si>
  <si>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</si>
  <si>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</si>
  <si>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</si>
  <si>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</si>
  <si>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</si>
  <si>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</si>
  <si>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</si>
  <si>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</si>
  <si>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</si>
  <si>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</si>
  <si>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</si>
  <si>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</si>
  <si>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</si>
  <si>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</si>
  <si>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</si>
  <si>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</si>
  <si>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</si>
  <si>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</si>
  <si>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</si>
  <si>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</si>
  <si>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</si>
  <si>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</si>
  <si>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</si>
  <si>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</si>
  <si>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</si>
  <si>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</si>
  <si>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</si>
  <si>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</si>
  <si>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</si>
  <si>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</si>
  <si>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</si>
  <si>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</si>
  <si>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</si>
  <si>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</si>
  <si>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</si>
  <si>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</si>
  <si>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</si>
  <si>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</si>
  <si>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</si>
  <si>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</si>
  <si>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</si>
  <si>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</si>
  <si>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</si>
  <si>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</si>
  <si>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</si>
  <si>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</si>
  <si>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</si>
  <si>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</si>
  <si>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</si>
  <si>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</si>
  <si>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2.42215 71.0543 366.878 603.103 844.309 1006.58 1166.95 1249.93</t>
  </si>
  <si>
    <t>Fs_true</t>
  </si>
  <si>
    <t>0.395501 100.893 402.613 601.092 800.912 1000.95 1201.41 1400.62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</si>
  <si>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</si>
  <si>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</si>
  <si>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</si>
  <si>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</si>
  <si>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</si>
  <si>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</si>
  <si>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</si>
  <si>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</si>
  <si>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</si>
  <si>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</si>
  <si>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</si>
  <si>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</si>
  <si>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</si>
  <si>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</si>
  <si>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</si>
  <si>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</si>
  <si>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</si>
  <si>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</si>
  <si>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</si>
  <si>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</si>
  <si>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</si>
  <si>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</si>
  <si>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</si>
  <si>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</si>
  <si>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</si>
  <si>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</si>
  <si>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</si>
  <si>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</si>
  <si>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</si>
  <si>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</si>
  <si>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</si>
  <si>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</si>
  <si>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</si>
  <si>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</si>
  <si>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</si>
  <si>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</si>
  <si>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</si>
  <si>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</si>
  <si>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</si>
  <si>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</si>
  <si>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</si>
  <si>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</si>
  <si>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</si>
  <si>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</si>
  <si>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</si>
  <si>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</si>
  <si>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</si>
  <si>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</si>
  <si>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</si>
  <si>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</si>
  <si>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</si>
  <si>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</si>
  <si>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</si>
  <si>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</si>
  <si>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</si>
  <si>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</si>
  <si>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</si>
  <si>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</si>
  <si>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</si>
  <si>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</si>
  <si>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</si>
  <si>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</si>
  <si>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</si>
  <si>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</si>
  <si>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</si>
  <si>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</si>
  <si>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</si>
  <si>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</si>
  <si>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</si>
  <si>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</si>
  <si>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</si>
  <si>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</si>
  <si>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</si>
  <si>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</si>
  <si>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</si>
  <si>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</si>
  <si>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</si>
  <si>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</si>
  <si>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</si>
  <si>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</si>
  <si>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</si>
  <si>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</si>
  <si>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</si>
  <si>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</si>
  <si>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</si>
  <si>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</si>
  <si>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</si>
  <si>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</si>
  <si>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</si>
  <si>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</si>
  <si>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</si>
  <si>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</si>
  <si>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</si>
  <si>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</si>
  <si>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</si>
  <si>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</si>
  <si>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</si>
  <si>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</si>
  <si>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</si>
  <si>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</si>
  <si>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</si>
  <si>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</si>
  <si>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</si>
  <si>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</si>
  <si>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</si>
  <si>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</si>
  <si>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</si>
  <si>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</si>
  <si>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</si>
  <si>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</si>
  <si>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</si>
  <si>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</si>
  <si>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</si>
  <si>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</si>
  <si>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</si>
  <si>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</si>
  <si>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</si>
  <si>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</si>
  <si>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</si>
  <si>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</si>
  <si>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</si>
  <si>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</si>
  <si>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</si>
  <si>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</si>
  <si>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</si>
  <si>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</si>
  <si>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</si>
  <si>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</si>
  <si>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</si>
  <si>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</si>
  <si>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</si>
  <si>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</si>
  <si>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</si>
  <si>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</si>
  <si>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</si>
  <si>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</si>
  <si>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</si>
  <si>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</si>
  <si>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</si>
  <si>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</si>
  <si>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</si>
  <si>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</si>
  <si>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</si>
  <si>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</si>
  <si>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</si>
  <si>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</si>
  <si>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</si>
  <si>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</si>
  <si>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</si>
  <si>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</si>
  <si>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</si>
  <si>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</si>
  <si>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</si>
  <si>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</si>
  <si>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</si>
  <si>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</si>
  <si>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</si>
  <si>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</si>
  <si>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</si>
  <si>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</si>
  <si>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</si>
  <si>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</si>
  <si>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</si>
  <si>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</si>
  <si>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</si>
  <si>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</si>
  <si>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</si>
  <si>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</si>
  <si>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</si>
  <si>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</si>
  <si>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</si>
  <si>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</si>
  <si>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</si>
  <si>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</si>
  <si>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</si>
  <si>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</si>
  <si>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</si>
  <si>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</si>
  <si>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</si>
  <si>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</si>
  <si>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</si>
  <si>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</si>
  <si>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</si>
  <si>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</si>
  <si>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</si>
  <si>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</si>
  <si>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</si>
  <si>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</si>
  <si>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</si>
  <si>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</si>
  <si>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</si>
  <si>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</si>
  <si>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</si>
  <si>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</si>
  <si>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</si>
  <si>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</si>
  <si>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</si>
  <si>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</si>
  <si>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</si>
  <si>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</si>
  <si>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</si>
  <si>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</si>
  <si>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</si>
  <si>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10:13:26</t>
  </si>
  <si>
    <t>10:13:26</t>
  </si>
  <si>
    <t>1149</t>
  </si>
  <si>
    <t>_1</t>
  </si>
  <si>
    <t>RECT-4143-20200907-06_33_50</t>
  </si>
  <si>
    <t>RECT-725-20201216-10_13_29</t>
  </si>
  <si>
    <t>DARK-726-20201216-10_13_31</t>
  </si>
  <si>
    <t>0: Broadleaf</t>
  </si>
  <si>
    <t>10:05:03</t>
  </si>
  <si>
    <t>1/3</t>
  </si>
  <si>
    <t>20201216 10:15:27</t>
  </si>
  <si>
    <t>10:15:27</t>
  </si>
  <si>
    <t>RECT-727-20201216-10_15_30</t>
  </si>
  <si>
    <t>DARK-728-20201216-10_15_31</t>
  </si>
  <si>
    <t>10:15:56</t>
  </si>
  <si>
    <t>2/3</t>
  </si>
  <si>
    <t>20201216 10:17:16</t>
  </si>
  <si>
    <t>10:17:16</t>
  </si>
  <si>
    <t>RECT-729-20201216-10_17_18</t>
  </si>
  <si>
    <t>DARK-730-20201216-10_17_20</t>
  </si>
  <si>
    <t>3/3</t>
  </si>
  <si>
    <t>20201216 10:18:34</t>
  </si>
  <si>
    <t>10:18:34</t>
  </si>
  <si>
    <t>RECT-731-20201216-10_18_36</t>
  </si>
  <si>
    <t>DARK-732-20201216-10_18_38</t>
  </si>
  <si>
    <t>20201216 10:19:49</t>
  </si>
  <si>
    <t>10:19:49</t>
  </si>
  <si>
    <t>RECT-733-20201216-10_19_51</t>
  </si>
  <si>
    <t>DARK-734-20201216-10_19_53</t>
  </si>
  <si>
    <t>20201216 10:21:04</t>
  </si>
  <si>
    <t>10:21:04</t>
  </si>
  <si>
    <t>RECT-735-20201216-10_21_06</t>
  </si>
  <si>
    <t>DARK-736-20201216-10_21_08</t>
  </si>
  <si>
    <t>20201216 10:22:42</t>
  </si>
  <si>
    <t>10:22:42</t>
  </si>
  <si>
    <t>RECT-737-20201216-10_22_44</t>
  </si>
  <si>
    <t>DARK-738-20201216-10_22_46</t>
  </si>
  <si>
    <t>20201216 10:24:40</t>
  </si>
  <si>
    <t>10:24:40</t>
  </si>
  <si>
    <t>RECT-739-20201216-10_24_42</t>
  </si>
  <si>
    <t>DARK-740-20201216-10_24_44</t>
  </si>
  <si>
    <t>20201216 10:26:40</t>
  </si>
  <si>
    <t>10:26:40</t>
  </si>
  <si>
    <t>RECT-741-20201216-10_26_43</t>
  </si>
  <si>
    <t>DARK-742-20201216-10_26_44</t>
  </si>
  <si>
    <t>10:26:58</t>
  </si>
  <si>
    <t>20201216 10:28:59</t>
  </si>
  <si>
    <t>10:28:59</t>
  </si>
  <si>
    <t>RECT-743-20201216-10_29_02</t>
  </si>
  <si>
    <t>DARK-744-20201216-10_29_04</t>
  </si>
  <si>
    <t>20201216 10:30:44</t>
  </si>
  <si>
    <t>10:30:44</t>
  </si>
  <si>
    <t>RECT-745-20201216-10_30_46</t>
  </si>
  <si>
    <t>DARK-746-20201216-10_30_48</t>
  </si>
  <si>
    <t>20201216 10:32:34</t>
  </si>
  <si>
    <t>10:32:34</t>
  </si>
  <si>
    <t>RECT-747-20201216-10_32_36</t>
  </si>
  <si>
    <t>DARK-748-20201216-10_32_38</t>
  </si>
  <si>
    <t>20201216 10:34:27</t>
  </si>
  <si>
    <t>10:34:27</t>
  </si>
  <si>
    <t>RECT-749-20201216-10_34_29</t>
  </si>
  <si>
    <t>DARK-750-20201216-10_34_31</t>
  </si>
  <si>
    <t>20201216 10:36:24</t>
  </si>
  <si>
    <t>10:36:24</t>
  </si>
  <si>
    <t>RECT-751-20201216-10_36_26</t>
  </si>
  <si>
    <t>DARK-752-20201216-10_36_28</t>
  </si>
  <si>
    <t>20201216 10:38:20</t>
  </si>
  <si>
    <t>10:38:20</t>
  </si>
  <si>
    <t>RECT-753-20201216-10_38_22</t>
  </si>
  <si>
    <t>DARK-754-20201216-10_38_24</t>
  </si>
  <si>
    <t>10:38:57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</si>
</sst>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1608142406.5999999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1608142398.5999999</v>
      </c>
      <c r="I17">
        <f t="shared" ref="I17:I31" si="0">BW17*AG17*(BS17-BT17)/(100*BL17*(1000-AG17*BS17))</f>
        <v>4.3306745905024582E-4</v>
      </c>
      <c r="J17">
        <f t="shared" ref="J17:J31" si="1">BW17*AG17*(BR17-BQ17*(1000-AG17*BT17)/(1000-AG17*BS17))/(100*BL17)</f>
        <v>-0.51577208519475115</v>
      </c>
      <c r="K17">
        <f t="shared" ref="K17:K31" si="2">BQ17 - IF(AG17&gt;1, J17*BL17*100/(AI17*CE17), 0)</f>
        <v>401.64241935483898</v>
      </c>
      <c r="L17">
        <f t="shared" ref="L17:L31" si="3">((R17-I17/2)*K17-J17)/(R17+I17/2)</f>
        <v>429.34132471176321</v>
      </c>
      <c r="M17">
        <f t="shared" ref="M17:M31" si="4">L17*(BX17+BY17)/1000</f>
        <v>44.013066944567534</v>
      </c>
      <c r="N17">
        <f t="shared" ref="N17:N31" si="5">(BQ17 - IF(AG17&gt;1, J17*BL17*100/(AI17*CE17), 0))*(BX17+BY17)/1000</f>
        <v>41.173569077494072</v>
      </c>
      <c r="O17">
        <f t="shared" ref="O17:O31" si="6">2/((1/Q17-1/P17)+SIGN(Q17)*SQRT((1/Q17-1/P17)*(1/Q17-1/P17) + 4*BM17/((BM17+1)*(BM17+1))*(2*1/Q17*1/P17-1/P17*1/P17)))</f>
        <v>1.9459627733904746E-2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2.9729864895431</v>
      </c>
      <c r="Q17">
        <f t="shared" ref="Q17:Q31" si="8">I17*(1000-(1000*0.61365*EXP(17.502*U17/(240.97+U17))/(BX17+BY17)+BS17)/2)/(1000*0.61365*EXP(17.502*U17/(240.97+U17))/(BX17+BY17)-BS17)</f>
        <v>1.9389141925626203E-2</v>
      </c>
      <c r="R17">
        <f t="shared" ref="R17:R31" si="9">1/((BM17+1)/(O17/1.6)+1/(P17/1.37)) + BM17/((BM17+1)/(O17/1.6) + BM17/(P17/1.37))</f>
        <v>1.2124525196563657E-2</v>
      </c>
      <c r="S17">
        <f t="shared" ref="S17:S31" si="10">(BI17*BK17)</f>
        <v>231.28987408652674</v>
      </c>
      <c r="T17">
        <f t="shared" ref="T17:T31" si="11">(BZ17+(S17+2*0.95*0.0000000567*(((BZ17+$B$7)+273)^4-(BZ17+273)^4)-44100*I17)/(1.84*29.3*P17+8*0.95*0.0000000567*(BZ17+273)^3))</f>
        <v>29.206622330126706</v>
      </c>
      <c r="U17">
        <f t="shared" ref="U17:U31" si="12">($C$7*CA17+$D$7*CB17+$E$7*T17)</f>
        <v>28.6118387096774</v>
      </c>
      <c r="V17">
        <f t="shared" ref="V17:V31" si="13">0.61365*EXP(17.502*U17/(240.97+U17))</f>
        <v>3.9323189229198809</v>
      </c>
      <c r="W17">
        <f t="shared" ref="W17:W31" si="14">(X17/Y17*100)</f>
        <v>45.015550558644982</v>
      </c>
      <c r="X17">
        <f t="shared" ref="X17:X31" si="15">BS17*(BX17+BY17)/1000</f>
        <v>1.705596071713118</v>
      </c>
      <c r="Y17">
        <f t="shared" ref="Y17:Y31" si="16">0.61365*EXP(17.502*BZ17/(240.97+BZ17))</f>
        <v>3.788904168774113</v>
      </c>
      <c r="Z17">
        <f t="shared" ref="Z17:Z31" si="17">(V17-BS17*(BX17+BY17)/1000)</f>
        <v>2.2267228512067629</v>
      </c>
      <c r="AA17">
        <f t="shared" ref="AA17:AA31" si="18">(-I17*44100)</f>
        <v>-19.09827494411584</v>
      </c>
      <c r="AB17">
        <f t="shared" ref="AB17:AB31" si="19">2*29.3*P17*0.92*(BZ17-U17)</f>
        <v>-102.36854281312226</v>
      </c>
      <c r="AC17">
        <f t="shared" ref="AC17:AC31" si="20">2*0.95*0.0000000567*(((BZ17+$B$7)+273)^4-(U17+273)^4)</f>
        <v>-7.5274906288050065</v>
      </c>
      <c r="AD17">
        <f t="shared" ref="AD17:AD31" si="21">S17+AC17+AA17+AB17</f>
        <v>102.29556570048364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54020.638704763645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1022.252</v>
      </c>
      <c r="AR17">
        <v>1131.6500000000001</v>
      </c>
      <c r="AS17">
        <f t="shared" ref="AS17:AS31" si="27">1-AQ17/AR17</f>
        <v>9.6671232271462126E-2</v>
      </c>
      <c r="AT17">
        <v>0.5</v>
      </c>
      <c r="AU17">
        <f t="shared" ref="AU17:AU31" si="28">BI17</f>
        <v>1180.1790579893038</v>
      </c>
      <c r="AV17">
        <f t="shared" ref="AV17:AV31" si="29">J17</f>
        <v>-0.51577208519475115</v>
      </c>
      <c r="AW17">
        <f t="shared" ref="AW17:AW31" si="30">AS17*AT17*AU17</f>
        <v>57.044681918399682</v>
      </c>
      <c r="AX17">
        <f t="shared" ref="AX17:AX31" si="31">BC17/AR17</f>
        <v>0.42046569168912651</v>
      </c>
      <c r="AY17">
        <f t="shared" ref="AY17:AY31" si="32">(AV17-AO17)/AU17</f>
        <v>5.2513552246097834E-5</v>
      </c>
      <c r="AZ17">
        <f t="shared" ref="AZ17:AZ31" si="33">(AL17-AR17)/AR17</f>
        <v>1.8825873724208011</v>
      </c>
      <c r="BA17" t="s">
        <v>289</v>
      </c>
      <c r="BB17">
        <v>655.83</v>
      </c>
      <c r="BC17">
        <f t="shared" ref="BC17:BC31" si="34">AR17-BB17</f>
        <v>475.82000000000005</v>
      </c>
      <c r="BD17">
        <f t="shared" ref="BD17:BD31" si="35">(AR17-AQ17)/(AR17-BB17)</f>
        <v>0.22991467361607357</v>
      </c>
      <c r="BE17">
        <f t="shared" ref="BE17:BE31" si="36">(AL17-AR17)/(AL17-BB17)</f>
        <v>0.817431175059952</v>
      </c>
      <c r="BF17">
        <f t="shared" ref="BF17:BF31" si="37">(AR17-AQ17)/(AR17-AK17)</f>
        <v>0.26286659581350236</v>
      </c>
      <c r="BG17">
        <f t="shared" ref="BG17:BG31" si="38">(AL17-AR17)/(AL17-AK17)</f>
        <v>0.83657717188266478</v>
      </c>
      <c r="BH17">
        <f t="shared" ref="BH17:BH31" si="39">$B$11*CF17+$C$11*CG17+$F$11*CH17*(1-CK17)</f>
        <v>1399.9929032258101</v>
      </c>
      <c r="BI17">
        <f t="shared" ref="BI17:BI31" si="40">BH17*BJ17</f>
        <v>1180.1790579893038</v>
      </c>
      <c r="BJ17">
        <f t="shared" ref="BJ17:BJ31" si="41">($B$11*$D$9+$C$11*$D$9+$F$11*((CU17+CM17)/MAX(CU17+CM17+CV17, 0.1)*$I$9+CV17/MAX(CU17+CM17+CV17, 0.1)*$J$9))/($B$11+$C$11+$F$11)</f>
        <v>0.84298931463865312</v>
      </c>
      <c r="BK17">
        <f t="shared" ref="BK17:BK31" si="42">($B$11*$K$9+$C$11*$K$9+$F$11*((CU17+CM17)/MAX(CU17+CM17+CV17, 0.1)*$P$9+CV17/MAX(CU17+CM17+CV17, 0.1)*$Q$9))/($B$11+$C$11+$F$11)</f>
        <v>0.19597862927730664</v>
      </c>
      <c r="BL17">
        <v>6</v>
      </c>
      <c r="BM17">
        <v>0.5</v>
      </c>
      <c r="BN17" t="s">
        <v>290</v>
      </c>
      <c r="BO17">
        <v>2</v>
      </c>
      <c r="BP17">
        <v>1608142398.5999999</v>
      </c>
      <c r="BQ17">
        <v>401.64241935483898</v>
      </c>
      <c r="BR17">
        <v>401.23222580645199</v>
      </c>
      <c r="BS17">
        <v>16.637851612903201</v>
      </c>
      <c r="BT17">
        <v>16.126825806451599</v>
      </c>
      <c r="BU17">
        <v>396.242419354839</v>
      </c>
      <c r="BV17">
        <v>16.610854838709699</v>
      </c>
      <c r="BW17">
        <v>500.00858064516098</v>
      </c>
      <c r="BX17">
        <v>102.413064516129</v>
      </c>
      <c r="BY17">
        <v>9.9934841935483895E-2</v>
      </c>
      <c r="BZ17">
        <v>27.973151612903202</v>
      </c>
      <c r="CA17">
        <v>28.6118387096774</v>
      </c>
      <c r="CB17">
        <v>999.9</v>
      </c>
      <c r="CC17">
        <v>0</v>
      </c>
      <c r="CD17">
        <v>0</v>
      </c>
      <c r="CE17">
        <v>10008.23</v>
      </c>
      <c r="CF17">
        <v>0</v>
      </c>
      <c r="CG17">
        <v>265.67500000000001</v>
      </c>
      <c r="CH17">
        <v>1399.9929032258101</v>
      </c>
      <c r="CI17">
        <v>0.89999990322580703</v>
      </c>
      <c r="CJ17">
        <v>0.10000015483871</v>
      </c>
      <c r="CK17">
        <v>0</v>
      </c>
      <c r="CL17">
        <v>1024.2806451612901</v>
      </c>
      <c r="CM17">
        <v>4.9993800000000004</v>
      </c>
      <c r="CN17">
        <v>14598.9967741935</v>
      </c>
      <c r="CO17">
        <v>11164.2838709677</v>
      </c>
      <c r="CP17">
        <v>48.875</v>
      </c>
      <c r="CQ17">
        <v>51.082322580645098</v>
      </c>
      <c r="CR17">
        <v>49.798000000000002</v>
      </c>
      <c r="CS17">
        <v>50.875</v>
      </c>
      <c r="CT17">
        <v>50.375</v>
      </c>
      <c r="CU17">
        <v>1255.4929032258101</v>
      </c>
      <c r="CV17">
        <v>139.50064516129001</v>
      </c>
      <c r="CW17">
        <v>0</v>
      </c>
      <c r="CX17">
        <v>397.5</v>
      </c>
      <c r="CY17">
        <v>0</v>
      </c>
      <c r="CZ17">
        <v>1022.252</v>
      </c>
      <c r="DA17">
        <v>-132.473845959409</v>
      </c>
      <c r="DB17">
        <v>-1884.4769202799</v>
      </c>
      <c r="DC17">
        <v>14570.364</v>
      </c>
      <c r="DD17">
        <v>15</v>
      </c>
      <c r="DE17">
        <v>1608141903.0999999</v>
      </c>
      <c r="DF17" t="s">
        <v>291</v>
      </c>
      <c r="DG17">
        <v>1608141903.0999999</v>
      </c>
      <c r="DH17">
        <v>1608141894.0999999</v>
      </c>
      <c r="DI17">
        <v>4</v>
      </c>
      <c r="DJ17">
        <v>2.069</v>
      </c>
      <c r="DK17">
        <v>-1.7000000000000001E-2</v>
      </c>
      <c r="DL17">
        <v>5.4</v>
      </c>
      <c r="DM17">
        <v>2.7E-2</v>
      </c>
      <c r="DN17">
        <v>1232</v>
      </c>
      <c r="DO17">
        <v>17</v>
      </c>
      <c r="DP17">
        <v>7.0000000000000007E-2</v>
      </c>
      <c r="DQ17">
        <v>0.03</v>
      </c>
      <c r="DR17">
        <v>-0.53599181824926301</v>
      </c>
      <c r="DS17">
        <v>1.8251806222017299</v>
      </c>
      <c r="DT17">
        <v>0.134662346358986</v>
      </c>
      <c r="DU17">
        <v>0</v>
      </c>
      <c r="DV17">
        <v>0.42735538709677401</v>
      </c>
      <c r="DW17">
        <v>-2.13193374193549</v>
      </c>
      <c r="DX17">
        <v>0.16271412198455601</v>
      </c>
      <c r="DY17">
        <v>0</v>
      </c>
      <c r="DZ17">
        <v>0.51121116129032296</v>
      </c>
      <c r="EA17">
        <v>-2.1454209677420299E-2</v>
      </c>
      <c r="EB17">
        <v>1.76547429607867E-3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5.4</v>
      </c>
      <c r="EJ17">
        <v>2.7E-2</v>
      </c>
      <c r="EK17">
        <v>5.4000000000000901</v>
      </c>
      <c r="EL17">
        <v>0</v>
      </c>
      <c r="EM17">
        <v>0</v>
      </c>
      <c r="EN17">
        <v>0</v>
      </c>
      <c r="EO17">
        <v>2.6994999999999401E-2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8.4</v>
      </c>
      <c r="EX17">
        <v>8.5</v>
      </c>
      <c r="EY17">
        <v>2</v>
      </c>
      <c r="EZ17">
        <v>490.90600000000001</v>
      </c>
      <c r="FA17">
        <v>534.39099999999996</v>
      </c>
      <c r="FB17">
        <v>24.162099999999999</v>
      </c>
      <c r="FC17">
        <v>33.127400000000002</v>
      </c>
      <c r="FD17">
        <v>29.999700000000001</v>
      </c>
      <c r="FE17">
        <v>32.9285</v>
      </c>
      <c r="FF17">
        <v>32.963200000000001</v>
      </c>
      <c r="FG17">
        <v>20.622599999999998</v>
      </c>
      <c r="FH17">
        <v>0</v>
      </c>
      <c r="FI17">
        <v>100</v>
      </c>
      <c r="FJ17">
        <v>24.177199999999999</v>
      </c>
      <c r="FK17">
        <v>400.64299999999997</v>
      </c>
      <c r="FL17">
        <v>19.531600000000001</v>
      </c>
      <c r="FM17">
        <v>100.935</v>
      </c>
      <c r="FN17">
        <v>100.371</v>
      </c>
    </row>
    <row r="18" spans="1:170" x14ac:dyDescent="0.25">
      <c r="A18">
        <v>2</v>
      </c>
      <c r="B18">
        <v>1608142527.5</v>
      </c>
      <c r="C18">
        <v>120.90000009536701</v>
      </c>
      <c r="D18" t="s">
        <v>293</v>
      </c>
      <c r="E18" t="s">
        <v>294</v>
      </c>
      <c r="F18" t="s">
        <v>285</v>
      </c>
      <c r="G18" t="s">
        <v>286</v>
      </c>
      <c r="H18">
        <v>1608142519.5</v>
      </c>
      <c r="I18">
        <f t="shared" si="0"/>
        <v>3.8900576626977235E-4</v>
      </c>
      <c r="J18">
        <f t="shared" si="1"/>
        <v>-0.43092696720665002</v>
      </c>
      <c r="K18">
        <f t="shared" si="2"/>
        <v>47.020590322580702</v>
      </c>
      <c r="L18">
        <f t="shared" si="3"/>
        <v>84.736658011422378</v>
      </c>
      <c r="M18">
        <f t="shared" si="4"/>
        <v>8.6862543339352527</v>
      </c>
      <c r="N18">
        <f t="shared" si="5"/>
        <v>4.8200249580135015</v>
      </c>
      <c r="O18">
        <f t="shared" si="6"/>
        <v>1.7241153589568962E-2</v>
      </c>
      <c r="P18">
        <f t="shared" si="7"/>
        <v>2.9725256820434751</v>
      </c>
      <c r="Q18">
        <f t="shared" si="8"/>
        <v>1.7185789773928786E-2</v>
      </c>
      <c r="R18">
        <f t="shared" si="9"/>
        <v>1.0746077928258562E-2</v>
      </c>
      <c r="S18">
        <f t="shared" si="10"/>
        <v>231.29099968524378</v>
      </c>
      <c r="T18">
        <f t="shared" si="11"/>
        <v>29.239534235813888</v>
      </c>
      <c r="U18">
        <f t="shared" si="12"/>
        <v>28.652683870967699</v>
      </c>
      <c r="V18">
        <f t="shared" si="13"/>
        <v>3.9416494823375317</v>
      </c>
      <c r="W18">
        <f t="shared" si="14"/>
        <v>44.41666761333596</v>
      </c>
      <c r="X18">
        <f t="shared" si="15"/>
        <v>1.6850107889144905</v>
      </c>
      <c r="Y18">
        <f t="shared" si="16"/>
        <v>3.7936452225168096</v>
      </c>
      <c r="Z18">
        <f t="shared" si="17"/>
        <v>2.2566386934230414</v>
      </c>
      <c r="AA18">
        <f t="shared" si="18"/>
        <v>-17.15515429249696</v>
      </c>
      <c r="AB18">
        <f t="shared" si="19"/>
        <v>-105.46110213281378</v>
      </c>
      <c r="AC18">
        <f t="shared" si="20"/>
        <v>-7.7585049122057539</v>
      </c>
      <c r="AD18">
        <f t="shared" si="21"/>
        <v>100.9162383477273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54003.19462438341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798.57053846153804</v>
      </c>
      <c r="AR18">
        <v>866.1</v>
      </c>
      <c r="AS18">
        <f t="shared" si="27"/>
        <v>7.7969589583722465E-2</v>
      </c>
      <c r="AT18">
        <v>0.5</v>
      </c>
      <c r="AU18">
        <f t="shared" si="28"/>
        <v>1180.1842847600565</v>
      </c>
      <c r="AV18">
        <f t="shared" si="29"/>
        <v>-0.43092696720665002</v>
      </c>
      <c r="AW18">
        <f t="shared" si="30"/>
        <v>46.009242157950325</v>
      </c>
      <c r="AX18">
        <f t="shared" si="31"/>
        <v>0.33397990994111532</v>
      </c>
      <c r="AY18">
        <f t="shared" si="32"/>
        <v>1.2440473450247904E-4</v>
      </c>
      <c r="AZ18">
        <f t="shared" si="33"/>
        <v>2.7664011084170417</v>
      </c>
      <c r="BA18" t="s">
        <v>296</v>
      </c>
      <c r="BB18">
        <v>576.84</v>
      </c>
      <c r="BC18">
        <f t="shared" si="34"/>
        <v>289.26</v>
      </c>
      <c r="BD18">
        <f t="shared" si="35"/>
        <v>0.23345592732649517</v>
      </c>
      <c r="BE18">
        <f t="shared" si="36"/>
        <v>0.89227778522590162</v>
      </c>
      <c r="BF18">
        <f t="shared" si="37"/>
        <v>0.44833409938205659</v>
      </c>
      <c r="BG18">
        <f t="shared" si="38"/>
        <v>0.94085333584648512</v>
      </c>
      <c r="BH18">
        <f t="shared" si="39"/>
        <v>1399.99903225806</v>
      </c>
      <c r="BI18">
        <f t="shared" si="40"/>
        <v>1180.1842847600565</v>
      </c>
      <c r="BJ18">
        <f t="shared" si="41"/>
        <v>0.84298935754015203</v>
      </c>
      <c r="BK18">
        <f t="shared" si="42"/>
        <v>0.19597871508030426</v>
      </c>
      <c r="BL18">
        <v>6</v>
      </c>
      <c r="BM18">
        <v>0.5</v>
      </c>
      <c r="BN18" t="s">
        <v>290</v>
      </c>
      <c r="BO18">
        <v>2</v>
      </c>
      <c r="BP18">
        <v>1608142519.5</v>
      </c>
      <c r="BQ18">
        <v>47.020590322580702</v>
      </c>
      <c r="BR18">
        <v>46.525429032258103</v>
      </c>
      <c r="BS18">
        <v>16.4377161290323</v>
      </c>
      <c r="BT18">
        <v>15.9785838709677</v>
      </c>
      <c r="BU18">
        <v>44.215590322580702</v>
      </c>
      <c r="BV18">
        <v>16.418716129032301</v>
      </c>
      <c r="BW18">
        <v>500.00154838709699</v>
      </c>
      <c r="BX18">
        <v>102.408870967742</v>
      </c>
      <c r="BY18">
        <v>9.9943254838709694E-2</v>
      </c>
      <c r="BZ18">
        <v>27.994599999999998</v>
      </c>
      <c r="CA18">
        <v>28.652683870967699</v>
      </c>
      <c r="CB18">
        <v>999.9</v>
      </c>
      <c r="CC18">
        <v>0</v>
      </c>
      <c r="CD18">
        <v>0</v>
      </c>
      <c r="CE18">
        <v>10006.0306451613</v>
      </c>
      <c r="CF18">
        <v>0</v>
      </c>
      <c r="CG18">
        <v>268.79903225806498</v>
      </c>
      <c r="CH18">
        <v>1399.99903225806</v>
      </c>
      <c r="CI18">
        <v>0.89999819354838695</v>
      </c>
      <c r="CJ18">
        <v>0.100001790322581</v>
      </c>
      <c r="CK18">
        <v>0</v>
      </c>
      <c r="CL18">
        <v>798.815258064516</v>
      </c>
      <c r="CM18">
        <v>4.9993800000000004</v>
      </c>
      <c r="CN18">
        <v>11406.945161290299</v>
      </c>
      <c r="CO18">
        <v>11164.319354838701</v>
      </c>
      <c r="CP18">
        <v>48.936999999999998</v>
      </c>
      <c r="CQ18">
        <v>51.061999999999998</v>
      </c>
      <c r="CR18">
        <v>49.811999999999998</v>
      </c>
      <c r="CS18">
        <v>50.875</v>
      </c>
      <c r="CT18">
        <v>50.433</v>
      </c>
      <c r="CU18">
        <v>1255.4961290322599</v>
      </c>
      <c r="CV18">
        <v>139.50322580645201</v>
      </c>
      <c r="CW18">
        <v>0</v>
      </c>
      <c r="CX18">
        <v>120</v>
      </c>
      <c r="CY18">
        <v>0</v>
      </c>
      <c r="CZ18">
        <v>798.57053846153804</v>
      </c>
      <c r="DA18">
        <v>-59.633982916218102</v>
      </c>
      <c r="DB18">
        <v>-841.10769234836505</v>
      </c>
      <c r="DC18">
        <v>11403.507692307699</v>
      </c>
      <c r="DD18">
        <v>15</v>
      </c>
      <c r="DE18">
        <v>1608142556.5</v>
      </c>
      <c r="DF18" t="s">
        <v>297</v>
      </c>
      <c r="DG18">
        <v>1608142556.5</v>
      </c>
      <c r="DH18">
        <v>1608142545.5</v>
      </c>
      <c r="DI18">
        <v>5</v>
      </c>
      <c r="DJ18">
        <v>-2.5950000000000002</v>
      </c>
      <c r="DK18">
        <v>-8.0000000000000002E-3</v>
      </c>
      <c r="DL18">
        <v>2.8050000000000002</v>
      </c>
      <c r="DM18">
        <v>1.9E-2</v>
      </c>
      <c r="DN18">
        <v>47</v>
      </c>
      <c r="DO18">
        <v>16</v>
      </c>
      <c r="DP18">
        <v>0.28000000000000003</v>
      </c>
      <c r="DQ18">
        <v>0.19</v>
      </c>
      <c r="DR18">
        <v>-2.5926872933683298</v>
      </c>
      <c r="DS18">
        <v>-0.321828190167047</v>
      </c>
      <c r="DT18">
        <v>2.55721085489354E-2</v>
      </c>
      <c r="DU18">
        <v>1</v>
      </c>
      <c r="DV18">
        <v>3.09015516129032</v>
      </c>
      <c r="DW18">
        <v>0.40644532258063898</v>
      </c>
      <c r="DX18">
        <v>3.31762553906884E-2</v>
      </c>
      <c r="DY18">
        <v>0</v>
      </c>
      <c r="DZ18">
        <v>0.46713083870967698</v>
      </c>
      <c r="EA18">
        <v>-2.0826870967743799E-2</v>
      </c>
      <c r="EB18">
        <v>1.6534565573031101E-3</v>
      </c>
      <c r="EC18">
        <v>1</v>
      </c>
      <c r="ED18">
        <v>2</v>
      </c>
      <c r="EE18">
        <v>3</v>
      </c>
      <c r="EF18" t="s">
        <v>298</v>
      </c>
      <c r="EG18">
        <v>100</v>
      </c>
      <c r="EH18">
        <v>100</v>
      </c>
      <c r="EI18">
        <v>2.8050000000000002</v>
      </c>
      <c r="EJ18">
        <v>1.9E-2</v>
      </c>
      <c r="EK18">
        <v>5.4000000000000901</v>
      </c>
      <c r="EL18">
        <v>0</v>
      </c>
      <c r="EM18">
        <v>0</v>
      </c>
      <c r="EN18">
        <v>0</v>
      </c>
      <c r="EO18">
        <v>2.6994999999999401E-2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10.4</v>
      </c>
      <c r="EX18">
        <v>10.6</v>
      </c>
      <c r="EY18">
        <v>2</v>
      </c>
      <c r="EZ18">
        <v>491.26499999999999</v>
      </c>
      <c r="FA18">
        <v>533.14800000000002</v>
      </c>
      <c r="FB18">
        <v>24.187899999999999</v>
      </c>
      <c r="FC18">
        <v>33.0518</v>
      </c>
      <c r="FD18">
        <v>29.9999</v>
      </c>
      <c r="FE18">
        <v>32.864400000000003</v>
      </c>
      <c r="FF18">
        <v>32.900799999999997</v>
      </c>
      <c r="FG18">
        <v>5.1854899999999997</v>
      </c>
      <c r="FH18">
        <v>0</v>
      </c>
      <c r="FI18">
        <v>100</v>
      </c>
      <c r="FJ18">
        <v>24.190999999999999</v>
      </c>
      <c r="FK18">
        <v>46.631900000000002</v>
      </c>
      <c r="FL18">
        <v>16.623799999999999</v>
      </c>
      <c r="FM18">
        <v>100.94499999999999</v>
      </c>
      <c r="FN18">
        <v>100.381</v>
      </c>
    </row>
    <row r="19" spans="1:170" x14ac:dyDescent="0.25">
      <c r="A19">
        <v>3</v>
      </c>
      <c r="B19">
        <v>1608142636</v>
      </c>
      <c r="C19">
        <v>229.40000009536701</v>
      </c>
      <c r="D19" t="s">
        <v>299</v>
      </c>
      <c r="E19" t="s">
        <v>300</v>
      </c>
      <c r="F19" t="s">
        <v>285</v>
      </c>
      <c r="G19" t="s">
        <v>286</v>
      </c>
      <c r="H19">
        <v>1608142628.25</v>
      </c>
      <c r="I19">
        <f t="shared" si="0"/>
        <v>3.8861034300687112E-4</v>
      </c>
      <c r="J19">
        <f t="shared" si="1"/>
        <v>-6.3386735126416488E-2</v>
      </c>
      <c r="K19">
        <f t="shared" si="2"/>
        <v>79.580539999999999</v>
      </c>
      <c r="L19">
        <f t="shared" si="3"/>
        <v>82.568074651287617</v>
      </c>
      <c r="M19">
        <f t="shared" si="4"/>
        <v>8.4639262093195988</v>
      </c>
      <c r="N19">
        <f t="shared" si="5"/>
        <v>8.1576786318742478</v>
      </c>
      <c r="O19">
        <f t="shared" si="6"/>
        <v>1.7120599636255281E-2</v>
      </c>
      <c r="P19">
        <f t="shared" si="7"/>
        <v>2.9727886694775023</v>
      </c>
      <c r="Q19">
        <f t="shared" si="8"/>
        <v>1.7066010835454237E-2</v>
      </c>
      <c r="R19">
        <f t="shared" si="9"/>
        <v>1.0671146771072018E-2</v>
      </c>
      <c r="S19">
        <f t="shared" si="10"/>
        <v>231.29497642130869</v>
      </c>
      <c r="T19">
        <f t="shared" si="11"/>
        <v>29.241561082741992</v>
      </c>
      <c r="U19">
        <f t="shared" si="12"/>
        <v>28.654509999999998</v>
      </c>
      <c r="V19">
        <f t="shared" si="13"/>
        <v>3.9420670889130949</v>
      </c>
      <c r="W19">
        <f t="shared" si="14"/>
        <v>44.062275227072803</v>
      </c>
      <c r="X19">
        <f t="shared" si="15"/>
        <v>1.6717619597205333</v>
      </c>
      <c r="Y19">
        <f t="shared" si="16"/>
        <v>3.794089050338842</v>
      </c>
      <c r="Z19">
        <f t="shared" si="17"/>
        <v>2.2703051291925616</v>
      </c>
      <c r="AA19">
        <f t="shared" si="18"/>
        <v>-17.137716126603017</v>
      </c>
      <c r="AB19">
        <f t="shared" si="19"/>
        <v>-105.44149798041913</v>
      </c>
      <c r="AC19">
        <f t="shared" si="20"/>
        <v>-7.7565244427032427</v>
      </c>
      <c r="AD19">
        <f t="shared" si="21"/>
        <v>100.95923787158331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54010.533811574394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723.12375999999995</v>
      </c>
      <c r="AR19">
        <v>786.64</v>
      </c>
      <c r="AS19">
        <f t="shared" si="27"/>
        <v>8.0743720126105978E-2</v>
      </c>
      <c r="AT19">
        <v>0.5</v>
      </c>
      <c r="AU19">
        <f t="shared" si="28"/>
        <v>1180.2050018533826</v>
      </c>
      <c r="AV19">
        <f t="shared" si="29"/>
        <v>-6.3386735126416488E-2</v>
      </c>
      <c r="AW19">
        <f t="shared" si="30"/>
        <v>47.647071180539953</v>
      </c>
      <c r="AX19">
        <f t="shared" si="31"/>
        <v>0.30826044950676296</v>
      </c>
      <c r="AY19">
        <f t="shared" si="32"/>
        <v>4.3582322044226162E-4</v>
      </c>
      <c r="AZ19">
        <f t="shared" si="33"/>
        <v>3.1468524356757857</v>
      </c>
      <c r="BA19" t="s">
        <v>302</v>
      </c>
      <c r="BB19">
        <v>544.15</v>
      </c>
      <c r="BC19">
        <f t="shared" si="34"/>
        <v>242.49</v>
      </c>
      <c r="BD19">
        <f t="shared" si="35"/>
        <v>0.26193344055424983</v>
      </c>
      <c r="BE19">
        <f t="shared" si="36"/>
        <v>0.91078136670186505</v>
      </c>
      <c r="BF19">
        <f t="shared" si="37"/>
        <v>0.89254488066412929</v>
      </c>
      <c r="BG19">
        <f t="shared" si="38"/>
        <v>0.97205568564337896</v>
      </c>
      <c r="BH19">
        <f t="shared" si="39"/>
        <v>1400.0236666666699</v>
      </c>
      <c r="BI19">
        <f t="shared" si="40"/>
        <v>1180.2050018533826</v>
      </c>
      <c r="BJ19">
        <f t="shared" si="41"/>
        <v>0.84298932221863376</v>
      </c>
      <c r="BK19">
        <f t="shared" si="42"/>
        <v>0.19597864443726751</v>
      </c>
      <c r="BL19">
        <v>6</v>
      </c>
      <c r="BM19">
        <v>0.5</v>
      </c>
      <c r="BN19" t="s">
        <v>290</v>
      </c>
      <c r="BO19">
        <v>2</v>
      </c>
      <c r="BP19">
        <v>1608142628.25</v>
      </c>
      <c r="BQ19">
        <v>79.580539999999999</v>
      </c>
      <c r="BR19">
        <v>79.541586666666703</v>
      </c>
      <c r="BS19">
        <v>16.308526666666701</v>
      </c>
      <c r="BT19">
        <v>15.8497966666667</v>
      </c>
      <c r="BU19">
        <v>76.775356666666696</v>
      </c>
      <c r="BV19">
        <v>16.2895033333333</v>
      </c>
      <c r="BW19">
        <v>499.99696666666699</v>
      </c>
      <c r="BX19">
        <v>102.408533333333</v>
      </c>
      <c r="BY19">
        <v>9.9927050000000003E-2</v>
      </c>
      <c r="BZ19">
        <v>27.9966066666667</v>
      </c>
      <c r="CA19">
        <v>28.654509999999998</v>
      </c>
      <c r="CB19">
        <v>999.9</v>
      </c>
      <c r="CC19">
        <v>0</v>
      </c>
      <c r="CD19">
        <v>0</v>
      </c>
      <c r="CE19">
        <v>10007.552666666699</v>
      </c>
      <c r="CF19">
        <v>0</v>
      </c>
      <c r="CG19">
        <v>271.79790000000003</v>
      </c>
      <c r="CH19">
        <v>1400.0236666666699</v>
      </c>
      <c r="CI19">
        <v>0.89999960000000001</v>
      </c>
      <c r="CJ19">
        <v>0.10000032</v>
      </c>
      <c r="CK19">
        <v>0</v>
      </c>
      <c r="CL19">
        <v>723.46006666666699</v>
      </c>
      <c r="CM19">
        <v>4.9993800000000004</v>
      </c>
      <c r="CN19">
        <v>10360.803333333301</v>
      </c>
      <c r="CO19">
        <v>11164.5233333333</v>
      </c>
      <c r="CP19">
        <v>48.978999999999999</v>
      </c>
      <c r="CQ19">
        <v>51.061999999999998</v>
      </c>
      <c r="CR19">
        <v>49.816200000000002</v>
      </c>
      <c r="CS19">
        <v>50.875</v>
      </c>
      <c r="CT19">
        <v>50.436999999999998</v>
      </c>
      <c r="CU19">
        <v>1255.51966666667</v>
      </c>
      <c r="CV19">
        <v>139.50399999999999</v>
      </c>
      <c r="CW19">
        <v>0</v>
      </c>
      <c r="CX19">
        <v>108.09999990463299</v>
      </c>
      <c r="CY19">
        <v>0</v>
      </c>
      <c r="CZ19">
        <v>723.12375999999995</v>
      </c>
      <c r="DA19">
        <v>-25.844307733554899</v>
      </c>
      <c r="DB19">
        <v>-338.43076976518</v>
      </c>
      <c r="DC19">
        <v>10356.212</v>
      </c>
      <c r="DD19">
        <v>15</v>
      </c>
      <c r="DE19">
        <v>1608142556.5</v>
      </c>
      <c r="DF19" t="s">
        <v>297</v>
      </c>
      <c r="DG19">
        <v>1608142556.5</v>
      </c>
      <c r="DH19">
        <v>1608142545.5</v>
      </c>
      <c r="DI19">
        <v>5</v>
      </c>
      <c r="DJ19">
        <v>-2.5950000000000002</v>
      </c>
      <c r="DK19">
        <v>-8.0000000000000002E-3</v>
      </c>
      <c r="DL19">
        <v>2.8050000000000002</v>
      </c>
      <c r="DM19">
        <v>1.9E-2</v>
      </c>
      <c r="DN19">
        <v>47</v>
      </c>
      <c r="DO19">
        <v>16</v>
      </c>
      <c r="DP19">
        <v>0.28000000000000003</v>
      </c>
      <c r="DQ19">
        <v>0.19</v>
      </c>
      <c r="DR19">
        <v>-5.8475051228968199E-2</v>
      </c>
      <c r="DS19">
        <v>-0.17540073641326701</v>
      </c>
      <c r="DT19">
        <v>2.27354188834131E-2</v>
      </c>
      <c r="DU19">
        <v>1</v>
      </c>
      <c r="DV19">
        <v>3.4754592354838701E-2</v>
      </c>
      <c r="DW19">
        <v>0.196937322580645</v>
      </c>
      <c r="DX19">
        <v>2.6773329607351098E-2</v>
      </c>
      <c r="DY19">
        <v>1</v>
      </c>
      <c r="DZ19">
        <v>0.45881103225806402</v>
      </c>
      <c r="EA19">
        <v>-7.2242419354832397E-3</v>
      </c>
      <c r="EB19">
        <v>1.21476299251816E-3</v>
      </c>
      <c r="EC19">
        <v>1</v>
      </c>
      <c r="ED19">
        <v>3</v>
      </c>
      <c r="EE19">
        <v>3</v>
      </c>
      <c r="EF19" t="s">
        <v>303</v>
      </c>
      <c r="EG19">
        <v>100</v>
      </c>
      <c r="EH19">
        <v>100</v>
      </c>
      <c r="EI19">
        <v>2.8050000000000002</v>
      </c>
      <c r="EJ19">
        <v>1.9E-2</v>
      </c>
      <c r="EK19">
        <v>2.8051849999999998</v>
      </c>
      <c r="EL19">
        <v>0</v>
      </c>
      <c r="EM19">
        <v>0</v>
      </c>
      <c r="EN19">
        <v>0</v>
      </c>
      <c r="EO19">
        <v>1.9029999999995401E-2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1.3</v>
      </c>
      <c r="EX19">
        <v>1.5</v>
      </c>
      <c r="EY19">
        <v>2</v>
      </c>
      <c r="EZ19">
        <v>491.20699999999999</v>
      </c>
      <c r="FA19">
        <v>532.74099999999999</v>
      </c>
      <c r="FB19">
        <v>24.176100000000002</v>
      </c>
      <c r="FC19">
        <v>33.003599999999999</v>
      </c>
      <c r="FD19">
        <v>30</v>
      </c>
      <c r="FE19">
        <v>32.823399999999999</v>
      </c>
      <c r="FF19">
        <v>32.861499999999999</v>
      </c>
      <c r="FG19">
        <v>6.6642200000000003</v>
      </c>
      <c r="FH19">
        <v>0</v>
      </c>
      <c r="FI19">
        <v>100</v>
      </c>
      <c r="FJ19">
        <v>24.1768</v>
      </c>
      <c r="FK19">
        <v>79.712800000000001</v>
      </c>
      <c r="FL19">
        <v>16.623799999999999</v>
      </c>
      <c r="FM19">
        <v>100.94799999999999</v>
      </c>
      <c r="FN19">
        <v>100.383</v>
      </c>
    </row>
    <row r="20" spans="1:170" x14ac:dyDescent="0.25">
      <c r="A20">
        <v>4</v>
      </c>
      <c r="B20">
        <v>1608142714</v>
      </c>
      <c r="C20">
        <v>307.40000009536698</v>
      </c>
      <c r="D20" t="s">
        <v>304</v>
      </c>
      <c r="E20" t="s">
        <v>305</v>
      </c>
      <c r="F20" t="s">
        <v>285</v>
      </c>
      <c r="G20" t="s">
        <v>286</v>
      </c>
      <c r="H20">
        <v>1608142706.25</v>
      </c>
      <c r="I20">
        <f t="shared" si="0"/>
        <v>3.9870524719708654E-4</v>
      </c>
      <c r="J20">
        <f t="shared" si="1"/>
        <v>0.14908424528616773</v>
      </c>
      <c r="K20">
        <f t="shared" si="2"/>
        <v>99.7440766666667</v>
      </c>
      <c r="L20">
        <f t="shared" si="3"/>
        <v>82.780002240745759</v>
      </c>
      <c r="M20">
        <f t="shared" si="4"/>
        <v>8.4856100710058353</v>
      </c>
      <c r="N20">
        <f t="shared" si="5"/>
        <v>10.22456292069581</v>
      </c>
      <c r="O20">
        <f t="shared" si="6"/>
        <v>1.7542155633008101E-2</v>
      </c>
      <c r="P20">
        <f t="shared" si="7"/>
        <v>2.972125345422965</v>
      </c>
      <c r="Q20">
        <f t="shared" si="8"/>
        <v>1.7484837597814728E-2</v>
      </c>
      <c r="R20">
        <f t="shared" si="9"/>
        <v>1.0933157602920563E-2</v>
      </c>
      <c r="S20">
        <f t="shared" si="10"/>
        <v>231.28963985735538</v>
      </c>
      <c r="T20">
        <f t="shared" si="11"/>
        <v>29.216972556202283</v>
      </c>
      <c r="U20">
        <f t="shared" si="12"/>
        <v>28.6407633333333</v>
      </c>
      <c r="V20">
        <f t="shared" si="13"/>
        <v>3.9389243934133611</v>
      </c>
      <c r="W20">
        <f t="shared" si="14"/>
        <v>43.95000060848929</v>
      </c>
      <c r="X20">
        <f t="shared" si="15"/>
        <v>1.6653407386194659</v>
      </c>
      <c r="Y20">
        <f t="shared" si="16"/>
        <v>3.7891711389368949</v>
      </c>
      <c r="Z20">
        <f t="shared" si="17"/>
        <v>2.273583654793895</v>
      </c>
      <c r="AA20">
        <f t="shared" si="18"/>
        <v>-17.582901401391517</v>
      </c>
      <c r="AB20">
        <f t="shared" si="19"/>
        <v>-106.77995299992926</v>
      </c>
      <c r="AC20">
        <f t="shared" si="20"/>
        <v>-7.8553300269941664</v>
      </c>
      <c r="AD20">
        <f t="shared" si="21"/>
        <v>99.071455429040441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53995.076113868054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306</v>
      </c>
      <c r="AQ20">
        <v>693.89692000000002</v>
      </c>
      <c r="AR20">
        <v>753.95</v>
      </c>
      <c r="AS20">
        <f t="shared" si="27"/>
        <v>7.9651276609854826E-2</v>
      </c>
      <c r="AT20">
        <v>0.5</v>
      </c>
      <c r="AU20">
        <f t="shared" si="28"/>
        <v>1180.1787548784373</v>
      </c>
      <c r="AV20">
        <f t="shared" si="29"/>
        <v>0.14908424528616773</v>
      </c>
      <c r="AW20">
        <f t="shared" si="30"/>
        <v>47.001372226948234</v>
      </c>
      <c r="AX20">
        <f t="shared" si="31"/>
        <v>0.30379998673652109</v>
      </c>
      <c r="AY20">
        <f t="shared" si="32"/>
        <v>6.1586579329438705E-4</v>
      </c>
      <c r="AZ20">
        <f t="shared" si="33"/>
        <v>3.3266529610716891</v>
      </c>
      <c r="BA20" t="s">
        <v>307</v>
      </c>
      <c r="BB20">
        <v>524.9</v>
      </c>
      <c r="BC20">
        <f t="shared" si="34"/>
        <v>229.05000000000007</v>
      </c>
      <c r="BD20">
        <f t="shared" si="35"/>
        <v>0.26218327876009606</v>
      </c>
      <c r="BE20">
        <f t="shared" si="36"/>
        <v>0.91631898523297706</v>
      </c>
      <c r="BF20">
        <f t="shared" si="37"/>
        <v>1.5609118064580565</v>
      </c>
      <c r="BG20">
        <f t="shared" si="38"/>
        <v>0.98489239360789516</v>
      </c>
      <c r="BH20">
        <f t="shared" si="39"/>
        <v>1399.9926666666699</v>
      </c>
      <c r="BI20">
        <f t="shared" si="40"/>
        <v>1180.1787548784373</v>
      </c>
      <c r="BJ20">
        <f t="shared" si="41"/>
        <v>0.84298924057109426</v>
      </c>
      <c r="BK20">
        <f t="shared" si="42"/>
        <v>0.19597848114218855</v>
      </c>
      <c r="BL20">
        <v>6</v>
      </c>
      <c r="BM20">
        <v>0.5</v>
      </c>
      <c r="BN20" t="s">
        <v>290</v>
      </c>
      <c r="BO20">
        <v>2</v>
      </c>
      <c r="BP20">
        <v>1608142706.25</v>
      </c>
      <c r="BQ20">
        <v>99.7440766666667</v>
      </c>
      <c r="BR20">
        <v>99.970696666666697</v>
      </c>
      <c r="BS20">
        <v>16.2459633333333</v>
      </c>
      <c r="BT20">
        <v>15.7752966666667</v>
      </c>
      <c r="BU20">
        <v>96.938896666666693</v>
      </c>
      <c r="BV20">
        <v>16.2269166666667</v>
      </c>
      <c r="BW20">
        <v>500.00723333333298</v>
      </c>
      <c r="BX20">
        <v>102.408</v>
      </c>
      <c r="BY20">
        <v>9.9971023333333298E-2</v>
      </c>
      <c r="BZ20">
        <v>27.974360000000001</v>
      </c>
      <c r="CA20">
        <v>28.6407633333333</v>
      </c>
      <c r="CB20">
        <v>999.9</v>
      </c>
      <c r="CC20">
        <v>0</v>
      </c>
      <c r="CD20">
        <v>0</v>
      </c>
      <c r="CE20">
        <v>10003.849333333301</v>
      </c>
      <c r="CF20">
        <v>0</v>
      </c>
      <c r="CG20">
        <v>271.82833333333298</v>
      </c>
      <c r="CH20">
        <v>1399.9926666666699</v>
      </c>
      <c r="CI20">
        <v>0.90000029999999998</v>
      </c>
      <c r="CJ20">
        <v>9.9999610000000003E-2</v>
      </c>
      <c r="CK20">
        <v>0</v>
      </c>
      <c r="CL20">
        <v>693.98533333333296</v>
      </c>
      <c r="CM20">
        <v>4.9993800000000004</v>
      </c>
      <c r="CN20">
        <v>9951.23066666667</v>
      </c>
      <c r="CO20">
        <v>11164.2633333333</v>
      </c>
      <c r="CP20">
        <v>49</v>
      </c>
      <c r="CQ20">
        <v>51.061999999999998</v>
      </c>
      <c r="CR20">
        <v>49.875</v>
      </c>
      <c r="CS20">
        <v>50.875</v>
      </c>
      <c r="CT20">
        <v>50.5</v>
      </c>
      <c r="CU20">
        <v>1255.4976666666701</v>
      </c>
      <c r="CV20">
        <v>139.49733333333299</v>
      </c>
      <c r="CW20">
        <v>0</v>
      </c>
      <c r="CX20">
        <v>77.099999904632597</v>
      </c>
      <c r="CY20">
        <v>0</v>
      </c>
      <c r="CZ20">
        <v>693.89692000000002</v>
      </c>
      <c r="DA20">
        <v>-18.162615416631599</v>
      </c>
      <c r="DB20">
        <v>-246.65384647382899</v>
      </c>
      <c r="DC20">
        <v>9950.2008000000005</v>
      </c>
      <c r="DD20">
        <v>15</v>
      </c>
      <c r="DE20">
        <v>1608142556.5</v>
      </c>
      <c r="DF20" t="s">
        <v>297</v>
      </c>
      <c r="DG20">
        <v>1608142556.5</v>
      </c>
      <c r="DH20">
        <v>1608142545.5</v>
      </c>
      <c r="DI20">
        <v>5</v>
      </c>
      <c r="DJ20">
        <v>-2.5950000000000002</v>
      </c>
      <c r="DK20">
        <v>-8.0000000000000002E-3</v>
      </c>
      <c r="DL20">
        <v>2.8050000000000002</v>
      </c>
      <c r="DM20">
        <v>1.9E-2</v>
      </c>
      <c r="DN20">
        <v>47</v>
      </c>
      <c r="DO20">
        <v>16</v>
      </c>
      <c r="DP20">
        <v>0.28000000000000003</v>
      </c>
      <c r="DQ20">
        <v>0.19</v>
      </c>
      <c r="DR20">
        <v>0.15259064476558901</v>
      </c>
      <c r="DS20">
        <v>-0.176404641037858</v>
      </c>
      <c r="DT20">
        <v>2.27803300264512E-2</v>
      </c>
      <c r="DU20">
        <v>1</v>
      </c>
      <c r="DV20">
        <v>-0.23084948387096799</v>
      </c>
      <c r="DW20">
        <v>0.18597759677419401</v>
      </c>
      <c r="DX20">
        <v>2.6726940662054201E-2</v>
      </c>
      <c r="DY20">
        <v>1</v>
      </c>
      <c r="DZ20">
        <v>0.47017625806451602</v>
      </c>
      <c r="EA20">
        <v>3.7567403225804402E-2</v>
      </c>
      <c r="EB20">
        <v>2.8484341478596702E-3</v>
      </c>
      <c r="EC20">
        <v>1</v>
      </c>
      <c r="ED20">
        <v>3</v>
      </c>
      <c r="EE20">
        <v>3</v>
      </c>
      <c r="EF20" t="s">
        <v>303</v>
      </c>
      <c r="EG20">
        <v>100</v>
      </c>
      <c r="EH20">
        <v>100</v>
      </c>
      <c r="EI20">
        <v>2.8050000000000002</v>
      </c>
      <c r="EJ20">
        <v>1.9E-2</v>
      </c>
      <c r="EK20">
        <v>2.8051849999999998</v>
      </c>
      <c r="EL20">
        <v>0</v>
      </c>
      <c r="EM20">
        <v>0</v>
      </c>
      <c r="EN20">
        <v>0</v>
      </c>
      <c r="EO20">
        <v>1.9029999999995401E-2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2.6</v>
      </c>
      <c r="EX20">
        <v>2.8</v>
      </c>
      <c r="EY20">
        <v>2</v>
      </c>
      <c r="EZ20">
        <v>491.29700000000003</v>
      </c>
      <c r="FA20">
        <v>532.29</v>
      </c>
      <c r="FB20">
        <v>24.160599999999999</v>
      </c>
      <c r="FC20">
        <v>32.991799999999998</v>
      </c>
      <c r="FD20">
        <v>29.9999</v>
      </c>
      <c r="FE20">
        <v>32.805900000000001</v>
      </c>
      <c r="FF20">
        <v>32.843899999999998</v>
      </c>
      <c r="FG20">
        <v>7.5856899999999996</v>
      </c>
      <c r="FH20">
        <v>0</v>
      </c>
      <c r="FI20">
        <v>100</v>
      </c>
      <c r="FJ20">
        <v>24.1798</v>
      </c>
      <c r="FK20">
        <v>100.035</v>
      </c>
      <c r="FL20">
        <v>16.3001</v>
      </c>
      <c r="FM20">
        <v>100.95099999999999</v>
      </c>
      <c r="FN20">
        <v>100.383</v>
      </c>
    </row>
    <row r="21" spans="1:170" x14ac:dyDescent="0.25">
      <c r="A21">
        <v>5</v>
      </c>
      <c r="B21">
        <v>1608142789</v>
      </c>
      <c r="C21">
        <v>382.40000009536698</v>
      </c>
      <c r="D21" t="s">
        <v>308</v>
      </c>
      <c r="E21" t="s">
        <v>309</v>
      </c>
      <c r="F21" t="s">
        <v>285</v>
      </c>
      <c r="G21" t="s">
        <v>286</v>
      </c>
      <c r="H21">
        <v>1608142781.25</v>
      </c>
      <c r="I21">
        <f t="shared" si="0"/>
        <v>4.1856396226960406E-4</v>
      </c>
      <c r="J21">
        <f t="shared" si="1"/>
        <v>0.74382254353114696</v>
      </c>
      <c r="K21">
        <f t="shared" si="2"/>
        <v>149.269366666667</v>
      </c>
      <c r="L21">
        <f t="shared" si="3"/>
        <v>80.025782362533391</v>
      </c>
      <c r="M21">
        <f t="shared" si="4"/>
        <v>8.2031710359792118</v>
      </c>
      <c r="N21">
        <f t="shared" si="5"/>
        <v>15.301095585067891</v>
      </c>
      <c r="O21">
        <f t="shared" si="6"/>
        <v>1.8349945870468214E-2</v>
      </c>
      <c r="P21">
        <f t="shared" si="7"/>
        <v>2.9719058008315997</v>
      </c>
      <c r="Q21">
        <f t="shared" si="8"/>
        <v>1.8287233044344028E-2</v>
      </c>
      <c r="R21">
        <f t="shared" si="9"/>
        <v>1.1435137197791035E-2</v>
      </c>
      <c r="S21">
        <f t="shared" si="10"/>
        <v>231.28815702125013</v>
      </c>
      <c r="T21">
        <f t="shared" si="11"/>
        <v>29.227273966568411</v>
      </c>
      <c r="U21">
        <f t="shared" si="12"/>
        <v>28.659053333333301</v>
      </c>
      <c r="V21">
        <f t="shared" si="13"/>
        <v>3.943106244193602</v>
      </c>
      <c r="W21">
        <f t="shared" si="14"/>
        <v>43.7972696499479</v>
      </c>
      <c r="X21">
        <f t="shared" si="15"/>
        <v>1.6610374828831138</v>
      </c>
      <c r="Y21">
        <f t="shared" si="16"/>
        <v>3.7925594361453299</v>
      </c>
      <c r="Z21">
        <f t="shared" si="17"/>
        <v>2.2820687613104882</v>
      </c>
      <c r="AA21">
        <f t="shared" si="18"/>
        <v>-18.458670736089537</v>
      </c>
      <c r="AB21">
        <f t="shared" si="19"/>
        <v>-107.24632069260817</v>
      </c>
      <c r="AC21">
        <f t="shared" si="20"/>
        <v>-7.8915422233336345</v>
      </c>
      <c r="AD21">
        <f t="shared" si="21"/>
        <v>97.691623369218789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53985.863184320995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310</v>
      </c>
      <c r="AQ21">
        <v>677.33947999999998</v>
      </c>
      <c r="AR21">
        <v>736.93</v>
      </c>
      <c r="AS21">
        <f t="shared" si="27"/>
        <v>8.0863202746529472E-2</v>
      </c>
      <c r="AT21">
        <v>0.5</v>
      </c>
      <c r="AU21">
        <f t="shared" si="28"/>
        <v>1180.171421853317</v>
      </c>
      <c r="AV21">
        <f t="shared" si="29"/>
        <v>0.74382254353114696</v>
      </c>
      <c r="AW21">
        <f t="shared" si="30"/>
        <v>47.716220480492368</v>
      </c>
      <c r="AX21">
        <f t="shared" si="31"/>
        <v>0.30583637523238294</v>
      </c>
      <c r="AY21">
        <f t="shared" si="32"/>
        <v>1.1198119178924054E-3</v>
      </c>
      <c r="AZ21">
        <f t="shared" si="33"/>
        <v>3.4265805436065846</v>
      </c>
      <c r="BA21" t="s">
        <v>311</v>
      </c>
      <c r="BB21">
        <v>511.55</v>
      </c>
      <c r="BC21">
        <f t="shared" si="34"/>
        <v>225.37999999999994</v>
      </c>
      <c r="BD21">
        <f t="shared" si="35"/>
        <v>0.26440021297364447</v>
      </c>
      <c r="BE21">
        <f t="shared" si="36"/>
        <v>0.91805942854649847</v>
      </c>
      <c r="BF21">
        <f t="shared" si="37"/>
        <v>2.7777143676718317</v>
      </c>
      <c r="BG21">
        <f t="shared" si="38"/>
        <v>0.99157580656464239</v>
      </c>
      <c r="BH21">
        <f t="shared" si="39"/>
        <v>1399.9839999999999</v>
      </c>
      <c r="BI21">
        <f t="shared" si="40"/>
        <v>1180.171421853317</v>
      </c>
      <c r="BJ21">
        <f t="shared" si="41"/>
        <v>0.84298922120061159</v>
      </c>
      <c r="BK21">
        <f t="shared" si="42"/>
        <v>0.19597844240122334</v>
      </c>
      <c r="BL21">
        <v>6</v>
      </c>
      <c r="BM21">
        <v>0.5</v>
      </c>
      <c r="BN21" t="s">
        <v>290</v>
      </c>
      <c r="BO21">
        <v>2</v>
      </c>
      <c r="BP21">
        <v>1608142781.25</v>
      </c>
      <c r="BQ21">
        <v>149.269366666667</v>
      </c>
      <c r="BR21">
        <v>150.23689999999999</v>
      </c>
      <c r="BS21">
        <v>16.2042</v>
      </c>
      <c r="BT21">
        <v>15.7100766666667</v>
      </c>
      <c r="BU21">
        <v>146.46416666666701</v>
      </c>
      <c r="BV21">
        <v>16.185173333333299</v>
      </c>
      <c r="BW21">
        <v>500.01459999999997</v>
      </c>
      <c r="BX21">
        <v>102.4066</v>
      </c>
      <c r="BY21">
        <v>0.10000217</v>
      </c>
      <c r="BZ21">
        <v>27.98969</v>
      </c>
      <c r="CA21">
        <v>28.659053333333301</v>
      </c>
      <c r="CB21">
        <v>999.9</v>
      </c>
      <c r="CC21">
        <v>0</v>
      </c>
      <c r="CD21">
        <v>0</v>
      </c>
      <c r="CE21">
        <v>10002.743333333299</v>
      </c>
      <c r="CF21">
        <v>0</v>
      </c>
      <c r="CG21">
        <v>270.75959999999998</v>
      </c>
      <c r="CH21">
        <v>1399.9839999999999</v>
      </c>
      <c r="CI21">
        <v>0.90000159999999996</v>
      </c>
      <c r="CJ21">
        <v>9.9998310000000007E-2</v>
      </c>
      <c r="CK21">
        <v>0</v>
      </c>
      <c r="CL21">
        <v>677.499233333333</v>
      </c>
      <c r="CM21">
        <v>4.9993800000000004</v>
      </c>
      <c r="CN21">
        <v>9723.4756666666708</v>
      </c>
      <c r="CO21">
        <v>11164.2133333333</v>
      </c>
      <c r="CP21">
        <v>49.061999999999998</v>
      </c>
      <c r="CQ21">
        <v>51.066200000000002</v>
      </c>
      <c r="CR21">
        <v>49.908066666666599</v>
      </c>
      <c r="CS21">
        <v>50.895666666666699</v>
      </c>
      <c r="CT21">
        <v>50.537199999999999</v>
      </c>
      <c r="CU21">
        <v>1255.48866666667</v>
      </c>
      <c r="CV21">
        <v>139.49533333333301</v>
      </c>
      <c r="CW21">
        <v>0</v>
      </c>
      <c r="CX21">
        <v>74.599999904632597</v>
      </c>
      <c r="CY21">
        <v>0</v>
      </c>
      <c r="CZ21">
        <v>677.33947999999998</v>
      </c>
      <c r="DA21">
        <v>-11.1620769415896</v>
      </c>
      <c r="DB21">
        <v>-160.007692544181</v>
      </c>
      <c r="DC21">
        <v>9721.3984</v>
      </c>
      <c r="DD21">
        <v>15</v>
      </c>
      <c r="DE21">
        <v>1608142556.5</v>
      </c>
      <c r="DF21" t="s">
        <v>297</v>
      </c>
      <c r="DG21">
        <v>1608142556.5</v>
      </c>
      <c r="DH21">
        <v>1608142545.5</v>
      </c>
      <c r="DI21">
        <v>5</v>
      </c>
      <c r="DJ21">
        <v>-2.5950000000000002</v>
      </c>
      <c r="DK21">
        <v>-8.0000000000000002E-3</v>
      </c>
      <c r="DL21">
        <v>2.8050000000000002</v>
      </c>
      <c r="DM21">
        <v>1.9E-2</v>
      </c>
      <c r="DN21">
        <v>47</v>
      </c>
      <c r="DO21">
        <v>16</v>
      </c>
      <c r="DP21">
        <v>0.28000000000000003</v>
      </c>
      <c r="DQ21">
        <v>0.19</v>
      </c>
      <c r="DR21">
        <v>0.74791971000720503</v>
      </c>
      <c r="DS21">
        <v>-0.13887559787662301</v>
      </c>
      <c r="DT21">
        <v>1.78022381184678E-2</v>
      </c>
      <c r="DU21">
        <v>1</v>
      </c>
      <c r="DV21">
        <v>-0.97200699999999995</v>
      </c>
      <c r="DW21">
        <v>0.154287048387098</v>
      </c>
      <c r="DX21">
        <v>2.08525060503683E-2</v>
      </c>
      <c r="DY21">
        <v>1</v>
      </c>
      <c r="DZ21">
        <v>0.49373603225806501</v>
      </c>
      <c r="EA21">
        <v>2.2351838709676299E-2</v>
      </c>
      <c r="EB21">
        <v>1.8559387240279499E-3</v>
      </c>
      <c r="EC21">
        <v>1</v>
      </c>
      <c r="ED21">
        <v>3</v>
      </c>
      <c r="EE21">
        <v>3</v>
      </c>
      <c r="EF21" t="s">
        <v>303</v>
      </c>
      <c r="EG21">
        <v>100</v>
      </c>
      <c r="EH21">
        <v>100</v>
      </c>
      <c r="EI21">
        <v>2.8050000000000002</v>
      </c>
      <c r="EJ21">
        <v>1.9E-2</v>
      </c>
      <c r="EK21">
        <v>2.8051849999999998</v>
      </c>
      <c r="EL21">
        <v>0</v>
      </c>
      <c r="EM21">
        <v>0</v>
      </c>
      <c r="EN21">
        <v>0</v>
      </c>
      <c r="EO21">
        <v>1.9029999999995401E-2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3.9</v>
      </c>
      <c r="EX21">
        <v>4.0999999999999996</v>
      </c>
      <c r="EY21">
        <v>2</v>
      </c>
      <c r="EZ21">
        <v>491.19099999999997</v>
      </c>
      <c r="FA21">
        <v>532.101</v>
      </c>
      <c r="FB21">
        <v>24.16</v>
      </c>
      <c r="FC21">
        <v>32.982999999999997</v>
      </c>
      <c r="FD21">
        <v>30.0001</v>
      </c>
      <c r="FE21">
        <v>32.794199999999996</v>
      </c>
      <c r="FF21">
        <v>32.8322</v>
      </c>
      <c r="FG21">
        <v>9.8722499999999993</v>
      </c>
      <c r="FH21">
        <v>0</v>
      </c>
      <c r="FI21">
        <v>100</v>
      </c>
      <c r="FJ21">
        <v>24.165700000000001</v>
      </c>
      <c r="FK21">
        <v>150.54</v>
      </c>
      <c r="FL21">
        <v>16.2379</v>
      </c>
      <c r="FM21">
        <v>100.952</v>
      </c>
      <c r="FN21">
        <v>100.383</v>
      </c>
    </row>
    <row r="22" spans="1:170" x14ac:dyDescent="0.25">
      <c r="A22">
        <v>6</v>
      </c>
      <c r="B22">
        <v>1608142864</v>
      </c>
      <c r="C22">
        <v>457.40000009536698</v>
      </c>
      <c r="D22" t="s">
        <v>312</v>
      </c>
      <c r="E22" t="s">
        <v>313</v>
      </c>
      <c r="F22" t="s">
        <v>285</v>
      </c>
      <c r="G22" t="s">
        <v>286</v>
      </c>
      <c r="H22">
        <v>1608142856.25</v>
      </c>
      <c r="I22">
        <f t="shared" si="0"/>
        <v>4.3301008365975648E-4</v>
      </c>
      <c r="J22">
        <f t="shared" si="1"/>
        <v>1.2374587467272955</v>
      </c>
      <c r="K22">
        <f t="shared" si="2"/>
        <v>199.2467</v>
      </c>
      <c r="L22">
        <f t="shared" si="3"/>
        <v>89.267772872624775</v>
      </c>
      <c r="M22">
        <f t="shared" si="4"/>
        <v>9.1505403266264906</v>
      </c>
      <c r="N22">
        <f t="shared" si="5"/>
        <v>20.424111688086768</v>
      </c>
      <c r="O22">
        <f t="shared" si="6"/>
        <v>1.8969018882291338E-2</v>
      </c>
      <c r="P22">
        <f t="shared" si="7"/>
        <v>2.9713853187333341</v>
      </c>
      <c r="Q22">
        <f t="shared" si="8"/>
        <v>1.8901999834212983E-2</v>
      </c>
      <c r="R22">
        <f t="shared" si="9"/>
        <v>1.1819751462383017E-2</v>
      </c>
      <c r="S22">
        <f t="shared" si="10"/>
        <v>231.29005722047827</v>
      </c>
      <c r="T22">
        <f t="shared" si="11"/>
        <v>29.21244805470138</v>
      </c>
      <c r="U22">
        <f t="shared" si="12"/>
        <v>28.645776666666698</v>
      </c>
      <c r="V22">
        <f t="shared" si="13"/>
        <v>3.9400702638596021</v>
      </c>
      <c r="W22">
        <f t="shared" si="14"/>
        <v>43.691439655978328</v>
      </c>
      <c r="X22">
        <f t="shared" si="15"/>
        <v>1.6559282971735265</v>
      </c>
      <c r="Y22">
        <f t="shared" si="16"/>
        <v>3.7900520335610981</v>
      </c>
      <c r="Z22">
        <f t="shared" si="17"/>
        <v>2.2841419666860756</v>
      </c>
      <c r="AA22">
        <f t="shared" si="18"/>
        <v>-19.095744689395261</v>
      </c>
      <c r="AB22">
        <f t="shared" si="19"/>
        <v>-106.91783110734931</v>
      </c>
      <c r="AC22">
        <f t="shared" si="20"/>
        <v>-7.8677845482304001</v>
      </c>
      <c r="AD22">
        <f t="shared" si="21"/>
        <v>97.408696875503296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53972.649981607101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668.14088461538495</v>
      </c>
      <c r="AR22">
        <v>728.89</v>
      </c>
      <c r="AS22">
        <f t="shared" si="27"/>
        <v>8.3344695886368392E-2</v>
      </c>
      <c r="AT22">
        <v>0.5</v>
      </c>
      <c r="AU22">
        <f t="shared" si="28"/>
        <v>1180.1797318533911</v>
      </c>
      <c r="AV22">
        <f t="shared" si="29"/>
        <v>1.2374587467272955</v>
      </c>
      <c r="AW22">
        <f t="shared" si="30"/>
        <v>49.180860421288337</v>
      </c>
      <c r="AX22">
        <f t="shared" si="31"/>
        <v>0.30934708940992461</v>
      </c>
      <c r="AY22">
        <f t="shared" si="32"/>
        <v>1.5380760892180906E-3</v>
      </c>
      <c r="AZ22">
        <f t="shared" si="33"/>
        <v>3.4754078118783358</v>
      </c>
      <c r="BA22" t="s">
        <v>315</v>
      </c>
      <c r="BB22">
        <v>503.41</v>
      </c>
      <c r="BC22">
        <f t="shared" si="34"/>
        <v>225.47999999999996</v>
      </c>
      <c r="BD22">
        <f t="shared" si="35"/>
        <v>0.26942130292981659</v>
      </c>
      <c r="BE22">
        <f t="shared" si="36"/>
        <v>0.91826496101382182</v>
      </c>
      <c r="BF22">
        <f t="shared" si="37"/>
        <v>4.5290961748006495</v>
      </c>
      <c r="BG22">
        <f t="shared" si="38"/>
        <v>0.99473295346077917</v>
      </c>
      <c r="BH22">
        <f t="shared" si="39"/>
        <v>1399.9936666666699</v>
      </c>
      <c r="BI22">
        <f t="shared" si="40"/>
        <v>1180.1797318533911</v>
      </c>
      <c r="BJ22">
        <f t="shared" si="41"/>
        <v>0.84298933627560824</v>
      </c>
      <c r="BK22">
        <f t="shared" si="42"/>
        <v>0.19597867255121654</v>
      </c>
      <c r="BL22">
        <v>6</v>
      </c>
      <c r="BM22">
        <v>0.5</v>
      </c>
      <c r="BN22" t="s">
        <v>290</v>
      </c>
      <c r="BO22">
        <v>2</v>
      </c>
      <c r="BP22">
        <v>1608142856.25</v>
      </c>
      <c r="BQ22">
        <v>199.2467</v>
      </c>
      <c r="BR22">
        <v>200.83516666666699</v>
      </c>
      <c r="BS22">
        <v>16.154350000000001</v>
      </c>
      <c r="BT22">
        <v>15.643136666666701</v>
      </c>
      <c r="BU22">
        <v>196.44139999999999</v>
      </c>
      <c r="BV22">
        <v>16.1353166666667</v>
      </c>
      <c r="BW22">
        <v>500.00466666666699</v>
      </c>
      <c r="BX22">
        <v>102.40666666666699</v>
      </c>
      <c r="BY22">
        <v>9.9983069999999993E-2</v>
      </c>
      <c r="BZ22">
        <v>27.978346666666699</v>
      </c>
      <c r="CA22">
        <v>28.645776666666698</v>
      </c>
      <c r="CB22">
        <v>999.9</v>
      </c>
      <c r="CC22">
        <v>0</v>
      </c>
      <c r="CD22">
        <v>0</v>
      </c>
      <c r="CE22">
        <v>9999.7909999999993</v>
      </c>
      <c r="CF22">
        <v>0</v>
      </c>
      <c r="CG22">
        <v>269.73329999999999</v>
      </c>
      <c r="CH22">
        <v>1399.9936666666699</v>
      </c>
      <c r="CI22">
        <v>0.89999810000000002</v>
      </c>
      <c r="CJ22">
        <v>0.100001826666667</v>
      </c>
      <c r="CK22">
        <v>0</v>
      </c>
      <c r="CL22">
        <v>668.16210000000001</v>
      </c>
      <c r="CM22">
        <v>4.9993800000000004</v>
      </c>
      <c r="CN22">
        <v>9595.2756666666592</v>
      </c>
      <c r="CO22">
        <v>11164.276666666699</v>
      </c>
      <c r="CP22">
        <v>49.125</v>
      </c>
      <c r="CQ22">
        <v>51.125</v>
      </c>
      <c r="CR22">
        <v>49.936999999999998</v>
      </c>
      <c r="CS22">
        <v>50.936999999999998</v>
      </c>
      <c r="CT22">
        <v>50.561999999999998</v>
      </c>
      <c r="CU22">
        <v>1255.492</v>
      </c>
      <c r="CV22">
        <v>139.50166666666701</v>
      </c>
      <c r="CW22">
        <v>0</v>
      </c>
      <c r="CX22">
        <v>74.099999904632597</v>
      </c>
      <c r="CY22">
        <v>0</v>
      </c>
      <c r="CZ22">
        <v>668.14088461538495</v>
      </c>
      <c r="DA22">
        <v>-7.3844444503107098</v>
      </c>
      <c r="DB22">
        <v>-105.988376015452</v>
      </c>
      <c r="DC22">
        <v>9595.3753846153795</v>
      </c>
      <c r="DD22">
        <v>15</v>
      </c>
      <c r="DE22">
        <v>1608142556.5</v>
      </c>
      <c r="DF22" t="s">
        <v>297</v>
      </c>
      <c r="DG22">
        <v>1608142556.5</v>
      </c>
      <c r="DH22">
        <v>1608142545.5</v>
      </c>
      <c r="DI22">
        <v>5</v>
      </c>
      <c r="DJ22">
        <v>-2.5950000000000002</v>
      </c>
      <c r="DK22">
        <v>-8.0000000000000002E-3</v>
      </c>
      <c r="DL22">
        <v>2.8050000000000002</v>
      </c>
      <c r="DM22">
        <v>1.9E-2</v>
      </c>
      <c r="DN22">
        <v>47</v>
      </c>
      <c r="DO22">
        <v>16</v>
      </c>
      <c r="DP22">
        <v>0.28000000000000003</v>
      </c>
      <c r="DQ22">
        <v>0.19</v>
      </c>
      <c r="DR22">
        <v>1.24436749851352</v>
      </c>
      <c r="DS22">
        <v>-0.15808498078465799</v>
      </c>
      <c r="DT22">
        <v>2.99621048046852E-2</v>
      </c>
      <c r="DU22">
        <v>1</v>
      </c>
      <c r="DV22">
        <v>-1.5957951612903201</v>
      </c>
      <c r="DW22">
        <v>0.192469354838713</v>
      </c>
      <c r="DX22">
        <v>3.5872422768703102E-2</v>
      </c>
      <c r="DY22">
        <v>1</v>
      </c>
      <c r="DZ22">
        <v>0.51093561290322598</v>
      </c>
      <c r="EA22">
        <v>2.1641709677417499E-2</v>
      </c>
      <c r="EB22">
        <v>1.6689001144740701E-3</v>
      </c>
      <c r="EC22">
        <v>1</v>
      </c>
      <c r="ED22">
        <v>3</v>
      </c>
      <c r="EE22">
        <v>3</v>
      </c>
      <c r="EF22" t="s">
        <v>303</v>
      </c>
      <c r="EG22">
        <v>100</v>
      </c>
      <c r="EH22">
        <v>100</v>
      </c>
      <c r="EI22">
        <v>2.8050000000000002</v>
      </c>
      <c r="EJ22">
        <v>1.9E-2</v>
      </c>
      <c r="EK22">
        <v>2.8051849999999998</v>
      </c>
      <c r="EL22">
        <v>0</v>
      </c>
      <c r="EM22">
        <v>0</v>
      </c>
      <c r="EN22">
        <v>0</v>
      </c>
      <c r="EO22">
        <v>1.9029999999995401E-2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5.0999999999999996</v>
      </c>
      <c r="EX22">
        <v>5.3</v>
      </c>
      <c r="EY22">
        <v>2</v>
      </c>
      <c r="EZ22">
        <v>491.22</v>
      </c>
      <c r="FA22">
        <v>532.00900000000001</v>
      </c>
      <c r="FB22">
        <v>24.135100000000001</v>
      </c>
      <c r="FC22">
        <v>32.9771</v>
      </c>
      <c r="FD22">
        <v>29.9999</v>
      </c>
      <c r="FE22">
        <v>32.785400000000003</v>
      </c>
      <c r="FF22">
        <v>32.823500000000003</v>
      </c>
      <c r="FG22">
        <v>12.147399999999999</v>
      </c>
      <c r="FH22">
        <v>0</v>
      </c>
      <c r="FI22">
        <v>100</v>
      </c>
      <c r="FJ22">
        <v>24.156099999999999</v>
      </c>
      <c r="FK22">
        <v>201.17400000000001</v>
      </c>
      <c r="FL22">
        <v>16.196999999999999</v>
      </c>
      <c r="FM22">
        <v>100.952</v>
      </c>
      <c r="FN22">
        <v>100.381</v>
      </c>
    </row>
    <row r="23" spans="1:170" x14ac:dyDescent="0.25">
      <c r="A23">
        <v>7</v>
      </c>
      <c r="B23">
        <v>1608142962</v>
      </c>
      <c r="C23">
        <v>555.40000009536698</v>
      </c>
      <c r="D23" t="s">
        <v>316</v>
      </c>
      <c r="E23" t="s">
        <v>317</v>
      </c>
      <c r="F23" t="s">
        <v>285</v>
      </c>
      <c r="G23" t="s">
        <v>286</v>
      </c>
      <c r="H23">
        <v>1608142954.25</v>
      </c>
      <c r="I23">
        <f t="shared" si="0"/>
        <v>4.5069268100610187E-4</v>
      </c>
      <c r="J23">
        <f t="shared" si="1"/>
        <v>1.6102896788859098</v>
      </c>
      <c r="K23">
        <f t="shared" si="2"/>
        <v>249.760066666667</v>
      </c>
      <c r="L23">
        <f t="shared" si="3"/>
        <v>111.78399153212219</v>
      </c>
      <c r="M23">
        <f t="shared" si="4"/>
        <v>11.458529095236504</v>
      </c>
      <c r="N23">
        <f t="shared" si="5"/>
        <v>25.601903738656745</v>
      </c>
      <c r="O23">
        <f t="shared" si="6"/>
        <v>1.9679837890704349E-2</v>
      </c>
      <c r="P23">
        <f t="shared" si="7"/>
        <v>2.9709717978383203</v>
      </c>
      <c r="Q23">
        <f t="shared" si="8"/>
        <v>1.9607702284472117E-2</v>
      </c>
      <c r="R23">
        <f t="shared" si="9"/>
        <v>1.2261272888665214E-2</v>
      </c>
      <c r="S23">
        <f t="shared" si="10"/>
        <v>231.2944930879847</v>
      </c>
      <c r="T23">
        <f t="shared" si="11"/>
        <v>29.219814888380121</v>
      </c>
      <c r="U23">
        <f t="shared" si="12"/>
        <v>28.648700000000002</v>
      </c>
      <c r="V23">
        <f t="shared" si="13"/>
        <v>3.9407385685051555</v>
      </c>
      <c r="W23">
        <f t="shared" si="14"/>
        <v>43.474348484603851</v>
      </c>
      <c r="X23">
        <f t="shared" si="15"/>
        <v>1.6488273544888794</v>
      </c>
      <c r="Y23">
        <f t="shared" si="16"/>
        <v>3.7926441958590833</v>
      </c>
      <c r="Z23">
        <f t="shared" si="17"/>
        <v>2.2919112140162761</v>
      </c>
      <c r="AA23">
        <f t="shared" si="18"/>
        <v>-19.875547232369094</v>
      </c>
      <c r="AB23">
        <f t="shared" si="19"/>
        <v>-105.4929126162623</v>
      </c>
      <c r="AC23">
        <f t="shared" si="20"/>
        <v>-7.7645752768989933</v>
      </c>
      <c r="AD23">
        <f t="shared" si="21"/>
        <v>98.161457962454321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53958.418461009278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662.45360000000005</v>
      </c>
      <c r="AR23">
        <v>724.47</v>
      </c>
      <c r="AS23">
        <f t="shared" si="27"/>
        <v>8.5602440404709657E-2</v>
      </c>
      <c r="AT23">
        <v>0.5</v>
      </c>
      <c r="AU23">
        <f t="shared" si="28"/>
        <v>1180.2029828854986</v>
      </c>
      <c r="AV23">
        <f t="shared" si="29"/>
        <v>1.6102896788859098</v>
      </c>
      <c r="AW23">
        <f t="shared" si="30"/>
        <v>50.514127753958235</v>
      </c>
      <c r="AX23">
        <f t="shared" si="31"/>
        <v>0.31298742529021212</v>
      </c>
      <c r="AY23">
        <f t="shared" si="32"/>
        <v>1.8539498632282414E-3</v>
      </c>
      <c r="AZ23">
        <f t="shared" si="33"/>
        <v>3.5027123276326138</v>
      </c>
      <c r="BA23" t="s">
        <v>319</v>
      </c>
      <c r="BB23">
        <v>497.72</v>
      </c>
      <c r="BC23">
        <f t="shared" si="34"/>
        <v>226.75</v>
      </c>
      <c r="BD23">
        <f t="shared" si="35"/>
        <v>0.27350121278941553</v>
      </c>
      <c r="BE23">
        <f t="shared" si="36"/>
        <v>0.91797378054956658</v>
      </c>
      <c r="BF23">
        <f t="shared" si="37"/>
        <v>6.8960157386022285</v>
      </c>
      <c r="BG23">
        <f t="shared" si="38"/>
        <v>0.99646859889372974</v>
      </c>
      <c r="BH23">
        <f t="shared" si="39"/>
        <v>1400.0213333333299</v>
      </c>
      <c r="BI23">
        <f t="shared" si="40"/>
        <v>1180.2029828854986</v>
      </c>
      <c r="BJ23">
        <f t="shared" si="41"/>
        <v>0.84298928508149029</v>
      </c>
      <c r="BK23">
        <f t="shared" si="42"/>
        <v>0.19597857016298062</v>
      </c>
      <c r="BL23">
        <v>6</v>
      </c>
      <c r="BM23">
        <v>0.5</v>
      </c>
      <c r="BN23" t="s">
        <v>290</v>
      </c>
      <c r="BO23">
        <v>2</v>
      </c>
      <c r="BP23">
        <v>1608142954.25</v>
      </c>
      <c r="BQ23">
        <v>249.760066666667</v>
      </c>
      <c r="BR23">
        <v>251.827433333333</v>
      </c>
      <c r="BS23">
        <v>16.085180000000001</v>
      </c>
      <c r="BT23">
        <v>15.5530633333333</v>
      </c>
      <c r="BU23">
        <v>246.954833333333</v>
      </c>
      <c r="BV23">
        <v>16.066143333333301</v>
      </c>
      <c r="BW23">
        <v>500.01426666666703</v>
      </c>
      <c r="BX23">
        <v>102.405966666667</v>
      </c>
      <c r="BY23">
        <v>0.10002670666666701</v>
      </c>
      <c r="BZ23">
        <v>27.990073333333299</v>
      </c>
      <c r="CA23">
        <v>28.648700000000002</v>
      </c>
      <c r="CB23">
        <v>999.9</v>
      </c>
      <c r="CC23">
        <v>0</v>
      </c>
      <c r="CD23">
        <v>0</v>
      </c>
      <c r="CE23">
        <v>9997.51933333333</v>
      </c>
      <c r="CF23">
        <v>0</v>
      </c>
      <c r="CG23">
        <v>268.44173333333299</v>
      </c>
      <c r="CH23">
        <v>1400.0213333333299</v>
      </c>
      <c r="CI23">
        <v>0.89999960000000001</v>
      </c>
      <c r="CJ23">
        <v>0.10000032</v>
      </c>
      <c r="CK23">
        <v>0</v>
      </c>
      <c r="CL23">
        <v>662.47109999999998</v>
      </c>
      <c r="CM23">
        <v>4.9993800000000004</v>
      </c>
      <c r="CN23">
        <v>9515.8883333333397</v>
      </c>
      <c r="CO23">
        <v>11164.51</v>
      </c>
      <c r="CP23">
        <v>49.103999999999999</v>
      </c>
      <c r="CQ23">
        <v>51.125</v>
      </c>
      <c r="CR23">
        <v>49.953800000000001</v>
      </c>
      <c r="CS23">
        <v>50.936999999999998</v>
      </c>
      <c r="CT23">
        <v>50.561999999999998</v>
      </c>
      <c r="CU23">
        <v>1255.5219999999999</v>
      </c>
      <c r="CV23">
        <v>139.50233333333301</v>
      </c>
      <c r="CW23">
        <v>0</v>
      </c>
      <c r="CX23">
        <v>97.5</v>
      </c>
      <c r="CY23">
        <v>0</v>
      </c>
      <c r="CZ23">
        <v>662.45360000000005</v>
      </c>
      <c r="DA23">
        <v>-1.6820769194118099</v>
      </c>
      <c r="DB23">
        <v>-29.229230637621999</v>
      </c>
      <c r="DC23">
        <v>9515.6355999999996</v>
      </c>
      <c r="DD23">
        <v>15</v>
      </c>
      <c r="DE23">
        <v>1608142556.5</v>
      </c>
      <c r="DF23" t="s">
        <v>297</v>
      </c>
      <c r="DG23">
        <v>1608142556.5</v>
      </c>
      <c r="DH23">
        <v>1608142545.5</v>
      </c>
      <c r="DI23">
        <v>5</v>
      </c>
      <c r="DJ23">
        <v>-2.5950000000000002</v>
      </c>
      <c r="DK23">
        <v>-8.0000000000000002E-3</v>
      </c>
      <c r="DL23">
        <v>2.8050000000000002</v>
      </c>
      <c r="DM23">
        <v>1.9E-2</v>
      </c>
      <c r="DN23">
        <v>47</v>
      </c>
      <c r="DO23">
        <v>16</v>
      </c>
      <c r="DP23">
        <v>0.28000000000000003</v>
      </c>
      <c r="DQ23">
        <v>0.19</v>
      </c>
      <c r="DR23">
        <v>1.61312884997976</v>
      </c>
      <c r="DS23">
        <v>-0.16489661640931599</v>
      </c>
      <c r="DT23">
        <v>1.48743804879772E-2</v>
      </c>
      <c r="DU23">
        <v>1</v>
      </c>
      <c r="DV23">
        <v>-2.0703180645161301</v>
      </c>
      <c r="DW23">
        <v>0.19333016129032901</v>
      </c>
      <c r="DX23">
        <v>1.79020033875027E-2</v>
      </c>
      <c r="DY23">
        <v>1</v>
      </c>
      <c r="DZ23">
        <v>0.53234922580645105</v>
      </c>
      <c r="EA23">
        <v>-1.52248064516142E-2</v>
      </c>
      <c r="EB23">
        <v>1.5629796339390401E-3</v>
      </c>
      <c r="EC23">
        <v>1</v>
      </c>
      <c r="ED23">
        <v>3</v>
      </c>
      <c r="EE23">
        <v>3</v>
      </c>
      <c r="EF23" t="s">
        <v>303</v>
      </c>
      <c r="EG23">
        <v>100</v>
      </c>
      <c r="EH23">
        <v>100</v>
      </c>
      <c r="EI23">
        <v>2.8050000000000002</v>
      </c>
      <c r="EJ23">
        <v>1.9E-2</v>
      </c>
      <c r="EK23">
        <v>2.8051849999999998</v>
      </c>
      <c r="EL23">
        <v>0</v>
      </c>
      <c r="EM23">
        <v>0</v>
      </c>
      <c r="EN23">
        <v>0</v>
      </c>
      <c r="EO23">
        <v>1.9029999999995401E-2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6.8</v>
      </c>
      <c r="EX23">
        <v>6.9</v>
      </c>
      <c r="EY23">
        <v>2</v>
      </c>
      <c r="EZ23">
        <v>491.28300000000002</v>
      </c>
      <c r="FA23">
        <v>531.74599999999998</v>
      </c>
      <c r="FB23">
        <v>24.2151</v>
      </c>
      <c r="FC23">
        <v>32.960900000000002</v>
      </c>
      <c r="FD23">
        <v>29.9999</v>
      </c>
      <c r="FE23">
        <v>32.766399999999997</v>
      </c>
      <c r="FF23">
        <v>32.802999999999997</v>
      </c>
      <c r="FG23">
        <v>14.3865</v>
      </c>
      <c r="FH23">
        <v>0</v>
      </c>
      <c r="FI23">
        <v>100</v>
      </c>
      <c r="FJ23">
        <v>24.221</v>
      </c>
      <c r="FK23">
        <v>251.96199999999999</v>
      </c>
      <c r="FL23">
        <v>16.151700000000002</v>
      </c>
      <c r="FM23">
        <v>100.95</v>
      </c>
      <c r="FN23">
        <v>100.384</v>
      </c>
    </row>
    <row r="24" spans="1:170" x14ac:dyDescent="0.25">
      <c r="A24">
        <v>8</v>
      </c>
      <c r="B24">
        <v>1608143080</v>
      </c>
      <c r="C24">
        <v>673.40000009536698</v>
      </c>
      <c r="D24" t="s">
        <v>320</v>
      </c>
      <c r="E24" t="s">
        <v>321</v>
      </c>
      <c r="F24" t="s">
        <v>285</v>
      </c>
      <c r="G24" t="s">
        <v>286</v>
      </c>
      <c r="H24">
        <v>1608143072.25</v>
      </c>
      <c r="I24">
        <f t="shared" si="0"/>
        <v>4.5220327380969094E-4</v>
      </c>
      <c r="J24">
        <f t="shared" si="1"/>
        <v>3.3173364355837189</v>
      </c>
      <c r="K24">
        <f t="shared" si="2"/>
        <v>399.75839999999999</v>
      </c>
      <c r="L24">
        <f t="shared" si="3"/>
        <v>118.83380170501718</v>
      </c>
      <c r="M24">
        <f t="shared" si="4"/>
        <v>12.180998402920716</v>
      </c>
      <c r="N24">
        <f t="shared" si="5"/>
        <v>40.977031468215252</v>
      </c>
      <c r="O24">
        <f t="shared" si="6"/>
        <v>1.9623089727275226E-2</v>
      </c>
      <c r="P24">
        <f t="shared" si="7"/>
        <v>2.9707394872645336</v>
      </c>
      <c r="Q24">
        <f t="shared" si="8"/>
        <v>1.9551363132373711E-2</v>
      </c>
      <c r="R24">
        <f t="shared" si="9"/>
        <v>1.2226024357143848E-2</v>
      </c>
      <c r="S24">
        <f t="shared" si="10"/>
        <v>231.29127242668594</v>
      </c>
      <c r="T24">
        <f t="shared" si="11"/>
        <v>29.237339941235113</v>
      </c>
      <c r="U24">
        <f t="shared" si="12"/>
        <v>28.657019999999999</v>
      </c>
      <c r="V24">
        <f t="shared" si="13"/>
        <v>3.9426411488370077</v>
      </c>
      <c r="W24">
        <f t="shared" si="14"/>
        <v>43.100044707590122</v>
      </c>
      <c r="X24">
        <f t="shared" si="15"/>
        <v>1.6363338650142232</v>
      </c>
      <c r="Y24">
        <f t="shared" si="16"/>
        <v>3.79659435649276</v>
      </c>
      <c r="Z24">
        <f t="shared" si="17"/>
        <v>2.3063072838227843</v>
      </c>
      <c r="AA24">
        <f t="shared" si="18"/>
        <v>-19.942164375007369</v>
      </c>
      <c r="AB24">
        <f t="shared" si="19"/>
        <v>-103.95728546272717</v>
      </c>
      <c r="AC24">
        <f t="shared" si="20"/>
        <v>-7.6531440771095447</v>
      </c>
      <c r="AD24">
        <f t="shared" si="21"/>
        <v>99.738678511841854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53948.380895325383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668.08280000000002</v>
      </c>
      <c r="AR24">
        <v>738.06</v>
      </c>
      <c r="AS24">
        <f t="shared" si="27"/>
        <v>9.4812345879738635E-2</v>
      </c>
      <c r="AT24">
        <v>0.5</v>
      </c>
      <c r="AU24">
        <f t="shared" si="28"/>
        <v>1180.1839018534902</v>
      </c>
      <c r="AV24">
        <f t="shared" si="29"/>
        <v>3.3173364355837189</v>
      </c>
      <c r="AW24">
        <f t="shared" si="30"/>
        <v>55.94800215211631</v>
      </c>
      <c r="AX24">
        <f t="shared" si="31"/>
        <v>0.32021786846597827</v>
      </c>
      <c r="AY24">
        <f t="shared" si="32"/>
        <v>3.3004042075838141E-3</v>
      </c>
      <c r="AZ24">
        <f t="shared" si="33"/>
        <v>3.4198032680269899</v>
      </c>
      <c r="BA24" t="s">
        <v>323</v>
      </c>
      <c r="BB24">
        <v>501.72</v>
      </c>
      <c r="BC24">
        <f t="shared" si="34"/>
        <v>236.33999999999992</v>
      </c>
      <c r="BD24">
        <f t="shared" si="35"/>
        <v>0.29608699331471589</v>
      </c>
      <c r="BE24">
        <f t="shared" si="36"/>
        <v>0.91438073294787647</v>
      </c>
      <c r="BF24">
        <f t="shared" si="37"/>
        <v>3.0986565842359712</v>
      </c>
      <c r="BG24">
        <f t="shared" si="38"/>
        <v>0.9911320782073495</v>
      </c>
      <c r="BH24">
        <f t="shared" si="39"/>
        <v>1399.99833333333</v>
      </c>
      <c r="BI24">
        <f t="shared" si="40"/>
        <v>1180.1839018534902</v>
      </c>
      <c r="BJ24">
        <f t="shared" si="41"/>
        <v>0.84298950488285795</v>
      </c>
      <c r="BK24">
        <f t="shared" si="42"/>
        <v>0.19597900976571597</v>
      </c>
      <c r="BL24">
        <v>6</v>
      </c>
      <c r="BM24">
        <v>0.5</v>
      </c>
      <c r="BN24" t="s">
        <v>290</v>
      </c>
      <c r="BO24">
        <v>2</v>
      </c>
      <c r="BP24">
        <v>1608143072.25</v>
      </c>
      <c r="BQ24">
        <v>399.75839999999999</v>
      </c>
      <c r="BR24">
        <v>403.95606666666703</v>
      </c>
      <c r="BS24">
        <v>15.9635333333333</v>
      </c>
      <c r="BT24">
        <v>15.42956</v>
      </c>
      <c r="BU24">
        <v>396.953233333333</v>
      </c>
      <c r="BV24">
        <v>15.9445033333333</v>
      </c>
      <c r="BW24">
        <v>500.007566666667</v>
      </c>
      <c r="BX24">
        <v>102.40446666666701</v>
      </c>
      <c r="BY24">
        <v>0.100024716666667</v>
      </c>
      <c r="BZ24">
        <v>28.007930000000002</v>
      </c>
      <c r="CA24">
        <v>28.657019999999999</v>
      </c>
      <c r="CB24">
        <v>999.9</v>
      </c>
      <c r="CC24">
        <v>0</v>
      </c>
      <c r="CD24">
        <v>0</v>
      </c>
      <c r="CE24">
        <v>9996.3513333333303</v>
      </c>
      <c r="CF24">
        <v>0</v>
      </c>
      <c r="CG24">
        <v>277.65710000000001</v>
      </c>
      <c r="CH24">
        <v>1399.99833333333</v>
      </c>
      <c r="CI24">
        <v>0.89999399999999996</v>
      </c>
      <c r="CJ24">
        <v>0.100006</v>
      </c>
      <c r="CK24">
        <v>0</v>
      </c>
      <c r="CL24">
        <v>668.0797</v>
      </c>
      <c r="CM24">
        <v>4.9993800000000004</v>
      </c>
      <c r="CN24">
        <v>9597.1219999999994</v>
      </c>
      <c r="CO24">
        <v>11164.313333333301</v>
      </c>
      <c r="CP24">
        <v>49.061999999999998</v>
      </c>
      <c r="CQ24">
        <v>51.125</v>
      </c>
      <c r="CR24">
        <v>49.936999999999998</v>
      </c>
      <c r="CS24">
        <v>50.936999999999998</v>
      </c>
      <c r="CT24">
        <v>50.535133333333299</v>
      </c>
      <c r="CU24">
        <v>1255.48833333333</v>
      </c>
      <c r="CV24">
        <v>139.51</v>
      </c>
      <c r="CW24">
        <v>0</v>
      </c>
      <c r="CX24">
        <v>117.09999990463299</v>
      </c>
      <c r="CY24">
        <v>0</v>
      </c>
      <c r="CZ24">
        <v>668.08280000000002</v>
      </c>
      <c r="DA24">
        <v>1.7170769276278699</v>
      </c>
      <c r="DB24">
        <v>29.519230826610301</v>
      </c>
      <c r="DC24">
        <v>9597.2756000000008</v>
      </c>
      <c r="DD24">
        <v>15</v>
      </c>
      <c r="DE24">
        <v>1608142556.5</v>
      </c>
      <c r="DF24" t="s">
        <v>297</v>
      </c>
      <c r="DG24">
        <v>1608142556.5</v>
      </c>
      <c r="DH24">
        <v>1608142545.5</v>
      </c>
      <c r="DI24">
        <v>5</v>
      </c>
      <c r="DJ24">
        <v>-2.5950000000000002</v>
      </c>
      <c r="DK24">
        <v>-8.0000000000000002E-3</v>
      </c>
      <c r="DL24">
        <v>2.8050000000000002</v>
      </c>
      <c r="DM24">
        <v>1.9E-2</v>
      </c>
      <c r="DN24">
        <v>47</v>
      </c>
      <c r="DO24">
        <v>16</v>
      </c>
      <c r="DP24">
        <v>0.28000000000000003</v>
      </c>
      <c r="DQ24">
        <v>0.19</v>
      </c>
      <c r="DR24">
        <v>3.3192131024942801</v>
      </c>
      <c r="DS24">
        <v>-7.1372160397303097E-2</v>
      </c>
      <c r="DT24">
        <v>1.1335545015037E-2</v>
      </c>
      <c r="DU24">
        <v>1</v>
      </c>
      <c r="DV24">
        <v>-4.1998080645161302</v>
      </c>
      <c r="DW24">
        <v>0.12265354838709901</v>
      </c>
      <c r="DX24">
        <v>1.5098120246029899E-2</v>
      </c>
      <c r="DY24">
        <v>1</v>
      </c>
      <c r="DZ24">
        <v>0.53487932258064497</v>
      </c>
      <c r="EA24">
        <v>-8.8265516129034299E-2</v>
      </c>
      <c r="EB24">
        <v>6.7769460073298796E-3</v>
      </c>
      <c r="EC24">
        <v>1</v>
      </c>
      <c r="ED24">
        <v>3</v>
      </c>
      <c r="EE24">
        <v>3</v>
      </c>
      <c r="EF24" t="s">
        <v>303</v>
      </c>
      <c r="EG24">
        <v>100</v>
      </c>
      <c r="EH24">
        <v>100</v>
      </c>
      <c r="EI24">
        <v>2.8050000000000002</v>
      </c>
      <c r="EJ24">
        <v>1.9E-2</v>
      </c>
      <c r="EK24">
        <v>2.8051849999999998</v>
      </c>
      <c r="EL24">
        <v>0</v>
      </c>
      <c r="EM24">
        <v>0</v>
      </c>
      <c r="EN24">
        <v>0</v>
      </c>
      <c r="EO24">
        <v>1.9029999999995401E-2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8.6999999999999993</v>
      </c>
      <c r="EX24">
        <v>8.9</v>
      </c>
      <c r="EY24">
        <v>2</v>
      </c>
      <c r="EZ24">
        <v>491.37799999999999</v>
      </c>
      <c r="FA24">
        <v>531.76900000000001</v>
      </c>
      <c r="FB24">
        <v>24.151399999999999</v>
      </c>
      <c r="FC24">
        <v>32.904600000000002</v>
      </c>
      <c r="FD24">
        <v>29.9998</v>
      </c>
      <c r="FE24">
        <v>32.718400000000003</v>
      </c>
      <c r="FF24">
        <v>32.755800000000001</v>
      </c>
      <c r="FG24">
        <v>20.811900000000001</v>
      </c>
      <c r="FH24">
        <v>0</v>
      </c>
      <c r="FI24">
        <v>100</v>
      </c>
      <c r="FJ24">
        <v>24.1614</v>
      </c>
      <c r="FK24">
        <v>404.041</v>
      </c>
      <c r="FL24">
        <v>16.065899999999999</v>
      </c>
      <c r="FM24">
        <v>100.959</v>
      </c>
      <c r="FN24">
        <v>100.39400000000001</v>
      </c>
    </row>
    <row r="25" spans="1:170" x14ac:dyDescent="0.25">
      <c r="A25">
        <v>9</v>
      </c>
      <c r="B25">
        <v>1608143200.5</v>
      </c>
      <c r="C25">
        <v>793.90000009536698</v>
      </c>
      <c r="D25" t="s">
        <v>324</v>
      </c>
      <c r="E25" t="s">
        <v>325</v>
      </c>
      <c r="F25" t="s">
        <v>285</v>
      </c>
      <c r="G25" t="s">
        <v>286</v>
      </c>
      <c r="H25">
        <v>1608143192.5</v>
      </c>
      <c r="I25">
        <f t="shared" si="0"/>
        <v>4.2799787123850859E-4</v>
      </c>
      <c r="J25">
        <f t="shared" si="1"/>
        <v>3.5538095281821187</v>
      </c>
      <c r="K25">
        <f t="shared" si="2"/>
        <v>500.67574193548398</v>
      </c>
      <c r="L25">
        <f t="shared" si="3"/>
        <v>178.89867032054721</v>
      </c>
      <c r="M25">
        <f t="shared" si="4"/>
        <v>18.337765391275891</v>
      </c>
      <c r="N25">
        <f t="shared" si="5"/>
        <v>51.321087385753422</v>
      </c>
      <c r="O25">
        <f t="shared" si="6"/>
        <v>1.8448379636577378E-2</v>
      </c>
      <c r="P25">
        <f t="shared" si="7"/>
        <v>2.9699235535190454</v>
      </c>
      <c r="Q25">
        <f t="shared" si="8"/>
        <v>1.8384951295931734E-2</v>
      </c>
      <c r="R25">
        <f t="shared" si="9"/>
        <v>1.1496275078001153E-2</v>
      </c>
      <c r="S25">
        <f t="shared" si="10"/>
        <v>231.29071976290982</v>
      </c>
      <c r="T25">
        <f t="shared" si="11"/>
        <v>29.246678355258751</v>
      </c>
      <c r="U25">
        <f t="shared" si="12"/>
        <v>28.661567741935499</v>
      </c>
      <c r="V25">
        <f t="shared" si="13"/>
        <v>3.9436814446746604</v>
      </c>
      <c r="W25">
        <f t="shared" si="14"/>
        <v>42.720856895709524</v>
      </c>
      <c r="X25">
        <f t="shared" si="15"/>
        <v>1.622204133399942</v>
      </c>
      <c r="Y25">
        <f t="shared" si="16"/>
        <v>3.7972181535592293</v>
      </c>
      <c r="Z25">
        <f t="shared" si="17"/>
        <v>2.3214773112747187</v>
      </c>
      <c r="AA25">
        <f t="shared" si="18"/>
        <v>-18.874706121618228</v>
      </c>
      <c r="AB25">
        <f t="shared" si="19"/>
        <v>-104.2056277068323</v>
      </c>
      <c r="AC25">
        <f t="shared" si="20"/>
        <v>-7.6738155865676321</v>
      </c>
      <c r="AD25">
        <f t="shared" si="21"/>
        <v>100.53657034789165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53923.962788890582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673.88919230769204</v>
      </c>
      <c r="AR25">
        <v>751.39</v>
      </c>
      <c r="AS25">
        <f t="shared" si="27"/>
        <v>0.10314325143042624</v>
      </c>
      <c r="AT25">
        <v>0.5</v>
      </c>
      <c r="AU25">
        <f t="shared" si="28"/>
        <v>1180.1890083046997</v>
      </c>
      <c r="AV25">
        <f t="shared" si="29"/>
        <v>3.5538095281821187</v>
      </c>
      <c r="AW25">
        <f t="shared" si="30"/>
        <v>60.864265809498519</v>
      </c>
      <c r="AX25">
        <f t="shared" si="31"/>
        <v>0.32556994370433462</v>
      </c>
      <c r="AY25">
        <f t="shared" si="32"/>
        <v>3.5007587589153868E-3</v>
      </c>
      <c r="AZ25">
        <f t="shared" si="33"/>
        <v>3.3413939498795568</v>
      </c>
      <c r="BA25" t="s">
        <v>327</v>
      </c>
      <c r="BB25">
        <v>506.76</v>
      </c>
      <c r="BC25">
        <f t="shared" si="34"/>
        <v>244.63</v>
      </c>
      <c r="BD25">
        <f t="shared" si="35"/>
        <v>0.31680827246170928</v>
      </c>
      <c r="BE25">
        <f t="shared" si="36"/>
        <v>0.91121539421918341</v>
      </c>
      <c r="BF25">
        <f t="shared" si="37"/>
        <v>2.1580107952963359</v>
      </c>
      <c r="BG25">
        <f t="shared" si="38"/>
        <v>0.98589765431114273</v>
      </c>
      <c r="BH25">
        <f t="shared" si="39"/>
        <v>1400.00548387097</v>
      </c>
      <c r="BI25">
        <f t="shared" si="40"/>
        <v>1180.1890083046997</v>
      </c>
      <c r="BJ25">
        <f t="shared" si="41"/>
        <v>0.84298884675902497</v>
      </c>
      <c r="BK25">
        <f t="shared" si="42"/>
        <v>0.19597769351805003</v>
      </c>
      <c r="BL25">
        <v>6</v>
      </c>
      <c r="BM25">
        <v>0.5</v>
      </c>
      <c r="BN25" t="s">
        <v>290</v>
      </c>
      <c r="BO25">
        <v>2</v>
      </c>
      <c r="BP25">
        <v>1608143192.5</v>
      </c>
      <c r="BQ25">
        <v>500.67574193548398</v>
      </c>
      <c r="BR25">
        <v>505.19738709677398</v>
      </c>
      <c r="BS25">
        <v>15.8258193548387</v>
      </c>
      <c r="BT25">
        <v>15.3203580645161</v>
      </c>
      <c r="BU25">
        <v>497.07274193548398</v>
      </c>
      <c r="BV25">
        <v>15.810819354838699</v>
      </c>
      <c r="BW25">
        <v>500.00796774193498</v>
      </c>
      <c r="BX25">
        <v>102.40364516129</v>
      </c>
      <c r="BY25">
        <v>9.9997590322580696E-2</v>
      </c>
      <c r="BZ25">
        <v>28.0107483870968</v>
      </c>
      <c r="CA25">
        <v>28.661567741935499</v>
      </c>
      <c r="CB25">
        <v>999.9</v>
      </c>
      <c r="CC25">
        <v>0</v>
      </c>
      <c r="CD25">
        <v>0</v>
      </c>
      <c r="CE25">
        <v>9991.8158064516101</v>
      </c>
      <c r="CF25">
        <v>0</v>
      </c>
      <c r="CG25">
        <v>285.972709677419</v>
      </c>
      <c r="CH25">
        <v>1400.00548387097</v>
      </c>
      <c r="CI25">
        <v>0.90001600000000004</v>
      </c>
      <c r="CJ25">
        <v>9.9984000000000003E-2</v>
      </c>
      <c r="CK25">
        <v>0</v>
      </c>
      <c r="CL25">
        <v>673.89170967741904</v>
      </c>
      <c r="CM25">
        <v>4.9993800000000004</v>
      </c>
      <c r="CN25">
        <v>9680.5109677419405</v>
      </c>
      <c r="CO25">
        <v>11164.4225806452</v>
      </c>
      <c r="CP25">
        <v>49.042000000000002</v>
      </c>
      <c r="CQ25">
        <v>51.125</v>
      </c>
      <c r="CR25">
        <v>49.890999999999998</v>
      </c>
      <c r="CS25">
        <v>50.936999999999998</v>
      </c>
      <c r="CT25">
        <v>50.503999999999998</v>
      </c>
      <c r="CU25">
        <v>1255.52548387097</v>
      </c>
      <c r="CV25">
        <v>139.47999999999999</v>
      </c>
      <c r="CW25">
        <v>0</v>
      </c>
      <c r="CX25">
        <v>119.700000047684</v>
      </c>
      <c r="CY25">
        <v>0</v>
      </c>
      <c r="CZ25">
        <v>673.88919230769204</v>
      </c>
      <c r="DA25">
        <v>2.5322051249483102</v>
      </c>
      <c r="DB25">
        <v>24.130940201719199</v>
      </c>
      <c r="DC25">
        <v>9680.6465384615403</v>
      </c>
      <c r="DD25">
        <v>15</v>
      </c>
      <c r="DE25">
        <v>1608143218.5</v>
      </c>
      <c r="DF25" t="s">
        <v>328</v>
      </c>
      <c r="DG25">
        <v>1608143218.5</v>
      </c>
      <c r="DH25">
        <v>1608143217.5</v>
      </c>
      <c r="DI25">
        <v>6</v>
      </c>
      <c r="DJ25">
        <v>0.79800000000000004</v>
      </c>
      <c r="DK25">
        <v>-4.0000000000000001E-3</v>
      </c>
      <c r="DL25">
        <v>3.6030000000000002</v>
      </c>
      <c r="DM25">
        <v>1.4999999999999999E-2</v>
      </c>
      <c r="DN25">
        <v>505</v>
      </c>
      <c r="DO25">
        <v>15</v>
      </c>
      <c r="DP25">
        <v>0.21</v>
      </c>
      <c r="DQ25">
        <v>0.11</v>
      </c>
      <c r="DR25">
        <v>4.2168433615394303</v>
      </c>
      <c r="DS25">
        <v>-0.144972235943122</v>
      </c>
      <c r="DT25">
        <v>3.4600780986767797E-2</v>
      </c>
      <c r="DU25">
        <v>1</v>
      </c>
      <c r="DV25">
        <v>-5.31935290322581</v>
      </c>
      <c r="DW25">
        <v>0.187234838709672</v>
      </c>
      <c r="DX25">
        <v>4.1233225499827997E-2</v>
      </c>
      <c r="DY25">
        <v>1</v>
      </c>
      <c r="DZ25">
        <v>0.50948803225806505</v>
      </c>
      <c r="EA25">
        <v>-8.0978661290322995E-2</v>
      </c>
      <c r="EB25">
        <v>6.2865252543160104E-3</v>
      </c>
      <c r="EC25">
        <v>1</v>
      </c>
      <c r="ED25">
        <v>3</v>
      </c>
      <c r="EE25">
        <v>3</v>
      </c>
      <c r="EF25" t="s">
        <v>303</v>
      </c>
      <c r="EG25">
        <v>100</v>
      </c>
      <c r="EH25">
        <v>100</v>
      </c>
      <c r="EI25">
        <v>3.6030000000000002</v>
      </c>
      <c r="EJ25">
        <v>1.4999999999999999E-2</v>
      </c>
      <c r="EK25">
        <v>2.8051849999999998</v>
      </c>
      <c r="EL25">
        <v>0</v>
      </c>
      <c r="EM25">
        <v>0</v>
      </c>
      <c r="EN25">
        <v>0</v>
      </c>
      <c r="EO25">
        <v>1.9029999999995401E-2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10.7</v>
      </c>
      <c r="EX25">
        <v>10.9</v>
      </c>
      <c r="EY25">
        <v>2</v>
      </c>
      <c r="EZ25">
        <v>491.34500000000003</v>
      </c>
      <c r="FA25">
        <v>531.85</v>
      </c>
      <c r="FB25">
        <v>24.150300000000001</v>
      </c>
      <c r="FC25">
        <v>32.843499999999999</v>
      </c>
      <c r="FD25">
        <v>29.9999</v>
      </c>
      <c r="FE25">
        <v>32.665999999999997</v>
      </c>
      <c r="FF25">
        <v>32.705199999999998</v>
      </c>
      <c r="FG25">
        <v>24.885000000000002</v>
      </c>
      <c r="FH25">
        <v>0</v>
      </c>
      <c r="FI25">
        <v>100</v>
      </c>
      <c r="FJ25">
        <v>24.153099999999998</v>
      </c>
      <c r="FK25">
        <v>505.262</v>
      </c>
      <c r="FL25">
        <v>15.940099999999999</v>
      </c>
      <c r="FM25">
        <v>100.96599999999999</v>
      </c>
      <c r="FN25">
        <v>100.40300000000001</v>
      </c>
    </row>
    <row r="26" spans="1:170" x14ac:dyDescent="0.25">
      <c r="A26">
        <v>10</v>
      </c>
      <c r="B26">
        <v>1608143339.5</v>
      </c>
      <c r="C26">
        <v>932.90000009536698</v>
      </c>
      <c r="D26" t="s">
        <v>329</v>
      </c>
      <c r="E26" t="s">
        <v>330</v>
      </c>
      <c r="F26" t="s">
        <v>285</v>
      </c>
      <c r="G26" t="s">
        <v>286</v>
      </c>
      <c r="H26">
        <v>1608143331.5</v>
      </c>
      <c r="I26">
        <f t="shared" si="0"/>
        <v>3.9212405282119424E-4</v>
      </c>
      <c r="J26">
        <f t="shared" si="1"/>
        <v>4.3559885008959895</v>
      </c>
      <c r="K26">
        <f t="shared" si="2"/>
        <v>599.87341935483903</v>
      </c>
      <c r="L26">
        <f t="shared" si="3"/>
        <v>169.16371425949055</v>
      </c>
      <c r="M26">
        <f t="shared" si="4"/>
        <v>17.340382144180936</v>
      </c>
      <c r="N26">
        <f t="shared" si="5"/>
        <v>61.490931286795323</v>
      </c>
      <c r="O26">
        <f t="shared" si="6"/>
        <v>1.6786721184546466E-2</v>
      </c>
      <c r="P26">
        <f t="shared" si="7"/>
        <v>2.9711671282642631</v>
      </c>
      <c r="Q26">
        <f t="shared" si="8"/>
        <v>1.6734208686680362E-2</v>
      </c>
      <c r="R26">
        <f t="shared" si="9"/>
        <v>1.04635846984217E-2</v>
      </c>
      <c r="S26">
        <f t="shared" si="10"/>
        <v>231.29159516450412</v>
      </c>
      <c r="T26">
        <f t="shared" si="11"/>
        <v>29.233186270960395</v>
      </c>
      <c r="U26">
        <f t="shared" si="12"/>
        <v>28.668774193548401</v>
      </c>
      <c r="V26">
        <f t="shared" si="13"/>
        <v>3.9453304105105942</v>
      </c>
      <c r="W26">
        <f t="shared" si="14"/>
        <v>42.412725250734127</v>
      </c>
      <c r="X26">
        <f t="shared" si="15"/>
        <v>1.6084174301615304</v>
      </c>
      <c r="Y26">
        <f t="shared" si="16"/>
        <v>3.7922991759028499</v>
      </c>
      <c r="Z26">
        <f t="shared" si="17"/>
        <v>2.336912980349064</v>
      </c>
      <c r="AA26">
        <f t="shared" si="18"/>
        <v>-17.292670729414667</v>
      </c>
      <c r="AB26">
        <f t="shared" si="19"/>
        <v>-108.96531620097538</v>
      </c>
      <c r="AC26">
        <f t="shared" si="20"/>
        <v>-8.0203664714499858</v>
      </c>
      <c r="AD26">
        <f t="shared" si="21"/>
        <v>97.013241762664066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53964.431903455457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331</v>
      </c>
      <c r="AQ26">
        <v>677.93761538461501</v>
      </c>
      <c r="AR26">
        <v>762.62</v>
      </c>
      <c r="AS26">
        <f t="shared" si="27"/>
        <v>0.11104138970310895</v>
      </c>
      <c r="AT26">
        <v>0.5</v>
      </c>
      <c r="AU26">
        <f t="shared" si="28"/>
        <v>1180.1919096022134</v>
      </c>
      <c r="AV26">
        <f t="shared" si="29"/>
        <v>4.3559885008959895</v>
      </c>
      <c r="AW26">
        <f t="shared" si="30"/>
        <v>65.525074879297847</v>
      </c>
      <c r="AX26">
        <f t="shared" si="31"/>
        <v>0.32693871128478147</v>
      </c>
      <c r="AY26">
        <f t="shared" si="32"/>
        <v>4.1804522981140754E-3</v>
      </c>
      <c r="AZ26">
        <f t="shared" si="33"/>
        <v>3.2774645301723009</v>
      </c>
      <c r="BA26" t="s">
        <v>332</v>
      </c>
      <c r="BB26">
        <v>513.29</v>
      </c>
      <c r="BC26">
        <f t="shared" si="34"/>
        <v>249.33000000000004</v>
      </c>
      <c r="BD26">
        <f t="shared" si="35"/>
        <v>0.33963977305332282</v>
      </c>
      <c r="BE26">
        <f t="shared" si="36"/>
        <v>0.90929463509398678</v>
      </c>
      <c r="BF26">
        <f t="shared" si="37"/>
        <v>1.7962846327056783</v>
      </c>
      <c r="BG26">
        <f t="shared" si="38"/>
        <v>0.98148785833556862</v>
      </c>
      <c r="BH26">
        <f t="shared" si="39"/>
        <v>1400.00870967742</v>
      </c>
      <c r="BI26">
        <f t="shared" si="40"/>
        <v>1180.1919096022134</v>
      </c>
      <c r="BJ26">
        <f t="shared" si="41"/>
        <v>0.84298897674296946</v>
      </c>
      <c r="BK26">
        <f t="shared" si="42"/>
        <v>0.19597795348593902</v>
      </c>
      <c r="BL26">
        <v>6</v>
      </c>
      <c r="BM26">
        <v>0.5</v>
      </c>
      <c r="BN26" t="s">
        <v>290</v>
      </c>
      <c r="BO26">
        <v>2</v>
      </c>
      <c r="BP26">
        <v>1608143331.5</v>
      </c>
      <c r="BQ26">
        <v>599.87341935483903</v>
      </c>
      <c r="BR26">
        <v>605.38270967741903</v>
      </c>
      <c r="BS26">
        <v>15.6908806451613</v>
      </c>
      <c r="BT26">
        <v>15.2277290322581</v>
      </c>
      <c r="BU26">
        <v>596.270225806452</v>
      </c>
      <c r="BV26">
        <v>15.6758677419355</v>
      </c>
      <c r="BW26">
        <v>500.01503225806402</v>
      </c>
      <c r="BX26">
        <v>102.406516129032</v>
      </c>
      <c r="BY26">
        <v>9.9994916129032302E-2</v>
      </c>
      <c r="BZ26">
        <v>27.9885129032258</v>
      </c>
      <c r="CA26">
        <v>28.668774193548401</v>
      </c>
      <c r="CB26">
        <v>999.9</v>
      </c>
      <c r="CC26">
        <v>0</v>
      </c>
      <c r="CD26">
        <v>0</v>
      </c>
      <c r="CE26">
        <v>9998.57096774194</v>
      </c>
      <c r="CF26">
        <v>0</v>
      </c>
      <c r="CG26">
        <v>274.62606451612902</v>
      </c>
      <c r="CH26">
        <v>1400.00870967742</v>
      </c>
      <c r="CI26">
        <v>0.90000961290322601</v>
      </c>
      <c r="CJ26">
        <v>9.9990335483870998E-2</v>
      </c>
      <c r="CK26">
        <v>0</v>
      </c>
      <c r="CL26">
        <v>677.91093548387096</v>
      </c>
      <c r="CM26">
        <v>4.9993800000000004</v>
      </c>
      <c r="CN26">
        <v>9729.4493548387109</v>
      </c>
      <c r="CO26">
        <v>11164.435483871001</v>
      </c>
      <c r="CP26">
        <v>49.026000000000003</v>
      </c>
      <c r="CQ26">
        <v>51.061999999999998</v>
      </c>
      <c r="CR26">
        <v>49.875</v>
      </c>
      <c r="CS26">
        <v>50.936999999999998</v>
      </c>
      <c r="CT26">
        <v>50.508000000000003</v>
      </c>
      <c r="CU26">
        <v>1255.5229032258101</v>
      </c>
      <c r="CV26">
        <v>139.48645161290301</v>
      </c>
      <c r="CW26">
        <v>0</v>
      </c>
      <c r="CX26">
        <v>138.59999990463299</v>
      </c>
      <c r="CY26">
        <v>0</v>
      </c>
      <c r="CZ26">
        <v>677.93761538461501</v>
      </c>
      <c r="DA26">
        <v>1.55398290715162</v>
      </c>
      <c r="DB26">
        <v>32.244444416201098</v>
      </c>
      <c r="DC26">
        <v>9729.7219230769206</v>
      </c>
      <c r="DD26">
        <v>15</v>
      </c>
      <c r="DE26">
        <v>1608143218.5</v>
      </c>
      <c r="DF26" t="s">
        <v>328</v>
      </c>
      <c r="DG26">
        <v>1608143218.5</v>
      </c>
      <c r="DH26">
        <v>1608143217.5</v>
      </c>
      <c r="DI26">
        <v>6</v>
      </c>
      <c r="DJ26">
        <v>0.79800000000000004</v>
      </c>
      <c r="DK26">
        <v>-4.0000000000000001E-3</v>
      </c>
      <c r="DL26">
        <v>3.6030000000000002</v>
      </c>
      <c r="DM26">
        <v>1.4999999999999999E-2</v>
      </c>
      <c r="DN26">
        <v>505</v>
      </c>
      <c r="DO26">
        <v>15</v>
      </c>
      <c r="DP26">
        <v>0.21</v>
      </c>
      <c r="DQ26">
        <v>0.11</v>
      </c>
      <c r="DR26">
        <v>4.3592083794721601</v>
      </c>
      <c r="DS26">
        <v>-0.60945243441584696</v>
      </c>
      <c r="DT26">
        <v>5.34207791172778E-2</v>
      </c>
      <c r="DU26">
        <v>0</v>
      </c>
      <c r="DV26">
        <v>-5.5092167741935496</v>
      </c>
      <c r="DW26">
        <v>0.76817032258065898</v>
      </c>
      <c r="DX26">
        <v>6.5229405025009596E-2</v>
      </c>
      <c r="DY26">
        <v>0</v>
      </c>
      <c r="DZ26">
        <v>0.46314883870967699</v>
      </c>
      <c r="EA26">
        <v>4.0162258064516902E-3</v>
      </c>
      <c r="EB26">
        <v>1.0531675140713001E-3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3.6030000000000002</v>
      </c>
      <c r="EJ26">
        <v>1.4999999999999999E-2</v>
      </c>
      <c r="EK26">
        <v>3.6032000000001299</v>
      </c>
      <c r="EL26">
        <v>0</v>
      </c>
      <c r="EM26">
        <v>0</v>
      </c>
      <c r="EN26">
        <v>0</v>
      </c>
      <c r="EO26">
        <v>1.5015000000000001E-2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</v>
      </c>
      <c r="EX26">
        <v>2</v>
      </c>
      <c r="EY26">
        <v>2</v>
      </c>
      <c r="EZ26">
        <v>491.32900000000001</v>
      </c>
      <c r="FA26">
        <v>531.23699999999997</v>
      </c>
      <c r="FB26">
        <v>24.144600000000001</v>
      </c>
      <c r="FC26">
        <v>32.839399999999998</v>
      </c>
      <c r="FD26">
        <v>30</v>
      </c>
      <c r="FE26">
        <v>32.651499999999999</v>
      </c>
      <c r="FF26">
        <v>32.689300000000003</v>
      </c>
      <c r="FG26">
        <v>28.788399999999999</v>
      </c>
      <c r="FH26">
        <v>0</v>
      </c>
      <c r="FI26">
        <v>100</v>
      </c>
      <c r="FJ26">
        <v>24.1541</v>
      </c>
      <c r="FK26">
        <v>605.38699999999994</v>
      </c>
      <c r="FL26">
        <v>15.940099999999999</v>
      </c>
      <c r="FM26">
        <v>100.967</v>
      </c>
      <c r="FN26">
        <v>100.4</v>
      </c>
    </row>
    <row r="27" spans="1:170" x14ac:dyDescent="0.25">
      <c r="A27">
        <v>11</v>
      </c>
      <c r="B27">
        <v>1608143444</v>
      </c>
      <c r="C27">
        <v>1037.4000000953699</v>
      </c>
      <c r="D27" t="s">
        <v>333</v>
      </c>
      <c r="E27" t="s">
        <v>334</v>
      </c>
      <c r="F27" t="s">
        <v>285</v>
      </c>
      <c r="G27" t="s">
        <v>286</v>
      </c>
      <c r="H27">
        <v>1608143436</v>
      </c>
      <c r="I27">
        <f t="shared" si="0"/>
        <v>3.8356209752650873E-4</v>
      </c>
      <c r="J27">
        <f t="shared" si="1"/>
        <v>5.1187506044990325</v>
      </c>
      <c r="K27">
        <f t="shared" si="2"/>
        <v>699.65367741935495</v>
      </c>
      <c r="L27">
        <f t="shared" si="3"/>
        <v>181.75908063897924</v>
      </c>
      <c r="M27">
        <f t="shared" si="4"/>
        <v>18.631640353825176</v>
      </c>
      <c r="N27">
        <f t="shared" si="5"/>
        <v>71.719639228374575</v>
      </c>
      <c r="O27">
        <f t="shared" si="6"/>
        <v>1.6379128700578172E-2</v>
      </c>
      <c r="P27">
        <f t="shared" si="7"/>
        <v>2.9687094732558292</v>
      </c>
      <c r="Q27">
        <f t="shared" si="8"/>
        <v>1.6329089964963146E-2</v>
      </c>
      <c r="R27">
        <f t="shared" si="9"/>
        <v>1.0210164192686437E-2</v>
      </c>
      <c r="S27">
        <f t="shared" si="10"/>
        <v>231.29383822813853</v>
      </c>
      <c r="T27">
        <f t="shared" si="11"/>
        <v>29.239012872548031</v>
      </c>
      <c r="U27">
        <f t="shared" si="12"/>
        <v>28.659938709677402</v>
      </c>
      <c r="V27">
        <f t="shared" si="13"/>
        <v>3.9433087760780392</v>
      </c>
      <c r="W27">
        <f t="shared" si="14"/>
        <v>42.199371817970174</v>
      </c>
      <c r="X27">
        <f t="shared" si="15"/>
        <v>1.6005744478725206</v>
      </c>
      <c r="Y27">
        <f t="shared" si="16"/>
        <v>3.7928869054655743</v>
      </c>
      <c r="Z27">
        <f t="shared" si="17"/>
        <v>2.3427343282055189</v>
      </c>
      <c r="AA27">
        <f t="shared" si="18"/>
        <v>-16.915088500919033</v>
      </c>
      <c r="AB27">
        <f t="shared" si="19"/>
        <v>-107.03565188064036</v>
      </c>
      <c r="AC27">
        <f t="shared" si="20"/>
        <v>-7.8846132849285855</v>
      </c>
      <c r="AD27">
        <f t="shared" si="21"/>
        <v>99.45848456165055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53891.998665553547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335</v>
      </c>
      <c r="AQ27">
        <v>682.34972000000005</v>
      </c>
      <c r="AR27">
        <v>773.53</v>
      </c>
      <c r="AS27">
        <f t="shared" si="27"/>
        <v>0.11787555750908163</v>
      </c>
      <c r="AT27">
        <v>0.5</v>
      </c>
      <c r="AU27">
        <f t="shared" si="28"/>
        <v>1180.2028460502859</v>
      </c>
      <c r="AV27">
        <f t="shared" si="29"/>
        <v>5.1187506044990325</v>
      </c>
      <c r="AW27">
        <f t="shared" si="30"/>
        <v>69.558534225991139</v>
      </c>
      <c r="AX27">
        <f t="shared" si="31"/>
        <v>0.3343632438302328</v>
      </c>
      <c r="AY27">
        <f t="shared" si="32"/>
        <v>4.8267110212277357E-3</v>
      </c>
      <c r="AZ27">
        <f t="shared" si="33"/>
        <v>3.2171344356392129</v>
      </c>
      <c r="BA27" t="s">
        <v>336</v>
      </c>
      <c r="BB27">
        <v>514.89</v>
      </c>
      <c r="BC27">
        <f t="shared" si="34"/>
        <v>258.64</v>
      </c>
      <c r="BD27">
        <f t="shared" si="35"/>
        <v>0.35253742653881814</v>
      </c>
      <c r="BE27">
        <f t="shared" si="36"/>
        <v>0.90585288968000033</v>
      </c>
      <c r="BF27">
        <f t="shared" si="37"/>
        <v>1.5706364732539151</v>
      </c>
      <c r="BG27">
        <f t="shared" si="38"/>
        <v>0.97720371994790045</v>
      </c>
      <c r="BH27">
        <f t="shared" si="39"/>
        <v>1400.0216129032301</v>
      </c>
      <c r="BI27">
        <f t="shared" si="40"/>
        <v>1180.2028460502859</v>
      </c>
      <c r="BJ27">
        <f t="shared" si="41"/>
        <v>0.8429890190072814</v>
      </c>
      <c r="BK27">
        <f t="shared" si="42"/>
        <v>0.19597803801456312</v>
      </c>
      <c r="BL27">
        <v>6</v>
      </c>
      <c r="BM27">
        <v>0.5</v>
      </c>
      <c r="BN27" t="s">
        <v>290</v>
      </c>
      <c r="BO27">
        <v>2</v>
      </c>
      <c r="BP27">
        <v>1608143436</v>
      </c>
      <c r="BQ27">
        <v>699.65367741935495</v>
      </c>
      <c r="BR27">
        <v>706.11806451612904</v>
      </c>
      <c r="BS27">
        <v>15.6142419354839</v>
      </c>
      <c r="BT27">
        <v>15.161164516129</v>
      </c>
      <c r="BU27">
        <v>696.05048387096804</v>
      </c>
      <c r="BV27">
        <v>15.5992193548387</v>
      </c>
      <c r="BW27">
        <v>500.01132258064501</v>
      </c>
      <c r="BX27">
        <v>102.40729032258101</v>
      </c>
      <c r="BY27">
        <v>0.1000523</v>
      </c>
      <c r="BZ27">
        <v>27.991170967741901</v>
      </c>
      <c r="CA27">
        <v>28.659938709677402</v>
      </c>
      <c r="CB27">
        <v>999.9</v>
      </c>
      <c r="CC27">
        <v>0</v>
      </c>
      <c r="CD27">
        <v>0</v>
      </c>
      <c r="CE27">
        <v>9984.5951612903209</v>
      </c>
      <c r="CF27">
        <v>0</v>
      </c>
      <c r="CG27">
        <v>282.17429032258099</v>
      </c>
      <c r="CH27">
        <v>1400.0216129032301</v>
      </c>
      <c r="CI27">
        <v>0.90000825806451601</v>
      </c>
      <c r="CJ27">
        <v>9.9991716129032293E-2</v>
      </c>
      <c r="CK27">
        <v>0</v>
      </c>
      <c r="CL27">
        <v>682.31774193548404</v>
      </c>
      <c r="CM27">
        <v>4.9993800000000004</v>
      </c>
      <c r="CN27">
        <v>9793.41387096775</v>
      </c>
      <c r="CO27">
        <v>11164.538709677399</v>
      </c>
      <c r="CP27">
        <v>49.026000000000003</v>
      </c>
      <c r="CQ27">
        <v>51.061999999999998</v>
      </c>
      <c r="CR27">
        <v>49.875</v>
      </c>
      <c r="CS27">
        <v>50.936999999999998</v>
      </c>
      <c r="CT27">
        <v>50.518000000000001</v>
      </c>
      <c r="CU27">
        <v>1255.53225806452</v>
      </c>
      <c r="CV27">
        <v>139.48967741935499</v>
      </c>
      <c r="CW27">
        <v>0</v>
      </c>
      <c r="CX27">
        <v>104.09999990463299</v>
      </c>
      <c r="CY27">
        <v>0</v>
      </c>
      <c r="CZ27">
        <v>682.34972000000005</v>
      </c>
      <c r="DA27">
        <v>-0.340384624275478</v>
      </c>
      <c r="DB27">
        <v>16.8030769600044</v>
      </c>
      <c r="DC27">
        <v>9793.5411999999997</v>
      </c>
      <c r="DD27">
        <v>15</v>
      </c>
      <c r="DE27">
        <v>1608143218.5</v>
      </c>
      <c r="DF27" t="s">
        <v>328</v>
      </c>
      <c r="DG27">
        <v>1608143218.5</v>
      </c>
      <c r="DH27">
        <v>1608143217.5</v>
      </c>
      <c r="DI27">
        <v>6</v>
      </c>
      <c r="DJ27">
        <v>0.79800000000000004</v>
      </c>
      <c r="DK27">
        <v>-4.0000000000000001E-3</v>
      </c>
      <c r="DL27">
        <v>3.6030000000000002</v>
      </c>
      <c r="DM27">
        <v>1.4999999999999999E-2</v>
      </c>
      <c r="DN27">
        <v>505</v>
      </c>
      <c r="DO27">
        <v>15</v>
      </c>
      <c r="DP27">
        <v>0.21</v>
      </c>
      <c r="DQ27">
        <v>0.11</v>
      </c>
      <c r="DR27">
        <v>5.1229995608219401</v>
      </c>
      <c r="DS27">
        <v>-8.3166598666050195E-2</v>
      </c>
      <c r="DT27">
        <v>4.1979365604286799E-2</v>
      </c>
      <c r="DU27">
        <v>1</v>
      </c>
      <c r="DV27">
        <v>-6.4670961290322602</v>
      </c>
      <c r="DW27">
        <v>1.2231290322595701E-2</v>
      </c>
      <c r="DX27">
        <v>4.7109208857814201E-2</v>
      </c>
      <c r="DY27">
        <v>1</v>
      </c>
      <c r="DZ27">
        <v>0.45310570967741898</v>
      </c>
      <c r="EA27">
        <v>-9.3024193548392597E-3</v>
      </c>
      <c r="EB27">
        <v>8.2640680420442898E-4</v>
      </c>
      <c r="EC27">
        <v>1</v>
      </c>
      <c r="ED27">
        <v>3</v>
      </c>
      <c r="EE27">
        <v>3</v>
      </c>
      <c r="EF27" t="s">
        <v>303</v>
      </c>
      <c r="EG27">
        <v>100</v>
      </c>
      <c r="EH27">
        <v>100</v>
      </c>
      <c r="EI27">
        <v>3.6030000000000002</v>
      </c>
      <c r="EJ27">
        <v>1.4999999999999999E-2</v>
      </c>
      <c r="EK27">
        <v>3.6032000000001299</v>
      </c>
      <c r="EL27">
        <v>0</v>
      </c>
      <c r="EM27">
        <v>0</v>
      </c>
      <c r="EN27">
        <v>0</v>
      </c>
      <c r="EO27">
        <v>1.5015000000000001E-2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3.8</v>
      </c>
      <c r="EX27">
        <v>3.8</v>
      </c>
      <c r="EY27">
        <v>2</v>
      </c>
      <c r="EZ27">
        <v>491.20100000000002</v>
      </c>
      <c r="FA27">
        <v>531.18399999999997</v>
      </c>
      <c r="FB27">
        <v>24.226700000000001</v>
      </c>
      <c r="FC27">
        <v>32.8307</v>
      </c>
      <c r="FD27">
        <v>29.9999</v>
      </c>
      <c r="FE27">
        <v>32.637</v>
      </c>
      <c r="FF27">
        <v>32.674799999999998</v>
      </c>
      <c r="FG27">
        <v>32.610700000000001</v>
      </c>
      <c r="FH27">
        <v>0</v>
      </c>
      <c r="FI27">
        <v>100</v>
      </c>
      <c r="FJ27">
        <v>24.2349</v>
      </c>
      <c r="FK27">
        <v>706.16399999999999</v>
      </c>
      <c r="FL27">
        <v>15.6835</v>
      </c>
      <c r="FM27">
        <v>100.965</v>
      </c>
      <c r="FN27">
        <v>100.40300000000001</v>
      </c>
    </row>
    <row r="28" spans="1:170" x14ac:dyDescent="0.25">
      <c r="A28">
        <v>12</v>
      </c>
      <c r="B28">
        <v>1608143554</v>
      </c>
      <c r="C28">
        <v>1147.4000000953699</v>
      </c>
      <c r="D28" t="s">
        <v>337</v>
      </c>
      <c r="E28" t="s">
        <v>338</v>
      </c>
      <c r="F28" t="s">
        <v>285</v>
      </c>
      <c r="G28" t="s">
        <v>286</v>
      </c>
      <c r="H28">
        <v>1608143546.25</v>
      </c>
      <c r="I28">
        <f t="shared" si="0"/>
        <v>3.6585237293666799E-4</v>
      </c>
      <c r="J28">
        <f t="shared" si="1"/>
        <v>5.7213257880332984</v>
      </c>
      <c r="K28">
        <f t="shared" si="2"/>
        <v>799.74886666666703</v>
      </c>
      <c r="L28">
        <f t="shared" si="3"/>
        <v>189.98788418953299</v>
      </c>
      <c r="M28">
        <f t="shared" si="4"/>
        <v>19.474878087105825</v>
      </c>
      <c r="N28">
        <f t="shared" si="5"/>
        <v>81.978973264930261</v>
      </c>
      <c r="O28">
        <f t="shared" si="6"/>
        <v>1.5526215998510551E-2</v>
      </c>
      <c r="P28">
        <f t="shared" si="7"/>
        <v>2.9698169282050553</v>
      </c>
      <c r="Q28">
        <f t="shared" si="8"/>
        <v>1.5481261918946419E-2</v>
      </c>
      <c r="R28">
        <f t="shared" si="9"/>
        <v>9.6798167267062238E-3</v>
      </c>
      <c r="S28">
        <f t="shared" si="10"/>
        <v>231.28368718468994</v>
      </c>
      <c r="T28">
        <f t="shared" si="11"/>
        <v>29.260055895806335</v>
      </c>
      <c r="U28">
        <f t="shared" si="12"/>
        <v>28.6811066666667</v>
      </c>
      <c r="V28">
        <f t="shared" si="13"/>
        <v>3.948153697379666</v>
      </c>
      <c r="W28">
        <f t="shared" si="14"/>
        <v>41.910446189483103</v>
      </c>
      <c r="X28">
        <f t="shared" si="15"/>
        <v>1.591192514337469</v>
      </c>
      <c r="Y28">
        <f t="shared" si="16"/>
        <v>3.7966489479578929</v>
      </c>
      <c r="Z28">
        <f t="shared" si="17"/>
        <v>2.356961183042197</v>
      </c>
      <c r="AA28">
        <f t="shared" si="18"/>
        <v>-16.134089646507057</v>
      </c>
      <c r="AB28">
        <f t="shared" si="19"/>
        <v>-107.74199475315591</v>
      </c>
      <c r="AC28">
        <f t="shared" si="20"/>
        <v>-7.9351931653615342</v>
      </c>
      <c r="AD28">
        <f t="shared" si="21"/>
        <v>99.472409619665441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53921.348755486339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339</v>
      </c>
      <c r="AQ28">
        <v>687.35230769230805</v>
      </c>
      <c r="AR28">
        <v>784.17</v>
      </c>
      <c r="AS28">
        <f t="shared" si="27"/>
        <v>0.12346518268703455</v>
      </c>
      <c r="AT28">
        <v>0.5</v>
      </c>
      <c r="AU28">
        <f t="shared" si="28"/>
        <v>1180.1509218531985</v>
      </c>
      <c r="AV28">
        <f t="shared" si="29"/>
        <v>5.7213257880332984</v>
      </c>
      <c r="AW28">
        <f t="shared" si="30"/>
        <v>72.853774582438689</v>
      </c>
      <c r="AX28">
        <f t="shared" si="31"/>
        <v>0.33621536146498843</v>
      </c>
      <c r="AY28">
        <f t="shared" si="32"/>
        <v>5.3375150171115797E-3</v>
      </c>
      <c r="AZ28">
        <f t="shared" si="33"/>
        <v>3.1599143042962621</v>
      </c>
      <c r="BA28" t="s">
        <v>340</v>
      </c>
      <c r="BB28">
        <v>520.52</v>
      </c>
      <c r="BC28">
        <f t="shared" si="34"/>
        <v>263.64999999999998</v>
      </c>
      <c r="BD28">
        <f t="shared" si="35"/>
        <v>0.36722052838115654</v>
      </c>
      <c r="BE28">
        <f t="shared" si="36"/>
        <v>0.90383212477567509</v>
      </c>
      <c r="BF28">
        <f t="shared" si="37"/>
        <v>1.4094243065587098</v>
      </c>
      <c r="BG28">
        <f t="shared" si="38"/>
        <v>0.97302560515002778</v>
      </c>
      <c r="BH28">
        <f t="shared" si="39"/>
        <v>1399.96</v>
      </c>
      <c r="BI28">
        <f t="shared" si="40"/>
        <v>1180.1509218531985</v>
      </c>
      <c r="BJ28">
        <f t="shared" si="41"/>
        <v>0.8429890295817013</v>
      </c>
      <c r="BK28">
        <f t="shared" si="42"/>
        <v>0.19597805916340233</v>
      </c>
      <c r="BL28">
        <v>6</v>
      </c>
      <c r="BM28">
        <v>0.5</v>
      </c>
      <c r="BN28" t="s">
        <v>290</v>
      </c>
      <c r="BO28">
        <v>2</v>
      </c>
      <c r="BP28">
        <v>1608143546.25</v>
      </c>
      <c r="BQ28">
        <v>799.74886666666703</v>
      </c>
      <c r="BR28">
        <v>806.96543333333295</v>
      </c>
      <c r="BS28">
        <v>15.5229366666667</v>
      </c>
      <c r="BT28">
        <v>15.0907366666667</v>
      </c>
      <c r="BU28">
        <v>796.14570000000003</v>
      </c>
      <c r="BV28">
        <v>15.5079266666667</v>
      </c>
      <c r="BW28">
        <v>500.009166666667</v>
      </c>
      <c r="BX28">
        <v>102.405866666667</v>
      </c>
      <c r="BY28">
        <v>0.100028223333333</v>
      </c>
      <c r="BZ28">
        <v>28.008176666666699</v>
      </c>
      <c r="CA28">
        <v>28.6811066666667</v>
      </c>
      <c r="CB28">
        <v>999.9</v>
      </c>
      <c r="CC28">
        <v>0</v>
      </c>
      <c r="CD28">
        <v>0</v>
      </c>
      <c r="CE28">
        <v>9990.9959999999992</v>
      </c>
      <c r="CF28">
        <v>0</v>
      </c>
      <c r="CG28">
        <v>288.34563333333301</v>
      </c>
      <c r="CH28">
        <v>1399.96</v>
      </c>
      <c r="CI28">
        <v>0.90000749999999996</v>
      </c>
      <c r="CJ28">
        <v>9.9992499999999998E-2</v>
      </c>
      <c r="CK28">
        <v>0</v>
      </c>
      <c r="CL28">
        <v>687.33433333333301</v>
      </c>
      <c r="CM28">
        <v>4.9993800000000004</v>
      </c>
      <c r="CN28">
        <v>9865.2343333333301</v>
      </c>
      <c r="CO28">
        <v>11164.026666666699</v>
      </c>
      <c r="CP28">
        <v>49.061999999999998</v>
      </c>
      <c r="CQ28">
        <v>51.0914</v>
      </c>
      <c r="CR28">
        <v>49.8832666666667</v>
      </c>
      <c r="CS28">
        <v>50.936999999999998</v>
      </c>
      <c r="CT28">
        <v>50.528933333333299</v>
      </c>
      <c r="CU28">
        <v>1255.4760000000001</v>
      </c>
      <c r="CV28">
        <v>139.48400000000001</v>
      </c>
      <c r="CW28">
        <v>0</v>
      </c>
      <c r="CX28">
        <v>109.200000047684</v>
      </c>
      <c r="CY28">
        <v>0</v>
      </c>
      <c r="CZ28">
        <v>687.35230769230805</v>
      </c>
      <c r="DA28">
        <v>1.07596582000501</v>
      </c>
      <c r="DB28">
        <v>13.5470085941074</v>
      </c>
      <c r="DC28">
        <v>9865.2734615384597</v>
      </c>
      <c r="DD28">
        <v>15</v>
      </c>
      <c r="DE28">
        <v>1608143218.5</v>
      </c>
      <c r="DF28" t="s">
        <v>328</v>
      </c>
      <c r="DG28">
        <v>1608143218.5</v>
      </c>
      <c r="DH28">
        <v>1608143217.5</v>
      </c>
      <c r="DI28">
        <v>6</v>
      </c>
      <c r="DJ28">
        <v>0.79800000000000004</v>
      </c>
      <c r="DK28">
        <v>-4.0000000000000001E-3</v>
      </c>
      <c r="DL28">
        <v>3.6030000000000002</v>
      </c>
      <c r="DM28">
        <v>1.4999999999999999E-2</v>
      </c>
      <c r="DN28">
        <v>505</v>
      </c>
      <c r="DO28">
        <v>15</v>
      </c>
      <c r="DP28">
        <v>0.21</v>
      </c>
      <c r="DQ28">
        <v>0.11</v>
      </c>
      <c r="DR28">
        <v>5.7205237386221901</v>
      </c>
      <c r="DS28">
        <v>-0.129303473069178</v>
      </c>
      <c r="DT28">
        <v>3.6966852554290601E-2</v>
      </c>
      <c r="DU28">
        <v>1</v>
      </c>
      <c r="DV28">
        <v>-7.2189022580645199</v>
      </c>
      <c r="DW28">
        <v>8.8709516129041502E-2</v>
      </c>
      <c r="DX28">
        <v>4.7289828048287803E-2</v>
      </c>
      <c r="DY28">
        <v>1</v>
      </c>
      <c r="DZ28">
        <v>0.43251351612903199</v>
      </c>
      <c r="EA28">
        <v>-1.9836629032259499E-2</v>
      </c>
      <c r="EB28">
        <v>1.6244208868029799E-3</v>
      </c>
      <c r="EC28">
        <v>1</v>
      </c>
      <c r="ED28">
        <v>3</v>
      </c>
      <c r="EE28">
        <v>3</v>
      </c>
      <c r="EF28" t="s">
        <v>303</v>
      </c>
      <c r="EG28">
        <v>100</v>
      </c>
      <c r="EH28">
        <v>100</v>
      </c>
      <c r="EI28">
        <v>3.6030000000000002</v>
      </c>
      <c r="EJ28">
        <v>1.4999999999999999E-2</v>
      </c>
      <c r="EK28">
        <v>3.6032000000001299</v>
      </c>
      <c r="EL28">
        <v>0</v>
      </c>
      <c r="EM28">
        <v>0</v>
      </c>
      <c r="EN28">
        <v>0</v>
      </c>
      <c r="EO28">
        <v>1.5015000000000001E-2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5.6</v>
      </c>
      <c r="EX28">
        <v>5.6</v>
      </c>
      <c r="EY28">
        <v>2</v>
      </c>
      <c r="EZ28">
        <v>491.28500000000003</v>
      </c>
      <c r="FA28">
        <v>531.09900000000005</v>
      </c>
      <c r="FB28">
        <v>24.148</v>
      </c>
      <c r="FC28">
        <v>32.803800000000003</v>
      </c>
      <c r="FD28">
        <v>30.0002</v>
      </c>
      <c r="FE28">
        <v>32.6145</v>
      </c>
      <c r="FF28">
        <v>32.654400000000003</v>
      </c>
      <c r="FG28">
        <v>36.334099999999999</v>
      </c>
      <c r="FH28">
        <v>0</v>
      </c>
      <c r="FI28">
        <v>100</v>
      </c>
      <c r="FJ28">
        <v>24.1374</v>
      </c>
      <c r="FK28">
        <v>807.11699999999996</v>
      </c>
      <c r="FL28">
        <v>15.603999999999999</v>
      </c>
      <c r="FM28">
        <v>100.968</v>
      </c>
      <c r="FN28">
        <v>100.405</v>
      </c>
    </row>
    <row r="29" spans="1:170" x14ac:dyDescent="0.25">
      <c r="A29">
        <v>13</v>
      </c>
      <c r="B29">
        <v>1608143667</v>
      </c>
      <c r="C29">
        <v>1260.4000000953699</v>
      </c>
      <c r="D29" t="s">
        <v>341</v>
      </c>
      <c r="E29" t="s">
        <v>342</v>
      </c>
      <c r="F29" t="s">
        <v>285</v>
      </c>
      <c r="G29" t="s">
        <v>286</v>
      </c>
      <c r="H29">
        <v>1608143659.25</v>
      </c>
      <c r="I29">
        <f t="shared" si="0"/>
        <v>3.5399157504509662E-4</v>
      </c>
      <c r="J29">
        <f t="shared" si="1"/>
        <v>6.578423644007354</v>
      </c>
      <c r="K29">
        <f t="shared" si="2"/>
        <v>899.78980000000001</v>
      </c>
      <c r="L29">
        <f t="shared" si="3"/>
        <v>173.96219955887932</v>
      </c>
      <c r="M29">
        <f t="shared" si="4"/>
        <v>17.831472185223689</v>
      </c>
      <c r="N29">
        <f t="shared" si="5"/>
        <v>92.23024790404267</v>
      </c>
      <c r="O29">
        <f t="shared" si="6"/>
        <v>1.4955995872053391E-2</v>
      </c>
      <c r="P29">
        <f t="shared" si="7"/>
        <v>2.9722070440384392</v>
      </c>
      <c r="Q29">
        <f t="shared" si="8"/>
        <v>1.4914311806502229E-2</v>
      </c>
      <c r="R29">
        <f t="shared" si="9"/>
        <v>9.3251802778781881E-3</v>
      </c>
      <c r="S29">
        <f t="shared" si="10"/>
        <v>231.29394926369221</v>
      </c>
      <c r="T29">
        <f t="shared" si="11"/>
        <v>29.251927671885959</v>
      </c>
      <c r="U29">
        <f t="shared" si="12"/>
        <v>28.694953333333299</v>
      </c>
      <c r="V29">
        <f t="shared" si="13"/>
        <v>3.9513257299167446</v>
      </c>
      <c r="W29">
        <f t="shared" si="14"/>
        <v>41.749497057699813</v>
      </c>
      <c r="X29">
        <f t="shared" si="15"/>
        <v>1.5841303781897227</v>
      </c>
      <c r="Y29">
        <f t="shared" si="16"/>
        <v>3.7943699680989647</v>
      </c>
      <c r="Z29">
        <f t="shared" si="17"/>
        <v>2.3671953517270219</v>
      </c>
      <c r="AA29">
        <f t="shared" si="18"/>
        <v>-15.611028459488761</v>
      </c>
      <c r="AB29">
        <f t="shared" si="19"/>
        <v>-111.69791031692711</v>
      </c>
      <c r="AC29">
        <f t="shared" si="20"/>
        <v>-8.2200766178786377</v>
      </c>
      <c r="AD29">
        <f t="shared" si="21"/>
        <v>95.764933869397709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53993.121663603975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343</v>
      </c>
      <c r="AQ29">
        <v>693.42673076923097</v>
      </c>
      <c r="AR29">
        <v>797.11</v>
      </c>
      <c r="AS29">
        <f t="shared" si="27"/>
        <v>0.13007397878682869</v>
      </c>
      <c r="AT29">
        <v>0.5</v>
      </c>
      <c r="AU29">
        <f t="shared" si="28"/>
        <v>1180.2037008568479</v>
      </c>
      <c r="AV29">
        <f t="shared" si="29"/>
        <v>6.578423644007354</v>
      </c>
      <c r="AW29">
        <f t="shared" si="30"/>
        <v>76.756895574695179</v>
      </c>
      <c r="AX29">
        <f t="shared" si="31"/>
        <v>0.3445446676117474</v>
      </c>
      <c r="AY29">
        <f t="shared" si="32"/>
        <v>6.0635050700383964E-3</v>
      </c>
      <c r="AZ29">
        <f t="shared" si="33"/>
        <v>3.0923837362471929</v>
      </c>
      <c r="BA29" t="s">
        <v>344</v>
      </c>
      <c r="BB29">
        <v>522.47</v>
      </c>
      <c r="BC29">
        <f t="shared" si="34"/>
        <v>274.64</v>
      </c>
      <c r="BD29">
        <f t="shared" si="35"/>
        <v>0.37752428353760942</v>
      </c>
      <c r="BE29">
        <f t="shared" si="36"/>
        <v>0.89975215450374324</v>
      </c>
      <c r="BF29">
        <f t="shared" si="37"/>
        <v>1.2701134532570653</v>
      </c>
      <c r="BG29">
        <f t="shared" si="38"/>
        <v>0.96794432643908135</v>
      </c>
      <c r="BH29">
        <f t="shared" si="39"/>
        <v>1400.0226666666699</v>
      </c>
      <c r="BI29">
        <f t="shared" si="40"/>
        <v>1180.2037008568479</v>
      </c>
      <c r="BJ29">
        <f t="shared" si="41"/>
        <v>0.84298899507592151</v>
      </c>
      <c r="BK29">
        <f t="shared" si="42"/>
        <v>0.19597799015184317</v>
      </c>
      <c r="BL29">
        <v>6</v>
      </c>
      <c r="BM29">
        <v>0.5</v>
      </c>
      <c r="BN29" t="s">
        <v>290</v>
      </c>
      <c r="BO29">
        <v>2</v>
      </c>
      <c r="BP29">
        <v>1608143659.25</v>
      </c>
      <c r="BQ29">
        <v>899.78980000000001</v>
      </c>
      <c r="BR29">
        <v>908.06596666666701</v>
      </c>
      <c r="BS29">
        <v>15.45463</v>
      </c>
      <c r="BT29">
        <v>15.0364133333333</v>
      </c>
      <c r="BU29">
        <v>896.18663333333302</v>
      </c>
      <c r="BV29">
        <v>15.43961</v>
      </c>
      <c r="BW29">
        <v>500.00986666666699</v>
      </c>
      <c r="BX29">
        <v>102.402</v>
      </c>
      <c r="BY29">
        <v>9.9993136666666704E-2</v>
      </c>
      <c r="BZ29">
        <v>27.997876666666698</v>
      </c>
      <c r="CA29">
        <v>28.694953333333299</v>
      </c>
      <c r="CB29">
        <v>999.9</v>
      </c>
      <c r="CC29">
        <v>0</v>
      </c>
      <c r="CD29">
        <v>0</v>
      </c>
      <c r="CE29">
        <v>10004.897999999999</v>
      </c>
      <c r="CF29">
        <v>0</v>
      </c>
      <c r="CG29">
        <v>289.475433333333</v>
      </c>
      <c r="CH29">
        <v>1400.0226666666699</v>
      </c>
      <c r="CI29">
        <v>0.90000876666666696</v>
      </c>
      <c r="CJ29">
        <v>9.9991226666666697E-2</v>
      </c>
      <c r="CK29">
        <v>0</v>
      </c>
      <c r="CL29">
        <v>693.39859999999999</v>
      </c>
      <c r="CM29">
        <v>4.9993800000000004</v>
      </c>
      <c r="CN29">
        <v>9950.6886666666705</v>
      </c>
      <c r="CO29">
        <v>11164.53</v>
      </c>
      <c r="CP29">
        <v>49.061999999999998</v>
      </c>
      <c r="CQ29">
        <v>51.125</v>
      </c>
      <c r="CR29">
        <v>49.936999999999998</v>
      </c>
      <c r="CS29">
        <v>51</v>
      </c>
      <c r="CT29">
        <v>50.561999999999998</v>
      </c>
      <c r="CU29">
        <v>1255.5343333333301</v>
      </c>
      <c r="CV29">
        <v>139.488666666667</v>
      </c>
      <c r="CW29">
        <v>0</v>
      </c>
      <c r="CX29">
        <v>112.5</v>
      </c>
      <c r="CY29">
        <v>0</v>
      </c>
      <c r="CZ29">
        <v>693.42673076923097</v>
      </c>
      <c r="DA29">
        <v>1.3384957380707501</v>
      </c>
      <c r="DB29">
        <v>16.454016998648001</v>
      </c>
      <c r="DC29">
        <v>9950.7507692307699</v>
      </c>
      <c r="DD29">
        <v>15</v>
      </c>
      <c r="DE29">
        <v>1608143218.5</v>
      </c>
      <c r="DF29" t="s">
        <v>328</v>
      </c>
      <c r="DG29">
        <v>1608143218.5</v>
      </c>
      <c r="DH29">
        <v>1608143217.5</v>
      </c>
      <c r="DI29">
        <v>6</v>
      </c>
      <c r="DJ29">
        <v>0.79800000000000004</v>
      </c>
      <c r="DK29">
        <v>-4.0000000000000001E-3</v>
      </c>
      <c r="DL29">
        <v>3.6030000000000002</v>
      </c>
      <c r="DM29">
        <v>1.4999999999999999E-2</v>
      </c>
      <c r="DN29">
        <v>505</v>
      </c>
      <c r="DO29">
        <v>15</v>
      </c>
      <c r="DP29">
        <v>0.21</v>
      </c>
      <c r="DQ29">
        <v>0.11</v>
      </c>
      <c r="DR29">
        <v>6.5858546243668199</v>
      </c>
      <c r="DS29">
        <v>-0.16271946160832301</v>
      </c>
      <c r="DT29">
        <v>6.3005172746881194E-2</v>
      </c>
      <c r="DU29">
        <v>1</v>
      </c>
      <c r="DV29">
        <v>-8.2847638709677405</v>
      </c>
      <c r="DW29">
        <v>0.18692032258065999</v>
      </c>
      <c r="DX29">
        <v>7.44693840394101E-2</v>
      </c>
      <c r="DY29">
        <v>1</v>
      </c>
      <c r="DZ29">
        <v>0.41829838709677403</v>
      </c>
      <c r="EA29">
        <v>-1.57620967742144E-3</v>
      </c>
      <c r="EB29">
        <v>1.0313924717590499E-3</v>
      </c>
      <c r="EC29">
        <v>1</v>
      </c>
      <c r="ED29">
        <v>3</v>
      </c>
      <c r="EE29">
        <v>3</v>
      </c>
      <c r="EF29" t="s">
        <v>303</v>
      </c>
      <c r="EG29">
        <v>100</v>
      </c>
      <c r="EH29">
        <v>100</v>
      </c>
      <c r="EI29">
        <v>3.6030000000000002</v>
      </c>
      <c r="EJ29">
        <v>1.5100000000000001E-2</v>
      </c>
      <c r="EK29">
        <v>3.6032000000001299</v>
      </c>
      <c r="EL29">
        <v>0</v>
      </c>
      <c r="EM29">
        <v>0</v>
      </c>
      <c r="EN29">
        <v>0</v>
      </c>
      <c r="EO29">
        <v>1.5015000000000001E-2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7.5</v>
      </c>
      <c r="EX29">
        <v>7.5</v>
      </c>
      <c r="EY29">
        <v>2</v>
      </c>
      <c r="EZ29">
        <v>491.14400000000001</v>
      </c>
      <c r="FA29">
        <v>530.63800000000003</v>
      </c>
      <c r="FB29">
        <v>24.1157</v>
      </c>
      <c r="FC29">
        <v>32.826300000000003</v>
      </c>
      <c r="FD29">
        <v>30.000299999999999</v>
      </c>
      <c r="FE29">
        <v>32.6297</v>
      </c>
      <c r="FF29">
        <v>32.670900000000003</v>
      </c>
      <c r="FG29">
        <v>40.001600000000003</v>
      </c>
      <c r="FH29">
        <v>0</v>
      </c>
      <c r="FI29">
        <v>100</v>
      </c>
      <c r="FJ29">
        <v>24.113700000000001</v>
      </c>
      <c r="FK29">
        <v>908.10299999999995</v>
      </c>
      <c r="FL29">
        <v>15.5166</v>
      </c>
      <c r="FM29">
        <v>100.96</v>
      </c>
      <c r="FN29">
        <v>100.4</v>
      </c>
    </row>
    <row r="30" spans="1:170" x14ac:dyDescent="0.25">
      <c r="A30">
        <v>14</v>
      </c>
      <c r="B30">
        <v>1608143784</v>
      </c>
      <c r="C30">
        <v>1377.4000000953699</v>
      </c>
      <c r="D30" t="s">
        <v>345</v>
      </c>
      <c r="E30" t="s">
        <v>346</v>
      </c>
      <c r="F30" t="s">
        <v>285</v>
      </c>
      <c r="G30" t="s">
        <v>286</v>
      </c>
      <c r="H30">
        <v>1608143776.25</v>
      </c>
      <c r="I30">
        <f t="shared" si="0"/>
        <v>3.4369117762954836E-4</v>
      </c>
      <c r="J30">
        <f t="shared" si="1"/>
        <v>8.7709447520274484</v>
      </c>
      <c r="K30">
        <f t="shared" si="2"/>
        <v>1199.4256666666699</v>
      </c>
      <c r="L30">
        <f t="shared" si="3"/>
        <v>198.73227227245201</v>
      </c>
      <c r="M30">
        <f t="shared" si="4"/>
        <v>20.370064070614159</v>
      </c>
      <c r="N30">
        <f t="shared" si="5"/>
        <v>122.941168027524</v>
      </c>
      <c r="O30">
        <f t="shared" si="6"/>
        <v>1.4441258276376424E-2</v>
      </c>
      <c r="P30">
        <f t="shared" si="7"/>
        <v>2.9708993360240878</v>
      </c>
      <c r="Q30">
        <f t="shared" si="8"/>
        <v>1.4402373015644083E-2</v>
      </c>
      <c r="R30">
        <f t="shared" si="9"/>
        <v>9.0049680319470304E-3</v>
      </c>
      <c r="S30">
        <f t="shared" si="10"/>
        <v>231.28876417193624</v>
      </c>
      <c r="T30">
        <f t="shared" si="11"/>
        <v>29.256722575396683</v>
      </c>
      <c r="U30">
        <f t="shared" si="12"/>
        <v>28.72174</v>
      </c>
      <c r="V30">
        <f t="shared" si="13"/>
        <v>3.9574684024774287</v>
      </c>
      <c r="W30">
        <f t="shared" si="14"/>
        <v>41.570700193867346</v>
      </c>
      <c r="X30">
        <f t="shared" si="15"/>
        <v>1.577499735584581</v>
      </c>
      <c r="Y30">
        <f t="shared" si="16"/>
        <v>3.794739391513303</v>
      </c>
      <c r="Z30">
        <f t="shared" si="17"/>
        <v>2.3799686668928475</v>
      </c>
      <c r="AA30">
        <f t="shared" si="18"/>
        <v>-15.156780933463082</v>
      </c>
      <c r="AB30">
        <f t="shared" si="19"/>
        <v>-115.67162989685576</v>
      </c>
      <c r="AC30">
        <f t="shared" si="20"/>
        <v>-8.5174649034549823</v>
      </c>
      <c r="AD30">
        <f t="shared" si="21"/>
        <v>91.942888438162385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53954.470866631054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347</v>
      </c>
      <c r="AQ30">
        <v>714.18880769230805</v>
      </c>
      <c r="AR30">
        <v>832.88</v>
      </c>
      <c r="AS30">
        <f t="shared" si="27"/>
        <v>0.14250695455250695</v>
      </c>
      <c r="AT30">
        <v>0.5</v>
      </c>
      <c r="AU30">
        <f t="shared" si="28"/>
        <v>1180.1732548782877</v>
      </c>
      <c r="AV30">
        <f t="shared" si="29"/>
        <v>8.7709447520274484</v>
      </c>
      <c r="AW30">
        <f t="shared" si="30"/>
        <v>84.091448198512168</v>
      </c>
      <c r="AX30">
        <f t="shared" si="31"/>
        <v>0.36232110267985784</v>
      </c>
      <c r="AY30">
        <f t="shared" si="32"/>
        <v>7.9214574582168532E-3</v>
      </c>
      <c r="AZ30">
        <f t="shared" si="33"/>
        <v>2.9166266448948224</v>
      </c>
      <c r="BA30" t="s">
        <v>348</v>
      </c>
      <c r="BB30">
        <v>531.11</v>
      </c>
      <c r="BC30">
        <f t="shared" si="34"/>
        <v>301.77</v>
      </c>
      <c r="BD30">
        <f t="shared" si="35"/>
        <v>0.39331673893260416</v>
      </c>
      <c r="BE30">
        <f t="shared" si="36"/>
        <v>0.88950080008202215</v>
      </c>
      <c r="BF30">
        <f t="shared" si="37"/>
        <v>1.0109717344585345</v>
      </c>
      <c r="BG30">
        <f t="shared" si="38"/>
        <v>0.9538981641909704</v>
      </c>
      <c r="BH30">
        <f t="shared" si="39"/>
        <v>1399.9860000000001</v>
      </c>
      <c r="BI30">
        <f t="shared" si="40"/>
        <v>1180.1732548782877</v>
      </c>
      <c r="BJ30">
        <f t="shared" si="41"/>
        <v>0.84298932623489642</v>
      </c>
      <c r="BK30">
        <f t="shared" si="42"/>
        <v>0.19597865246979287</v>
      </c>
      <c r="BL30">
        <v>6</v>
      </c>
      <c r="BM30">
        <v>0.5</v>
      </c>
      <c r="BN30" t="s">
        <v>290</v>
      </c>
      <c r="BO30">
        <v>2</v>
      </c>
      <c r="BP30">
        <v>1608143776.25</v>
      </c>
      <c r="BQ30">
        <v>1199.4256666666699</v>
      </c>
      <c r="BR30">
        <v>1210.4453333333299</v>
      </c>
      <c r="BS30">
        <v>15.3902366666667</v>
      </c>
      <c r="BT30">
        <v>14.984159999999999</v>
      </c>
      <c r="BU30">
        <v>1195.8233333333301</v>
      </c>
      <c r="BV30">
        <v>15.375220000000001</v>
      </c>
      <c r="BW30">
        <v>500.00659999999999</v>
      </c>
      <c r="BX30">
        <v>102.400066666667</v>
      </c>
      <c r="BY30">
        <v>9.9964343333333303E-2</v>
      </c>
      <c r="BZ30">
        <v>27.999546666666699</v>
      </c>
      <c r="CA30">
        <v>28.72174</v>
      </c>
      <c r="CB30">
        <v>999.9</v>
      </c>
      <c r="CC30">
        <v>0</v>
      </c>
      <c r="CD30">
        <v>0</v>
      </c>
      <c r="CE30">
        <v>9997.6853333333293</v>
      </c>
      <c r="CF30">
        <v>0</v>
      </c>
      <c r="CG30">
        <v>287.824833333333</v>
      </c>
      <c r="CH30">
        <v>1399.9860000000001</v>
      </c>
      <c r="CI30">
        <v>0.90000023333333301</v>
      </c>
      <c r="CJ30">
        <v>9.9999743333333294E-2</v>
      </c>
      <c r="CK30">
        <v>0</v>
      </c>
      <c r="CL30">
        <v>714.15346666666699</v>
      </c>
      <c r="CM30">
        <v>4.9993800000000004</v>
      </c>
      <c r="CN30">
        <v>10235.393333333301</v>
      </c>
      <c r="CO30">
        <v>11164.2066666667</v>
      </c>
      <c r="CP30">
        <v>49.125</v>
      </c>
      <c r="CQ30">
        <v>51.186999999999998</v>
      </c>
      <c r="CR30">
        <v>49.995800000000003</v>
      </c>
      <c r="CS30">
        <v>51.057866666666598</v>
      </c>
      <c r="CT30">
        <v>50.612400000000001</v>
      </c>
      <c r="CU30">
        <v>1255.4876666666701</v>
      </c>
      <c r="CV30">
        <v>139.500666666667</v>
      </c>
      <c r="CW30">
        <v>0</v>
      </c>
      <c r="CX30">
        <v>116.40000009536701</v>
      </c>
      <c r="CY30">
        <v>0</v>
      </c>
      <c r="CZ30">
        <v>714.18880769230805</v>
      </c>
      <c r="DA30">
        <v>3.3777435908935298</v>
      </c>
      <c r="DB30">
        <v>57.914529957377603</v>
      </c>
      <c r="DC30">
        <v>10235.807692307701</v>
      </c>
      <c r="DD30">
        <v>15</v>
      </c>
      <c r="DE30">
        <v>1608143218.5</v>
      </c>
      <c r="DF30" t="s">
        <v>328</v>
      </c>
      <c r="DG30">
        <v>1608143218.5</v>
      </c>
      <c r="DH30">
        <v>1608143217.5</v>
      </c>
      <c r="DI30">
        <v>6</v>
      </c>
      <c r="DJ30">
        <v>0.79800000000000004</v>
      </c>
      <c r="DK30">
        <v>-4.0000000000000001E-3</v>
      </c>
      <c r="DL30">
        <v>3.6030000000000002</v>
      </c>
      <c r="DM30">
        <v>1.4999999999999999E-2</v>
      </c>
      <c r="DN30">
        <v>505</v>
      </c>
      <c r="DO30">
        <v>15</v>
      </c>
      <c r="DP30">
        <v>0.21</v>
      </c>
      <c r="DQ30">
        <v>0.11</v>
      </c>
      <c r="DR30">
        <v>8.7834610922713097</v>
      </c>
      <c r="DS30">
        <v>-0.10100680845785</v>
      </c>
      <c r="DT30">
        <v>5.84678130253845E-2</v>
      </c>
      <c r="DU30">
        <v>1</v>
      </c>
      <c r="DV30">
        <v>-11.0331483870968</v>
      </c>
      <c r="DW30">
        <v>0.14412096774198099</v>
      </c>
      <c r="DX30">
        <v>6.9969172340708194E-2</v>
      </c>
      <c r="DY30">
        <v>1</v>
      </c>
      <c r="DZ30">
        <v>0.40600590322580599</v>
      </c>
      <c r="EA30">
        <v>-2.5756451612884702E-4</v>
      </c>
      <c r="EB30">
        <v>8.91515757277155E-4</v>
      </c>
      <c r="EC30">
        <v>1</v>
      </c>
      <c r="ED30">
        <v>3</v>
      </c>
      <c r="EE30">
        <v>3</v>
      </c>
      <c r="EF30" t="s">
        <v>303</v>
      </c>
      <c r="EG30">
        <v>100</v>
      </c>
      <c r="EH30">
        <v>100</v>
      </c>
      <c r="EI30">
        <v>3.61</v>
      </c>
      <c r="EJ30">
        <v>1.4999999999999999E-2</v>
      </c>
      <c r="EK30">
        <v>3.6032000000001299</v>
      </c>
      <c r="EL30">
        <v>0</v>
      </c>
      <c r="EM30">
        <v>0</v>
      </c>
      <c r="EN30">
        <v>0</v>
      </c>
      <c r="EO30">
        <v>1.5015000000000001E-2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9.4</v>
      </c>
      <c r="EX30">
        <v>9.4</v>
      </c>
      <c r="EY30">
        <v>2</v>
      </c>
      <c r="EZ30">
        <v>491.28</v>
      </c>
      <c r="FA30">
        <v>530.70000000000005</v>
      </c>
      <c r="FB30">
        <v>24.0656</v>
      </c>
      <c r="FC30">
        <v>32.897100000000002</v>
      </c>
      <c r="FD30">
        <v>30.000499999999999</v>
      </c>
      <c r="FE30">
        <v>32.682699999999997</v>
      </c>
      <c r="FF30">
        <v>32.721800000000002</v>
      </c>
      <c r="FG30">
        <v>50.560400000000001</v>
      </c>
      <c r="FH30">
        <v>0</v>
      </c>
      <c r="FI30">
        <v>100</v>
      </c>
      <c r="FJ30">
        <v>24.006699999999999</v>
      </c>
      <c r="FK30">
        <v>1210.6300000000001</v>
      </c>
      <c r="FL30">
        <v>15.445600000000001</v>
      </c>
      <c r="FM30">
        <v>100.944</v>
      </c>
      <c r="FN30">
        <v>100.387</v>
      </c>
    </row>
    <row r="31" spans="1:170" x14ac:dyDescent="0.25">
      <c r="A31">
        <v>15</v>
      </c>
      <c r="B31">
        <v>1608143900</v>
      </c>
      <c r="C31">
        <v>1493.4000000953699</v>
      </c>
      <c r="D31" t="s">
        <v>349</v>
      </c>
      <c r="E31" t="s">
        <v>350</v>
      </c>
      <c r="F31" t="s">
        <v>285</v>
      </c>
      <c r="G31" t="s">
        <v>286</v>
      </c>
      <c r="H31">
        <v>1608143892.25</v>
      </c>
      <c r="I31">
        <f t="shared" si="0"/>
        <v>3.2494228012862282E-4</v>
      </c>
      <c r="J31">
        <f t="shared" si="1"/>
        <v>7.6761030297674626</v>
      </c>
      <c r="K31">
        <f t="shared" si="2"/>
        <v>1401.3986666666699</v>
      </c>
      <c r="L31">
        <f t="shared" si="3"/>
        <v>461.3776043046156</v>
      </c>
      <c r="M31">
        <f t="shared" si="4"/>
        <v>47.290735089476016</v>
      </c>
      <c r="N31">
        <f t="shared" si="5"/>
        <v>143.64193771382716</v>
      </c>
      <c r="O31">
        <f t="shared" si="6"/>
        <v>1.361015378947523E-2</v>
      </c>
      <c r="P31">
        <f t="shared" si="7"/>
        <v>2.9692610219367124</v>
      </c>
      <c r="Q31">
        <f t="shared" si="8"/>
        <v>1.3575590697856554E-2</v>
      </c>
      <c r="R31">
        <f t="shared" si="9"/>
        <v>8.4878421704170873E-3</v>
      </c>
      <c r="S31">
        <f t="shared" si="10"/>
        <v>231.28874604141737</v>
      </c>
      <c r="T31">
        <f t="shared" si="11"/>
        <v>29.256162415140409</v>
      </c>
      <c r="U31">
        <f t="shared" si="12"/>
        <v>28.717700000000001</v>
      </c>
      <c r="V31">
        <f t="shared" si="13"/>
        <v>3.9565414236281513</v>
      </c>
      <c r="W31">
        <f t="shared" si="14"/>
        <v>41.368649536042952</v>
      </c>
      <c r="X31">
        <f t="shared" si="15"/>
        <v>1.5692812918418144</v>
      </c>
      <c r="Y31">
        <f t="shared" si="16"/>
        <v>3.7934071076566291</v>
      </c>
      <c r="Z31">
        <f t="shared" si="17"/>
        <v>2.3872601317863369</v>
      </c>
      <c r="AA31">
        <f t="shared" si="18"/>
        <v>-14.329954553672266</v>
      </c>
      <c r="AB31">
        <f t="shared" si="19"/>
        <v>-115.9253319434514</v>
      </c>
      <c r="AC31">
        <f t="shared" si="20"/>
        <v>-8.5404283760018433</v>
      </c>
      <c r="AD31">
        <f t="shared" si="21"/>
        <v>92.49303116829185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53907.548194800365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351</v>
      </c>
      <c r="AQ31">
        <v>729.29996153846196</v>
      </c>
      <c r="AR31">
        <v>857.21</v>
      </c>
      <c r="AS31">
        <f t="shared" si="27"/>
        <v>0.14921668956444523</v>
      </c>
      <c r="AT31">
        <v>0.5</v>
      </c>
      <c r="AU31">
        <f t="shared" si="28"/>
        <v>1180.1755108568841</v>
      </c>
      <c r="AV31">
        <f t="shared" si="29"/>
        <v>7.6761030297674626</v>
      </c>
      <c r="AW31">
        <f t="shared" si="30"/>
        <v>88.050941417546113</v>
      </c>
      <c r="AX31">
        <f t="shared" si="31"/>
        <v>0.3657680148388377</v>
      </c>
      <c r="AY31">
        <f t="shared" si="32"/>
        <v>6.9937483312044442E-3</v>
      </c>
      <c r="AZ31">
        <f t="shared" si="33"/>
        <v>2.8054619054840702</v>
      </c>
      <c r="BA31" t="s">
        <v>352</v>
      </c>
      <c r="BB31">
        <v>543.66999999999996</v>
      </c>
      <c r="BC31">
        <f t="shared" si="34"/>
        <v>313.54000000000008</v>
      </c>
      <c r="BD31">
        <f t="shared" si="35"/>
        <v>0.40795445066510827</v>
      </c>
      <c r="BE31">
        <f t="shared" si="36"/>
        <v>0.88466051846483795</v>
      </c>
      <c r="BF31">
        <f t="shared" si="37"/>
        <v>0.90247133018186576</v>
      </c>
      <c r="BG31">
        <f t="shared" si="38"/>
        <v>0.94434426071049693</v>
      </c>
      <c r="BH31">
        <f t="shared" si="39"/>
        <v>1399.989</v>
      </c>
      <c r="BI31">
        <f t="shared" si="40"/>
        <v>1180.1755108568841</v>
      </c>
      <c r="BJ31">
        <f t="shared" si="41"/>
        <v>0.84298913124094843</v>
      </c>
      <c r="BK31">
        <f t="shared" si="42"/>
        <v>0.19597826248189704</v>
      </c>
      <c r="BL31">
        <v>6</v>
      </c>
      <c r="BM31">
        <v>0.5</v>
      </c>
      <c r="BN31" t="s">
        <v>290</v>
      </c>
      <c r="BO31">
        <v>2</v>
      </c>
      <c r="BP31">
        <v>1608143892.25</v>
      </c>
      <c r="BQ31">
        <v>1401.3986666666699</v>
      </c>
      <c r="BR31">
        <v>1411.1563333333299</v>
      </c>
      <c r="BS31">
        <v>15.3102133333333</v>
      </c>
      <c r="BT31">
        <v>14.926256666666699</v>
      </c>
      <c r="BU31">
        <v>1396.0166666666701</v>
      </c>
      <c r="BV31">
        <v>15.302213333333301</v>
      </c>
      <c r="BW31">
        <v>500.00540000000001</v>
      </c>
      <c r="BX31">
        <v>102.39896666666699</v>
      </c>
      <c r="BY31">
        <v>0.10001605</v>
      </c>
      <c r="BZ31">
        <v>27.9935233333333</v>
      </c>
      <c r="CA31">
        <v>28.717700000000001</v>
      </c>
      <c r="CB31">
        <v>999.9</v>
      </c>
      <c r="CC31">
        <v>0</v>
      </c>
      <c r="CD31">
        <v>0</v>
      </c>
      <c r="CE31">
        <v>9988.5253333333294</v>
      </c>
      <c r="CF31">
        <v>0</v>
      </c>
      <c r="CG31">
        <v>290.63143333333301</v>
      </c>
      <c r="CH31">
        <v>1399.989</v>
      </c>
      <c r="CI31">
        <v>0.900003833333333</v>
      </c>
      <c r="CJ31">
        <v>9.9996160000000001E-2</v>
      </c>
      <c r="CK31">
        <v>0</v>
      </c>
      <c r="CL31">
        <v>729.30646666666701</v>
      </c>
      <c r="CM31">
        <v>4.9993800000000004</v>
      </c>
      <c r="CN31">
        <v>10443.5233333333</v>
      </c>
      <c r="CO31">
        <v>11164.266666666699</v>
      </c>
      <c r="CP31">
        <v>49.147733333333299</v>
      </c>
      <c r="CQ31">
        <v>51.241599999999998</v>
      </c>
      <c r="CR31">
        <v>50.020666666666699</v>
      </c>
      <c r="CS31">
        <v>51.072499999999998</v>
      </c>
      <c r="CT31">
        <v>50.625</v>
      </c>
      <c r="CU31">
        <v>1255.4976666666701</v>
      </c>
      <c r="CV31">
        <v>139.49166666666699</v>
      </c>
      <c r="CW31">
        <v>0</v>
      </c>
      <c r="CX31">
        <v>115.299999952316</v>
      </c>
      <c r="CY31">
        <v>0</v>
      </c>
      <c r="CZ31">
        <v>729.29996153846196</v>
      </c>
      <c r="DA31">
        <v>2.5419829063257402</v>
      </c>
      <c r="DB31">
        <v>46.280341898932697</v>
      </c>
      <c r="DC31">
        <v>10443.657692307699</v>
      </c>
      <c r="DD31">
        <v>15</v>
      </c>
      <c r="DE31">
        <v>1608143937</v>
      </c>
      <c r="DF31" t="s">
        <v>353</v>
      </c>
      <c r="DG31">
        <v>1608143937</v>
      </c>
      <c r="DH31">
        <v>1608143918</v>
      </c>
      <c r="DI31">
        <v>7</v>
      </c>
      <c r="DJ31">
        <v>1.78</v>
      </c>
      <c r="DK31">
        <v>-7.0000000000000001E-3</v>
      </c>
      <c r="DL31">
        <v>5.3819999999999997</v>
      </c>
      <c r="DM31">
        <v>8.0000000000000002E-3</v>
      </c>
      <c r="DN31">
        <v>1411</v>
      </c>
      <c r="DO31">
        <v>15</v>
      </c>
      <c r="DP31">
        <v>0.3</v>
      </c>
      <c r="DQ31">
        <v>0.1</v>
      </c>
      <c r="DR31">
        <v>9.15699635546647</v>
      </c>
      <c r="DS31">
        <v>-8.5555813641309403E-2</v>
      </c>
      <c r="DT31">
        <v>4.3878458753180298E-2</v>
      </c>
      <c r="DU31">
        <v>1</v>
      </c>
      <c r="DV31">
        <v>-11.5429322580645</v>
      </c>
      <c r="DW31">
        <v>0.120701612903212</v>
      </c>
      <c r="DX31">
        <v>5.2234529347850597E-2</v>
      </c>
      <c r="DY31">
        <v>1</v>
      </c>
      <c r="DZ31">
        <v>0.391006193548387</v>
      </c>
      <c r="EA31">
        <v>1.3203387096773201E-3</v>
      </c>
      <c r="EB31">
        <v>5.1628808033292103E-4</v>
      </c>
      <c r="EC31">
        <v>1</v>
      </c>
      <c r="ED31">
        <v>3</v>
      </c>
      <c r="EE31">
        <v>3</v>
      </c>
      <c r="EF31" t="s">
        <v>303</v>
      </c>
      <c r="EG31">
        <v>100</v>
      </c>
      <c r="EH31">
        <v>100</v>
      </c>
      <c r="EI31">
        <v>5.3819999999999997</v>
      </c>
      <c r="EJ31">
        <v>8.0000000000000002E-3</v>
      </c>
      <c r="EK31">
        <v>3.6032000000001299</v>
      </c>
      <c r="EL31">
        <v>0</v>
      </c>
      <c r="EM31">
        <v>0</v>
      </c>
      <c r="EN31">
        <v>0</v>
      </c>
      <c r="EO31">
        <v>1.5015000000000001E-2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11.4</v>
      </c>
      <c r="EX31">
        <v>11.4</v>
      </c>
      <c r="EY31">
        <v>2</v>
      </c>
      <c r="EZ31">
        <v>491.13400000000001</v>
      </c>
      <c r="FA31">
        <v>530.61800000000005</v>
      </c>
      <c r="FB31">
        <v>24.132000000000001</v>
      </c>
      <c r="FC31">
        <v>32.967500000000001</v>
      </c>
      <c r="FD31">
        <v>30.000399999999999</v>
      </c>
      <c r="FE31">
        <v>32.738700000000001</v>
      </c>
      <c r="FF31">
        <v>32.776499999999999</v>
      </c>
      <c r="FG31">
        <v>57.299399999999999</v>
      </c>
      <c r="FH31">
        <v>0</v>
      </c>
      <c r="FI31">
        <v>100</v>
      </c>
      <c r="FJ31">
        <v>24.128699999999998</v>
      </c>
      <c r="FK31">
        <v>1411.1</v>
      </c>
      <c r="FL31">
        <v>15.3878</v>
      </c>
      <c r="FM31">
        <v>100.93300000000001</v>
      </c>
      <c r="FN31">
        <v>100.38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2020-12-16T10:44:50Z</dcterms:created>
  <dcterms:modified xsi:type="dcterms:W3CDTF">2021-05-04T23:28:07Z</dcterms:modified>
</cp:coreProperties>
</file>