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5156988-77F1-42A3-B489-3856C57DAEB1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N28" i="1"/>
  <c r="I28" i="1"/>
  <c r="AA28" i="1" s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G27" i="1" s="1"/>
  <c r="Y27" i="1"/>
  <c r="W27" i="1" s="1"/>
  <c r="X27" i="1"/>
  <c r="P27" i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Y24" i="1"/>
  <c r="X24" i="1"/>
  <c r="W24" i="1"/>
  <c r="P24" i="1"/>
  <c r="J24" i="1"/>
  <c r="AX24" i="1" s="1"/>
  <c r="BO23" i="1"/>
  <c r="BN23" i="1"/>
  <c r="BL23" i="1"/>
  <c r="BM23" i="1" s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G23" i="1"/>
  <c r="N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/>
  <c r="K22" i="1" s="1"/>
  <c r="Y22" i="1"/>
  <c r="X22" i="1"/>
  <c r="W22" i="1"/>
  <c r="P22" i="1"/>
  <c r="N22" i="1"/>
  <c r="J22" i="1"/>
  <c r="AX22" i="1" s="1"/>
  <c r="I22" i="1"/>
  <c r="AA22" i="1" s="1"/>
  <c r="BO21" i="1"/>
  <c r="BN21" i="1"/>
  <c r="BM21" i="1" s="1"/>
  <c r="BL21" i="1"/>
  <c r="BI21" i="1"/>
  <c r="BH21" i="1"/>
  <c r="BG21" i="1"/>
  <c r="BF21" i="1"/>
  <c r="BJ21" i="1" s="1"/>
  <c r="BK21" i="1" s="1"/>
  <c r="BE21" i="1"/>
  <c r="AZ21" i="1" s="1"/>
  <c r="BB21" i="1"/>
  <c r="AU21" i="1"/>
  <c r="AO21" i="1"/>
  <c r="AN21" i="1"/>
  <c r="AI21" i="1"/>
  <c r="AG21" i="1" s="1"/>
  <c r="Y21" i="1"/>
  <c r="W21" i="1" s="1"/>
  <c r="X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M19" i="1"/>
  <c r="AW19" i="1" s="1"/>
  <c r="AY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O19" i="1"/>
  <c r="AN19" i="1"/>
  <c r="AI19" i="1"/>
  <c r="AG19" i="1"/>
  <c r="J19" i="1" s="1"/>
  <c r="AX19" i="1" s="1"/>
  <c r="AA19" i="1"/>
  <c r="Y19" i="1"/>
  <c r="X19" i="1"/>
  <c r="W19" i="1"/>
  <c r="S19" i="1"/>
  <c r="P19" i="1"/>
  <c r="N19" i="1"/>
  <c r="K19" i="1"/>
  <c r="I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H18" i="1"/>
  <c r="AG18" i="1"/>
  <c r="I18" i="1" s="1"/>
  <c r="Y18" i="1"/>
  <c r="X18" i="1"/>
  <c r="W18" i="1" s="1"/>
  <c r="P18" i="1"/>
  <c r="N18" i="1"/>
  <c r="K18" i="1"/>
  <c r="J18" i="1"/>
  <c r="AX18" i="1" s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/>
  <c r="K17" i="1" s="1"/>
  <c r="Y17" i="1"/>
  <c r="X17" i="1"/>
  <c r="W17" i="1"/>
  <c r="P17" i="1"/>
  <c r="S25" i="1" l="1"/>
  <c r="AW25" i="1"/>
  <c r="AY25" i="1" s="1"/>
  <c r="AW17" i="1"/>
  <c r="AY17" i="1" s="1"/>
  <c r="S17" i="1"/>
  <c r="AY21" i="1"/>
  <c r="AW26" i="1"/>
  <c r="AY26" i="1" s="1"/>
  <c r="S26" i="1"/>
  <c r="AA18" i="1"/>
  <c r="BA19" i="1"/>
  <c r="BA22" i="1"/>
  <c r="S22" i="1"/>
  <c r="AW22" i="1"/>
  <c r="AW21" i="1"/>
  <c r="S21" i="1"/>
  <c r="BA18" i="1"/>
  <c r="AY22" i="1"/>
  <c r="AW23" i="1"/>
  <c r="AY23" i="1" s="1"/>
  <c r="S23" i="1"/>
  <c r="AA24" i="1"/>
  <c r="AW28" i="1"/>
  <c r="AY28" i="1" s="1"/>
  <c r="S28" i="1"/>
  <c r="AY20" i="1"/>
  <c r="K20" i="1"/>
  <c r="N20" i="1"/>
  <c r="J20" i="1"/>
  <c r="AX20" i="1" s="1"/>
  <c r="I20" i="1"/>
  <c r="AH20" i="1"/>
  <c r="AH21" i="1"/>
  <c r="I21" i="1"/>
  <c r="N21" i="1"/>
  <c r="K21" i="1"/>
  <c r="J21" i="1"/>
  <c r="AX21" i="1" s="1"/>
  <c r="BA21" i="1" s="1"/>
  <c r="N26" i="1"/>
  <c r="K26" i="1"/>
  <c r="J26" i="1"/>
  <c r="AX26" i="1" s="1"/>
  <c r="I26" i="1"/>
  <c r="AH26" i="1"/>
  <c r="AW18" i="1"/>
  <c r="S18" i="1"/>
  <c r="AW20" i="1"/>
  <c r="S20" i="1"/>
  <c r="AY18" i="1"/>
  <c r="AW24" i="1"/>
  <c r="BA24" i="1" s="1"/>
  <c r="S24" i="1"/>
  <c r="J27" i="1"/>
  <c r="AX27" i="1" s="1"/>
  <c r="BA27" i="1" s="1"/>
  <c r="I27" i="1"/>
  <c r="AH27" i="1"/>
  <c r="N27" i="1"/>
  <c r="K27" i="1"/>
  <c r="S27" i="1"/>
  <c r="N17" i="1"/>
  <c r="T19" i="1"/>
  <c r="U19" i="1" s="1"/>
  <c r="Q19" i="1" s="1"/>
  <c r="O19" i="1" s="1"/>
  <c r="R19" i="1" s="1"/>
  <c r="L19" i="1" s="1"/>
  <c r="M19" i="1" s="1"/>
  <c r="AH23" i="1"/>
  <c r="K24" i="1"/>
  <c r="N25" i="1"/>
  <c r="I23" i="1"/>
  <c r="AH28" i="1"/>
  <c r="AH17" i="1"/>
  <c r="J23" i="1"/>
  <c r="AX23" i="1" s="1"/>
  <c r="BA23" i="1" s="1"/>
  <c r="AH25" i="1"/>
  <c r="I17" i="1"/>
  <c r="AH22" i="1"/>
  <c r="K23" i="1"/>
  <c r="N24" i="1"/>
  <c r="I25" i="1"/>
  <c r="J28" i="1"/>
  <c r="AX28" i="1" s="1"/>
  <c r="BA28" i="1" s="1"/>
  <c r="J17" i="1"/>
  <c r="AX17" i="1" s="1"/>
  <c r="BA17" i="1" s="1"/>
  <c r="AH19" i="1"/>
  <c r="J25" i="1"/>
  <c r="AX25" i="1" s="1"/>
  <c r="BA25" i="1" s="1"/>
  <c r="AH24" i="1"/>
  <c r="AA26" i="1" l="1"/>
  <c r="AA23" i="1"/>
  <c r="T20" i="1"/>
  <c r="U20" i="1" s="1"/>
  <c r="AA20" i="1"/>
  <c r="Q20" i="1"/>
  <c r="O20" i="1" s="1"/>
  <c r="R20" i="1" s="1"/>
  <c r="L20" i="1" s="1"/>
  <c r="M20" i="1" s="1"/>
  <c r="T28" i="1"/>
  <c r="U28" i="1" s="1"/>
  <c r="T21" i="1"/>
  <c r="U21" i="1" s="1"/>
  <c r="AA17" i="1"/>
  <c r="BA20" i="1"/>
  <c r="T17" i="1"/>
  <c r="U17" i="1" s="1"/>
  <c r="AA27" i="1"/>
  <c r="T18" i="1"/>
  <c r="U18" i="1" s="1"/>
  <c r="AY24" i="1"/>
  <c r="BA26" i="1"/>
  <c r="V19" i="1"/>
  <c r="Z19" i="1" s="1"/>
  <c r="AC19" i="1"/>
  <c r="AD19" i="1" s="1"/>
  <c r="T24" i="1"/>
  <c r="U24" i="1" s="1"/>
  <c r="AB19" i="1"/>
  <c r="T23" i="1"/>
  <c r="U23" i="1" s="1"/>
  <c r="Q23" i="1" s="1"/>
  <c r="O23" i="1" s="1"/>
  <c r="R23" i="1" s="1"/>
  <c r="L23" i="1" s="1"/>
  <c r="M23" i="1" s="1"/>
  <c r="T22" i="1"/>
  <c r="U22" i="1" s="1"/>
  <c r="AA25" i="1"/>
  <c r="T27" i="1"/>
  <c r="U27" i="1" s="1"/>
  <c r="AA21" i="1"/>
  <c r="T26" i="1"/>
  <c r="U26" i="1" s="1"/>
  <c r="T25" i="1"/>
  <c r="U25" i="1" s="1"/>
  <c r="Q25" i="1" s="1"/>
  <c r="O25" i="1" s="1"/>
  <c r="R25" i="1" s="1"/>
  <c r="L25" i="1" s="1"/>
  <c r="M25" i="1" s="1"/>
  <c r="AC20" i="1" l="1"/>
  <c r="AD20" i="1" s="1"/>
  <c r="V20" i="1"/>
  <c r="Z20" i="1" s="1"/>
  <c r="AB20" i="1"/>
  <c r="V18" i="1"/>
  <c r="Z18" i="1" s="1"/>
  <c r="AC18" i="1"/>
  <c r="Q18" i="1"/>
  <c r="O18" i="1" s="1"/>
  <c r="R18" i="1" s="1"/>
  <c r="L18" i="1" s="1"/>
  <c r="M18" i="1" s="1"/>
  <c r="AB18" i="1"/>
  <c r="AC17" i="1"/>
  <c r="AD17" i="1" s="1"/>
  <c r="V17" i="1"/>
  <c r="Z17" i="1" s="1"/>
  <c r="AB17" i="1"/>
  <c r="V21" i="1"/>
  <c r="Z21" i="1" s="1"/>
  <c r="AC21" i="1"/>
  <c r="AD21" i="1" s="1"/>
  <c r="AB21" i="1"/>
  <c r="AB22" i="1"/>
  <c r="V22" i="1"/>
  <c r="Z22" i="1" s="1"/>
  <c r="AC22" i="1"/>
  <c r="AD22" i="1" s="1"/>
  <c r="Q22" i="1"/>
  <c r="O22" i="1" s="1"/>
  <c r="R22" i="1" s="1"/>
  <c r="L22" i="1" s="1"/>
  <c r="M22" i="1" s="1"/>
  <c r="V27" i="1"/>
  <c r="Z27" i="1" s="1"/>
  <c r="AC27" i="1"/>
  <c r="AB27" i="1"/>
  <c r="V24" i="1"/>
  <c r="Z24" i="1" s="1"/>
  <c r="AC24" i="1"/>
  <c r="AB24" i="1"/>
  <c r="Q24" i="1"/>
  <c r="O24" i="1" s="1"/>
  <c r="R24" i="1" s="1"/>
  <c r="L24" i="1" s="1"/>
  <c r="M24" i="1" s="1"/>
  <c r="V26" i="1"/>
  <c r="Z26" i="1" s="1"/>
  <c r="AC26" i="1"/>
  <c r="AD26" i="1" s="1"/>
  <c r="AB26" i="1"/>
  <c r="V23" i="1"/>
  <c r="Z23" i="1" s="1"/>
  <c r="AC23" i="1"/>
  <c r="AB23" i="1"/>
  <c r="Q17" i="1"/>
  <c r="O17" i="1" s="1"/>
  <c r="R17" i="1" s="1"/>
  <c r="L17" i="1" s="1"/>
  <c r="M17" i="1" s="1"/>
  <c r="Q21" i="1"/>
  <c r="O21" i="1" s="1"/>
  <c r="R21" i="1" s="1"/>
  <c r="L21" i="1" s="1"/>
  <c r="M21" i="1" s="1"/>
  <c r="Q27" i="1"/>
  <c r="O27" i="1" s="1"/>
  <c r="R27" i="1" s="1"/>
  <c r="L27" i="1" s="1"/>
  <c r="M27" i="1" s="1"/>
  <c r="Q26" i="1"/>
  <c r="O26" i="1" s="1"/>
  <c r="R26" i="1" s="1"/>
  <c r="L26" i="1" s="1"/>
  <c r="M26" i="1" s="1"/>
  <c r="AC25" i="1"/>
  <c r="V25" i="1"/>
  <c r="Z25" i="1" s="1"/>
  <c r="AB25" i="1"/>
  <c r="AC28" i="1"/>
  <c r="V28" i="1"/>
  <c r="Z28" i="1" s="1"/>
  <c r="AB28" i="1"/>
  <c r="Q28" i="1"/>
  <c r="O28" i="1" s="1"/>
  <c r="R28" i="1" s="1"/>
  <c r="L28" i="1" s="1"/>
  <c r="M28" i="1" s="1"/>
  <c r="AD23" i="1" l="1"/>
  <c r="AD18" i="1"/>
  <c r="AD28" i="1"/>
  <c r="AD24" i="1"/>
  <c r="AD25" i="1"/>
  <c r="AD27" i="1"/>
</calcChain>
</file>

<file path=xl/sharedStrings.xml><?xml version="1.0" encoding="utf-8"?>
<sst xmlns="http://schemas.openxmlformats.org/spreadsheetml/2006/main" count="672" uniqueCount="344">
  <si>
    <t>File opened</t>
  </si>
  <si>
    <t>2020-12-16 10:37:54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</si>
  <si>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</si>
  <si>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</si>
  <si>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</si>
  <si>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</si>
  <si>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</si>
  <si>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</si>
  <si>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</si>
  <si>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</si>
  <si>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</si>
  <si>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</si>
  <si>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</si>
  <si>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</si>
  <si>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</si>
  <si>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</si>
  <si>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</si>
  <si>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</si>
  <si>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</si>
  <si>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</si>
  <si>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</si>
  <si>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</si>
  <si>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</si>
  <si>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10:37:54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</si>
  <si>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</si>
  <si>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</si>
  <si>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</si>
  <si>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</si>
  <si>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</si>
  <si>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</si>
  <si>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</si>
  <si>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</si>
  <si>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</si>
  <si>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</si>
  <si>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</si>
  <si>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</si>
  <si>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</si>
  <si>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</si>
  <si>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</si>
  <si>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</si>
  <si>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</si>
  <si>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</si>
  <si>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</si>
  <si>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</si>
  <si>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</si>
  <si>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</si>
  <si>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</si>
  <si>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</si>
  <si>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</si>
  <si>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</si>
  <si>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</si>
  <si>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</si>
  <si>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</si>
  <si>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</si>
  <si>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</si>
  <si>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</si>
  <si>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</si>
  <si>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</si>
  <si>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</si>
  <si>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</si>
  <si>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</si>
  <si>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</si>
  <si>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</si>
  <si>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</si>
  <si>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</si>
  <si>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</si>
  <si>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</si>
  <si>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</si>
  <si>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</si>
  <si>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</si>
  <si>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</si>
  <si>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</si>
  <si>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</si>
  <si>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</si>
  <si>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</si>
  <si>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</si>
  <si>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</si>
  <si>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</si>
  <si>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</si>
  <si>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</si>
  <si>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</si>
  <si>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</si>
  <si>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</si>
  <si>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</si>
  <si>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</si>
  <si>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</si>
  <si>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</si>
  <si>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</si>
  <si>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</si>
  <si>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</si>
  <si>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</si>
  <si>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</si>
  <si>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</si>
  <si>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</si>
  <si>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</si>
  <si>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</si>
  <si>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</si>
  <si>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</si>
  <si>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</si>
  <si>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</si>
  <si>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</si>
  <si>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</si>
  <si>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</si>
  <si>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</si>
  <si>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</si>
  <si>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</si>
  <si>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</si>
  <si>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</si>
  <si>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</si>
  <si>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</si>
  <si>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</si>
  <si>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</si>
  <si>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</si>
  <si>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</si>
  <si>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</si>
  <si>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</si>
  <si>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</si>
  <si>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</si>
  <si>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</si>
  <si>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</si>
  <si>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</si>
  <si>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</si>
  <si>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</si>
  <si>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</si>
  <si>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</si>
  <si>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</si>
  <si>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</si>
  <si>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</si>
  <si>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</si>
  <si>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</si>
  <si>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</si>
  <si>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</si>
  <si>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</si>
  <si>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</si>
  <si>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</si>
  <si>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</si>
  <si>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</si>
  <si>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</si>
  <si>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</si>
  <si>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</si>
  <si>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</si>
  <si>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</si>
  <si>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</si>
  <si>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</si>
  <si>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</si>
  <si>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</si>
  <si>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</si>
  <si>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</si>
  <si>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</si>
  <si>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</si>
  <si>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</si>
  <si>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</si>
  <si>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</si>
  <si>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</si>
  <si>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</si>
  <si>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</si>
  <si>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</si>
  <si>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</si>
  <si>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</si>
  <si>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</si>
  <si>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</si>
  <si>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</si>
  <si>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</si>
  <si>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</si>
  <si>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</si>
  <si>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</si>
  <si>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</si>
  <si>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</si>
  <si>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</si>
  <si>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</si>
  <si>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</si>
  <si>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</si>
  <si>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</si>
  <si>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</si>
  <si>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</si>
  <si>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</si>
  <si>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</si>
  <si>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</si>
  <si>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</si>
  <si>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</si>
  <si>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</si>
  <si>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</si>
  <si>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</si>
  <si>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</si>
  <si>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</si>
  <si>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</si>
  <si>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</si>
  <si>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</si>
  <si>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</si>
  <si>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</si>
  <si>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</si>
  <si>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</si>
  <si>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</si>
  <si>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</si>
  <si>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</si>
  <si>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</si>
  <si>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</si>
  <si>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</si>
  <si>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</si>
  <si>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</si>
  <si>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</si>
  <si>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</si>
  <si>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</si>
  <si>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</si>
  <si>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</si>
  <si>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</si>
  <si>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</si>
  <si>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</si>
  <si>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</si>
  <si>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</si>
  <si>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</si>
  <si>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</si>
  <si>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</si>
  <si>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</si>
  <si>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</si>
  <si>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</si>
  <si>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</si>
  <si>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</si>
  <si>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</si>
  <si>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</si>
  <si>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</si>
  <si>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</si>
  <si>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</si>
  <si>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</si>
  <si>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</si>
  <si>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</si>
  <si>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</si>
  <si>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</si>
  <si>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</si>
  <si>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</si>
  <si>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</si>
  <si>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</si>
  <si>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</si>
  <si>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</si>
  <si>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</si>
  <si>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</si>
  <si>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</si>
  <si>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</si>
  <si>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</si>
  <si>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</si>
  <si>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</si>
  <si>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</si>
  <si>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</si>
  <si>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</si>
  <si>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</si>
  <si>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</si>
  <si>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</si>
  <si>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</si>
  <si>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</si>
  <si>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</si>
  <si>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</si>
  <si>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</si>
  <si>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</si>
  <si>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</si>
  <si>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</si>
  <si>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</si>
  <si>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</si>
  <si>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</si>
  <si>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</si>
  <si>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</si>
  <si>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</si>
  <si>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</si>
  <si>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</si>
  <si>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</si>
  <si>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</si>
  <si>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</si>
  <si>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</si>
  <si>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</si>
  <si>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</si>
  <si>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</si>
  <si>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</si>
  <si>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</si>
  <si>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</si>
  <si>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</si>
  <si>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</si>
  <si>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</si>
  <si>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</si>
  <si>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</si>
  <si>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</si>
  <si>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</si>
  <si>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</si>
  <si>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</si>
  <si>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</si>
  <si>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</si>
  <si>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</si>
  <si>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</si>
  <si>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</si>
  <si>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</si>
  <si>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10:42:17</t>
  </si>
  <si>
    <t>10:42:17</t>
  </si>
  <si>
    <t>1149</t>
  </si>
  <si>
    <t>_1</t>
  </si>
  <si>
    <t>RECT-4143-20200907-06_33_50</t>
  </si>
  <si>
    <t>RECT-73-20201216-10_42_15</t>
  </si>
  <si>
    <t>DARK-74-20201216-10_42_17</t>
  </si>
  <si>
    <t>0: Broadleaf</t>
  </si>
  <si>
    <t>09:10:14</t>
  </si>
  <si>
    <t>1/3</t>
  </si>
  <si>
    <t>20201216 10:44:05</t>
  </si>
  <si>
    <t>10:44:05</t>
  </si>
  <si>
    <t>RECT-75-20201216-10_44_02</t>
  </si>
  <si>
    <t>DARK-76-20201216-10_44_04</t>
  </si>
  <si>
    <t>3/3</t>
  </si>
  <si>
    <t>20201216 10:46:00</t>
  </si>
  <si>
    <t>10:46:00</t>
  </si>
  <si>
    <t>RECT-77-20201216-10_45_57</t>
  </si>
  <si>
    <t>DARK-78-20201216-10_45_59</t>
  </si>
  <si>
    <t>20201216 10:47:59</t>
  </si>
  <si>
    <t>10:47:59</t>
  </si>
  <si>
    <t>RECT-79-20201216-10_47_57</t>
  </si>
  <si>
    <t>DARK-80-20201216-10_47_59</t>
  </si>
  <si>
    <t>20201216 10:49:11</t>
  </si>
  <si>
    <t>10:49:11</t>
  </si>
  <si>
    <t>RECT-81-20201216-10_49_09</t>
  </si>
  <si>
    <t>DARK-82-20201216-10_49_11</t>
  </si>
  <si>
    <t>20201216 10:50:27</t>
  </si>
  <si>
    <t>10:50:27</t>
  </si>
  <si>
    <t>RECT-83-20201216-10_50_25</t>
  </si>
  <si>
    <t>DARK-84-20201216-10_50_27</t>
  </si>
  <si>
    <t>20201216 10:52:28</t>
  </si>
  <si>
    <t>10:52:28</t>
  </si>
  <si>
    <t>RECT-85-20201216-10_52_25</t>
  </si>
  <si>
    <t>DARK-86-20201216-10_52_27</t>
  </si>
  <si>
    <t>2/3</t>
  </si>
  <si>
    <t>20201216 10:53:29</t>
  </si>
  <si>
    <t>10:53:29</t>
  </si>
  <si>
    <t>RECT-87-20201216-10_53_27</t>
  </si>
  <si>
    <t>DARK-88-20201216-10_53_29</t>
  </si>
  <si>
    <t>20201216 10:55:30</t>
  </si>
  <si>
    <t>10:55:30</t>
  </si>
  <si>
    <t>RECT-89-20201216-10_55_27</t>
  </si>
  <si>
    <t>DARK-90-20201216-10_55_29</t>
  </si>
  <si>
    <t>20201216 10:57:11</t>
  </si>
  <si>
    <t>10:57:11</t>
  </si>
  <si>
    <t>RECT-91-20201216-10_57_09</t>
  </si>
  <si>
    <t>DARK-92-20201216-10_57_11</t>
  </si>
  <si>
    <t>20201216 10:59:12</t>
  </si>
  <si>
    <t>10:59:12</t>
  </si>
  <si>
    <t>RECT-93-20201216-10_59_09</t>
  </si>
  <si>
    <t>DARK-94-20201216-10_59_11</t>
  </si>
  <si>
    <t>20201216 11:00:56</t>
  </si>
  <si>
    <t>11:00:56</t>
  </si>
  <si>
    <t>RECT-95-20201216-11_00_54</t>
  </si>
  <si>
    <t>DARK-96-20201216-11_00_56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</si>
</sst>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1608144137.5999999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1608144129.8499999</v>
      </c>
      <c r="I17">
        <f t="shared" ref="I17:I28" si="0">CA17*AG17*(BW17-BX17)/(100*BP17*(1000-AG17*BW17))</f>
        <v>5.0860500523403757E-4</v>
      </c>
      <c r="J17">
        <f t="shared" ref="J17:J28" si="1">CA17*AG17*(BV17-BU17*(1000-AG17*BX17)/(1000-AG17*BW17))/(100*BP17)</f>
        <v>2.9333179125190671</v>
      </c>
      <c r="K17">
        <f t="shared" ref="K17:K28" si="2">BU17 - IF(AG17&gt;1, J17*BP17*100/(AI17*CI17), 0)</f>
        <v>401.42880000000002</v>
      </c>
      <c r="L17">
        <f t="shared" ref="L17:L28" si="3">((R17-I17/2)*K17-J17)/(R17+I17/2)</f>
        <v>247.72302339557942</v>
      </c>
      <c r="M17">
        <f t="shared" ref="M17:M28" si="4">L17*(CB17+CC17)/1000</f>
        <v>25.398038023145379</v>
      </c>
      <c r="N17">
        <f t="shared" ref="N17:N28" si="5">(BU17 - IF(AG17&gt;1, J17*BP17*100/(AI17*CI17), 0))*(CB17+CC17)/1000</f>
        <v>41.156868611702727</v>
      </c>
      <c r="O17">
        <f t="shared" ref="O17:O28" si="6">2/((1/Q17-1/P17)+SIGN(Q17)*SQRT((1/Q17-1/P17)*(1/Q17-1/P17) + 4*BQ17/((BQ17+1)*(BQ17+1))*(2*1/Q17*1/P17-1/P17*1/P17)))</f>
        <v>3.2420044682479394E-2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2.9724701125944724</v>
      </c>
      <c r="Q17">
        <f t="shared" ref="Q17:Q28" si="8">I17*(1000-(1000*0.61365*EXP(17.502*U17/(240.97+U17))/(CB17+CC17)+BW17)/2)/(1000*0.61365*EXP(17.502*U17/(240.97+U17))/(CB17+CC17)-BW17)</f>
        <v>3.222487815537662E-2</v>
      </c>
      <c r="R17">
        <f t="shared" ref="R17:R28" si="9">1/((BQ17+1)/(O17/1.6)+1/(P17/1.37)) + BQ17/((BQ17+1)/(O17/1.6) + BQ17/(P17/1.37))</f>
        <v>2.0157985693413774E-2</v>
      </c>
      <c r="S17">
        <f t="shared" ref="S17:S28" si="10">(BM17*BO17)</f>
        <v>231.2877896543518</v>
      </c>
      <c r="T17">
        <f t="shared" ref="T17:T28" si="11">(CD17+(S17+2*0.95*0.0000000567*(((CD17+$B$7)+273)^4-(CD17+273)^4)-44100*I17)/(1.84*29.3*P17+8*0.95*0.0000000567*(CD17+273)^3))</f>
        <v>29.214528379065207</v>
      </c>
      <c r="U17">
        <f t="shared" ref="U17:U28" si="12">($C$7*CE17+$D$7*CF17+$E$7*T17)</f>
        <v>27.99051</v>
      </c>
      <c r="V17">
        <f t="shared" ref="V17:V28" si="13">0.61365*EXP(17.502*U17/(240.97+U17))</f>
        <v>3.7927407502422601</v>
      </c>
      <c r="W17">
        <f t="shared" ref="W17:W28" si="14">(X17/Y17*100)</f>
        <v>58.5533675437662</v>
      </c>
      <c r="X17">
        <f t="shared" ref="X17:X28" si="15">BW17*(CB17+CC17)/1000</f>
        <v>2.2220401046650444</v>
      </c>
      <c r="Y17">
        <f t="shared" ref="Y17:Y28" si="16">0.61365*EXP(17.502*CD17/(240.97+CD17))</f>
        <v>3.7948971987036648</v>
      </c>
      <c r="Z17">
        <f t="shared" ref="Z17:Z28" si="17">(V17-BW17*(CB17+CC17)/1000)</f>
        <v>1.5707006455772157</v>
      </c>
      <c r="AA17">
        <f t="shared" ref="AA17:AA28" si="18">(-I17*44100)</f>
        <v>-22.429480730821055</v>
      </c>
      <c r="AB17">
        <f t="shared" ref="AB17:AB28" si="19">2*29.3*P17*0.92*(CD17-U17)</f>
        <v>1.5624551349244429</v>
      </c>
      <c r="AC17">
        <f t="shared" ref="AC17:AC28" si="20">2*0.95*0.0000000567*(((CD17+$B$7)+273)^4-(U17+273)^4)</f>
        <v>0.11457260233429331</v>
      </c>
      <c r="AD17">
        <f t="shared" ref="AD17:AD28" si="21">S17+AC17+AA17+AB17</f>
        <v>210.53533666078948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54000.920318289223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15334</v>
      </c>
      <c r="AS17">
        <v>925.82231999999999</v>
      </c>
      <c r="AT17">
        <v>1046.3800000000001</v>
      </c>
      <c r="AU17">
        <f t="shared" ref="AU17:AU28" si="27">1-AS17/AT17</f>
        <v>0.11521405225635062</v>
      </c>
      <c r="AV17">
        <v>0.5</v>
      </c>
      <c r="AW17">
        <f t="shared" ref="AW17:AW28" si="28">BM17</f>
        <v>1180.1674506277732</v>
      </c>
      <c r="AX17">
        <f t="shared" ref="AX17:AX28" si="29">J17</f>
        <v>2.9333179125190671</v>
      </c>
      <c r="AY17">
        <f t="shared" ref="AY17:AY28" si="30">AU17*AV17*AW17</f>
        <v>67.985937163936171</v>
      </c>
      <c r="AZ17">
        <f t="shared" ref="AZ17:AZ28" si="31">BE17/AT17</f>
        <v>0.40853227317035884</v>
      </c>
      <c r="BA17">
        <f t="shared" ref="BA17:BA28" si="32">(AX17-AP17)/AW17</f>
        <v>2.9750569637110639E-3</v>
      </c>
      <c r="BB17">
        <f t="shared" ref="BB17:BB28" si="33">(AM17-AT17)/AT17</f>
        <v>2.1174907777289316</v>
      </c>
      <c r="BC17" t="s">
        <v>294</v>
      </c>
      <c r="BD17">
        <v>618.9</v>
      </c>
      <c r="BE17">
        <f t="shared" ref="BE17:BE28" si="34">AT17-BD17</f>
        <v>427.48000000000013</v>
      </c>
      <c r="BF17">
        <f t="shared" ref="BF17:BF28" si="35">(AT17-AS17)/(AT17-BD17)</f>
        <v>0.28201946289884927</v>
      </c>
      <c r="BG17">
        <f t="shared" ref="BG17:BG28" si="36">(AM17-AT17)/(AM17-BD17)</f>
        <v>0.83827056802790578</v>
      </c>
      <c r="BH17">
        <f t="shared" ref="BH17:BH28" si="37">(AT17-AS17)/(AT17-AL17)</f>
        <v>0.36432928070966641</v>
      </c>
      <c r="BI17">
        <f t="shared" ref="BI17:BI28" si="38">(AM17-AT17)/(AM17-AL17)</f>
        <v>0.8700609922599758</v>
      </c>
      <c r="BJ17">
        <f t="shared" ref="BJ17:BJ28" si="39">(BF17*BD17/AS17)</f>
        <v>0.18852628827105594</v>
      </c>
      <c r="BK17">
        <f t="shared" ref="BK17:BK28" si="40">(1-BJ17)</f>
        <v>0.81147371172894411</v>
      </c>
      <c r="BL17">
        <f t="shared" ref="BL17:BL28" si="41">$B$11*CJ17+$C$11*CK17+$F$11*CL17*(1-CO17)</f>
        <v>1399.979</v>
      </c>
      <c r="BM17">
        <f t="shared" ref="BM17:BM28" si="42">BL17*BN17</f>
        <v>1180.1674506277732</v>
      </c>
      <c r="BN17">
        <f t="shared" ref="BN17:BN28" si="43">($B$11*$D$9+$C$11*$D$9+$F$11*((CY17+CQ17)/MAX(CY17+CQ17+CZ17, 0.1)*$I$9+CZ17/MAX(CY17+CQ17+CZ17, 0.1)*$J$9))/($B$11+$C$11+$F$11)</f>
        <v>0.84298939528933869</v>
      </c>
      <c r="BO17">
        <f t="shared" ref="BO17:BO28" si="44">($B$11*$K$9+$C$11*$K$9+$F$11*((CY17+CQ17)/MAX(CY17+CQ17+CZ17, 0.1)*$P$9+CZ17/MAX(CY17+CQ17+CZ17, 0.1)*$Q$9))/($B$11+$C$11+$F$11)</f>
        <v>0.19597879057867726</v>
      </c>
      <c r="BP17">
        <v>6</v>
      </c>
      <c r="BQ17">
        <v>0.5</v>
      </c>
      <c r="BR17" t="s">
        <v>295</v>
      </c>
      <c r="BS17">
        <v>2</v>
      </c>
      <c r="BT17">
        <v>1608144129.8499999</v>
      </c>
      <c r="BU17">
        <v>401.42880000000002</v>
      </c>
      <c r="BV17">
        <v>405.192133333333</v>
      </c>
      <c r="BW17">
        <v>21.6729533333333</v>
      </c>
      <c r="BX17">
        <v>21.076116666666699</v>
      </c>
      <c r="BY17">
        <v>402.098366666667</v>
      </c>
      <c r="BZ17">
        <v>21.583183333333299</v>
      </c>
      <c r="CA17">
        <v>500.21929999999998</v>
      </c>
      <c r="CB17">
        <v>102.42596666666699</v>
      </c>
      <c r="CC17">
        <v>9.9982173333333299E-2</v>
      </c>
      <c r="CD17">
        <v>28.000260000000001</v>
      </c>
      <c r="CE17">
        <v>27.99051</v>
      </c>
      <c r="CF17">
        <v>999.9</v>
      </c>
      <c r="CG17">
        <v>0</v>
      </c>
      <c r="CH17">
        <v>0</v>
      </c>
      <c r="CI17">
        <v>10004.046</v>
      </c>
      <c r="CJ17">
        <v>0</v>
      </c>
      <c r="CK17">
        <v>629.87220000000002</v>
      </c>
      <c r="CL17">
        <v>1399.979</v>
      </c>
      <c r="CM17">
        <v>0.89999799999999996</v>
      </c>
      <c r="CN17">
        <v>0.10000210666666701</v>
      </c>
      <c r="CO17">
        <v>0</v>
      </c>
      <c r="CP17">
        <v>926.22876666666696</v>
      </c>
      <c r="CQ17">
        <v>4.99979</v>
      </c>
      <c r="CR17">
        <v>13092.8866666667</v>
      </c>
      <c r="CS17">
        <v>11904.49</v>
      </c>
      <c r="CT17">
        <v>47.25</v>
      </c>
      <c r="CU17">
        <v>49.75</v>
      </c>
      <c r="CV17">
        <v>48.403933333333299</v>
      </c>
      <c r="CW17">
        <v>48.75</v>
      </c>
      <c r="CX17">
        <v>48.5</v>
      </c>
      <c r="CY17">
        <v>1255.4760000000001</v>
      </c>
      <c r="CZ17">
        <v>139.50299999999999</v>
      </c>
      <c r="DA17">
        <v>0</v>
      </c>
      <c r="DB17">
        <v>430.30000019073498</v>
      </c>
      <c r="DC17">
        <v>0</v>
      </c>
      <c r="DD17">
        <v>925.82231999999999</v>
      </c>
      <c r="DE17">
        <v>-48.634615301287603</v>
      </c>
      <c r="DF17">
        <v>-682.57692204137095</v>
      </c>
      <c r="DG17">
        <v>13087.404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8.4000000000000005E-2</v>
      </c>
      <c r="DO17">
        <v>-4.8000000000000001E-2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2.9197525932761001</v>
      </c>
      <c r="DW17">
        <v>1.28803630012854</v>
      </c>
      <c r="DX17">
        <v>9.7744530298028903E-2</v>
      </c>
      <c r="DY17">
        <v>0</v>
      </c>
      <c r="DZ17">
        <v>-3.7633906666666701</v>
      </c>
      <c r="EA17">
        <v>-1.4917043826473899</v>
      </c>
      <c r="EB17">
        <v>0.110633082060576</v>
      </c>
      <c r="EC17">
        <v>0</v>
      </c>
      <c r="ED17">
        <v>0.59683766666666604</v>
      </c>
      <c r="EE17">
        <v>-3.4914206896551503E-2</v>
      </c>
      <c r="EF17">
        <v>2.6478594415531701E-3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8.9599999999999999E-2</v>
      </c>
      <c r="EO17">
        <v>-0.888176780744804</v>
      </c>
      <c r="EP17">
        <v>8.1547674161403102E-4</v>
      </c>
      <c r="EQ17">
        <v>-7.5071724955183801E-7</v>
      </c>
      <c r="ER17">
        <v>1.8443278439785599E-10</v>
      </c>
      <c r="ES17">
        <v>-9.5467716491605806E-2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92.1</v>
      </c>
      <c r="FB17">
        <v>92.1</v>
      </c>
      <c r="FC17">
        <v>2</v>
      </c>
      <c r="FD17">
        <v>502.96899999999999</v>
      </c>
      <c r="FE17">
        <v>483.47300000000001</v>
      </c>
      <c r="FF17">
        <v>22.973099999999999</v>
      </c>
      <c r="FG17">
        <v>33.340800000000002</v>
      </c>
      <c r="FH17">
        <v>30.000599999999999</v>
      </c>
      <c r="FI17">
        <v>33.241799999999998</v>
      </c>
      <c r="FJ17">
        <v>33.1982</v>
      </c>
      <c r="FK17">
        <v>19.953099999999999</v>
      </c>
      <c r="FL17">
        <v>43.663899999999998</v>
      </c>
      <c r="FM17">
        <v>0</v>
      </c>
      <c r="FN17">
        <v>22.9724</v>
      </c>
      <c r="FO17">
        <v>404.62799999999999</v>
      </c>
      <c r="FP17">
        <v>21.066800000000001</v>
      </c>
      <c r="FQ17">
        <v>100.899</v>
      </c>
      <c r="FR17">
        <v>100.90600000000001</v>
      </c>
    </row>
    <row r="18" spans="1:174" x14ac:dyDescent="0.25">
      <c r="A18">
        <v>2</v>
      </c>
      <c r="B18">
        <v>1608144245.0999999</v>
      </c>
      <c r="C18">
        <v>107.5</v>
      </c>
      <c r="D18" t="s">
        <v>298</v>
      </c>
      <c r="E18" t="s">
        <v>299</v>
      </c>
      <c r="F18" t="s">
        <v>290</v>
      </c>
      <c r="G18" t="s">
        <v>291</v>
      </c>
      <c r="H18">
        <v>1608144237.0999999</v>
      </c>
      <c r="I18">
        <f t="shared" si="0"/>
        <v>5.7771483481737203E-4</v>
      </c>
      <c r="J18">
        <f t="shared" si="1"/>
        <v>2.3008231721568517</v>
      </c>
      <c r="K18">
        <f t="shared" si="2"/>
        <v>300.32151612903198</v>
      </c>
      <c r="L18">
        <f t="shared" si="3"/>
        <v>177.80871675565572</v>
      </c>
      <c r="M18">
        <f t="shared" si="4"/>
        <v>18.228708103561043</v>
      </c>
      <c r="N18">
        <f t="shared" si="5"/>
        <v>30.788553871956857</v>
      </c>
      <c r="O18">
        <f t="shared" si="6"/>
        <v>3.2015225952008244E-2</v>
      </c>
      <c r="P18">
        <f t="shared" si="7"/>
        <v>2.9733233104319976</v>
      </c>
      <c r="Q18">
        <f t="shared" si="8"/>
        <v>3.1824941784240467E-2</v>
      </c>
      <c r="R18">
        <f t="shared" si="9"/>
        <v>1.99075904630986E-2</v>
      </c>
      <c r="S18">
        <f t="shared" si="10"/>
        <v>231.28680177627868</v>
      </c>
      <c r="T18">
        <f t="shared" si="11"/>
        <v>29.190489826773334</v>
      </c>
      <c r="U18">
        <f t="shared" si="12"/>
        <v>27.991183870967699</v>
      </c>
      <c r="V18">
        <f t="shared" si="13"/>
        <v>3.7928897587155115</v>
      </c>
      <c r="W18">
        <f t="shared" si="14"/>
        <v>52.307350044405112</v>
      </c>
      <c r="X18">
        <f t="shared" si="15"/>
        <v>1.984316102441382</v>
      </c>
      <c r="Y18">
        <f t="shared" si="16"/>
        <v>3.7935703123114495</v>
      </c>
      <c r="Z18">
        <f t="shared" si="17"/>
        <v>1.8085736562741295</v>
      </c>
      <c r="AA18">
        <f t="shared" si="18"/>
        <v>-25.477224215446107</v>
      </c>
      <c r="AB18">
        <f t="shared" si="19"/>
        <v>0.49330357169293254</v>
      </c>
      <c r="AC18">
        <f t="shared" si="20"/>
        <v>3.6161906424494787E-2</v>
      </c>
      <c r="AD18">
        <f t="shared" si="21"/>
        <v>206.33904303895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54026.84257000449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15332.1</v>
      </c>
      <c r="AS18">
        <v>856.00336000000004</v>
      </c>
      <c r="AT18">
        <v>965.17</v>
      </c>
      <c r="AU18">
        <f t="shared" si="27"/>
        <v>0.11310612638188078</v>
      </c>
      <c r="AV18">
        <v>0.5</v>
      </c>
      <c r="AW18">
        <f t="shared" si="28"/>
        <v>1180.1630522406633</v>
      </c>
      <c r="AX18">
        <f t="shared" si="29"/>
        <v>2.3008231721568517</v>
      </c>
      <c r="AY18">
        <f t="shared" si="30"/>
        <v>66.74183566897932</v>
      </c>
      <c r="AZ18">
        <f t="shared" si="31"/>
        <v>0.38326926862625232</v>
      </c>
      <c r="BA18">
        <f t="shared" si="32"/>
        <v>2.4391296156135427E-3</v>
      </c>
      <c r="BB18">
        <f t="shared" si="33"/>
        <v>2.3797983774879037</v>
      </c>
      <c r="BC18" t="s">
        <v>301</v>
      </c>
      <c r="BD18">
        <v>595.25</v>
      </c>
      <c r="BE18">
        <f t="shared" si="34"/>
        <v>369.91999999999996</v>
      </c>
      <c r="BF18">
        <f t="shared" si="35"/>
        <v>0.29510878027681642</v>
      </c>
      <c r="BG18">
        <f t="shared" si="36"/>
        <v>0.86128849607961511</v>
      </c>
      <c r="BH18">
        <f t="shared" si="37"/>
        <v>0.43720331114198613</v>
      </c>
      <c r="BI18">
        <f t="shared" si="38"/>
        <v>0.90195053199073028</v>
      </c>
      <c r="BJ18">
        <f t="shared" si="39"/>
        <v>0.20521356535303198</v>
      </c>
      <c r="BK18">
        <f t="shared" si="40"/>
        <v>0.79478643464696797</v>
      </c>
      <c r="BL18">
        <f t="shared" si="41"/>
        <v>1399.9738709677399</v>
      </c>
      <c r="BM18">
        <f t="shared" si="42"/>
        <v>1180.1630522406633</v>
      </c>
      <c r="BN18">
        <f t="shared" si="43"/>
        <v>0.842989341954553</v>
      </c>
      <c r="BO18">
        <f t="shared" si="44"/>
        <v>0.19597868390910597</v>
      </c>
      <c r="BP18">
        <v>6</v>
      </c>
      <c r="BQ18">
        <v>0.5</v>
      </c>
      <c r="BR18" t="s">
        <v>295</v>
      </c>
      <c r="BS18">
        <v>2</v>
      </c>
      <c r="BT18">
        <v>1608144237.0999999</v>
      </c>
      <c r="BU18">
        <v>300.32151612903198</v>
      </c>
      <c r="BV18">
        <v>303.28941935483903</v>
      </c>
      <c r="BW18">
        <v>19.355661290322601</v>
      </c>
      <c r="BX18">
        <v>18.676116129032302</v>
      </c>
      <c r="BY18">
        <v>301.02732258064498</v>
      </c>
      <c r="BZ18">
        <v>19.314964516128999</v>
      </c>
      <c r="CA18">
        <v>500.21645161290297</v>
      </c>
      <c r="CB18">
        <v>102.41864516129</v>
      </c>
      <c r="CC18">
        <v>9.99964225806452E-2</v>
      </c>
      <c r="CD18">
        <v>27.994261290322601</v>
      </c>
      <c r="CE18">
        <v>27.991183870967699</v>
      </c>
      <c r="CF18">
        <v>999.9</v>
      </c>
      <c r="CG18">
        <v>0</v>
      </c>
      <c r="CH18">
        <v>0</v>
      </c>
      <c r="CI18">
        <v>10009.591935483901</v>
      </c>
      <c r="CJ18">
        <v>0</v>
      </c>
      <c r="CK18">
        <v>544.97609677419405</v>
      </c>
      <c r="CL18">
        <v>1399.9738709677399</v>
      </c>
      <c r="CM18">
        <v>0.89999996774193602</v>
      </c>
      <c r="CN18">
        <v>0.100000393548387</v>
      </c>
      <c r="CO18">
        <v>0</v>
      </c>
      <c r="CP18">
        <v>856.44819354838705</v>
      </c>
      <c r="CQ18">
        <v>4.99979</v>
      </c>
      <c r="CR18">
        <v>12101.416129032301</v>
      </c>
      <c r="CS18">
        <v>11904.438709677401</v>
      </c>
      <c r="CT18">
        <v>47.375</v>
      </c>
      <c r="CU18">
        <v>49.811999999999998</v>
      </c>
      <c r="CV18">
        <v>48.508000000000003</v>
      </c>
      <c r="CW18">
        <v>48.828258064516099</v>
      </c>
      <c r="CX18">
        <v>48.625</v>
      </c>
      <c r="CY18">
        <v>1255.4738709677399</v>
      </c>
      <c r="CZ18">
        <v>139.5</v>
      </c>
      <c r="DA18">
        <v>0</v>
      </c>
      <c r="DB18">
        <v>107</v>
      </c>
      <c r="DC18">
        <v>0</v>
      </c>
      <c r="DD18">
        <v>856.00336000000004</v>
      </c>
      <c r="DE18">
        <v>-23.579384617652099</v>
      </c>
      <c r="DF18">
        <v>-326.64615384125602</v>
      </c>
      <c r="DG18">
        <v>12095.675999999999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8.4000000000000005E-2</v>
      </c>
      <c r="DO18">
        <v>-4.8000000000000001E-2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2.2980979907082801</v>
      </c>
      <c r="DW18">
        <v>5.4719218369208698E-2</v>
      </c>
      <c r="DX18">
        <v>5.0787532400186797E-2</v>
      </c>
      <c r="DY18">
        <v>1</v>
      </c>
      <c r="DZ18">
        <v>-2.9663379999999999</v>
      </c>
      <c r="EA18">
        <v>-0.16555248053392499</v>
      </c>
      <c r="EB18">
        <v>6.25788604029614E-2</v>
      </c>
      <c r="EC18">
        <v>1</v>
      </c>
      <c r="ED18">
        <v>0.67894083333333299</v>
      </c>
      <c r="EE18">
        <v>0.18640228698553901</v>
      </c>
      <c r="EF18">
        <v>1.36428422553937E-2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-0.70599999999999996</v>
      </c>
      <c r="EN18">
        <v>4.1099999999999998E-2</v>
      </c>
      <c r="EO18">
        <v>-0.888176780744804</v>
      </c>
      <c r="EP18">
        <v>8.1547674161403102E-4</v>
      </c>
      <c r="EQ18">
        <v>-7.5071724955183801E-7</v>
      </c>
      <c r="ER18">
        <v>1.8443278439785599E-10</v>
      </c>
      <c r="ES18">
        <v>-9.5467716491605806E-2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93.9</v>
      </c>
      <c r="FB18">
        <v>93.9</v>
      </c>
      <c r="FC18">
        <v>2</v>
      </c>
      <c r="FD18">
        <v>502.78</v>
      </c>
      <c r="FE18">
        <v>480.149</v>
      </c>
      <c r="FF18">
        <v>22.916799999999999</v>
      </c>
      <c r="FG18">
        <v>33.423999999999999</v>
      </c>
      <c r="FH18">
        <v>30.000599999999999</v>
      </c>
      <c r="FI18">
        <v>33.321599999999997</v>
      </c>
      <c r="FJ18">
        <v>33.278500000000001</v>
      </c>
      <c r="FK18">
        <v>15.8187</v>
      </c>
      <c r="FL18">
        <v>50.069600000000001</v>
      </c>
      <c r="FM18">
        <v>0</v>
      </c>
      <c r="FN18">
        <v>22.915700000000001</v>
      </c>
      <c r="FO18">
        <v>303.18599999999998</v>
      </c>
      <c r="FP18">
        <v>18.600300000000001</v>
      </c>
      <c r="FQ18">
        <v>100.887</v>
      </c>
      <c r="FR18">
        <v>100.892</v>
      </c>
    </row>
    <row r="19" spans="1:174" x14ac:dyDescent="0.25">
      <c r="A19">
        <v>3</v>
      </c>
      <c r="B19">
        <v>1608144360.0999999</v>
      </c>
      <c r="C19">
        <v>222.5</v>
      </c>
      <c r="D19" t="s">
        <v>303</v>
      </c>
      <c r="E19" t="s">
        <v>304</v>
      </c>
      <c r="F19" t="s">
        <v>290</v>
      </c>
      <c r="G19" t="s">
        <v>291</v>
      </c>
      <c r="H19">
        <v>1608144352.3499999</v>
      </c>
      <c r="I19">
        <f t="shared" si="0"/>
        <v>6.2107164015920999E-4</v>
      </c>
      <c r="J19">
        <f t="shared" si="1"/>
        <v>1.3777910801383599</v>
      </c>
      <c r="K19">
        <f t="shared" si="2"/>
        <v>200.171866666667</v>
      </c>
      <c r="L19">
        <f t="shared" si="3"/>
        <v>131.74599852551913</v>
      </c>
      <c r="M19">
        <f t="shared" si="4"/>
        <v>13.50550343880054</v>
      </c>
      <c r="N19">
        <f t="shared" si="5"/>
        <v>20.519954031804186</v>
      </c>
      <c r="O19">
        <f t="shared" si="6"/>
        <v>3.4819923621804388E-2</v>
      </c>
      <c r="P19">
        <f t="shared" si="7"/>
        <v>2.9713907170575271</v>
      </c>
      <c r="Q19">
        <f t="shared" si="8"/>
        <v>3.4594820481545781E-2</v>
      </c>
      <c r="R19">
        <f t="shared" si="9"/>
        <v>2.1641865961425359E-2</v>
      </c>
      <c r="S19">
        <f t="shared" si="10"/>
        <v>231.29239295563025</v>
      </c>
      <c r="T19">
        <f t="shared" si="11"/>
        <v>29.164728287861607</v>
      </c>
      <c r="U19">
        <f t="shared" si="12"/>
        <v>27.977513333333299</v>
      </c>
      <c r="V19">
        <f t="shared" si="13"/>
        <v>3.7898678853006129</v>
      </c>
      <c r="W19">
        <f t="shared" si="14"/>
        <v>52.807441318062622</v>
      </c>
      <c r="X19">
        <f t="shared" si="15"/>
        <v>2.0014882409104104</v>
      </c>
      <c r="Y19">
        <f t="shared" si="16"/>
        <v>3.7901632628919057</v>
      </c>
      <c r="Z19">
        <f t="shared" si="17"/>
        <v>1.7883796443902025</v>
      </c>
      <c r="AA19">
        <f t="shared" si="18"/>
        <v>-27.389259331021162</v>
      </c>
      <c r="AB19">
        <f t="shared" si="19"/>
        <v>0.21412546717754288</v>
      </c>
      <c r="AC19">
        <f t="shared" si="20"/>
        <v>1.5704525224022312E-2</v>
      </c>
      <c r="AD19">
        <f t="shared" si="21"/>
        <v>204.13296361701066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53972.825553229508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15330.9</v>
      </c>
      <c r="AS19">
        <v>819.58273076923103</v>
      </c>
      <c r="AT19">
        <v>919.67</v>
      </c>
      <c r="AU19">
        <f t="shared" si="27"/>
        <v>0.1088295467186805</v>
      </c>
      <c r="AV19">
        <v>0.5</v>
      </c>
      <c r="AW19">
        <f t="shared" si="28"/>
        <v>1180.1907906277784</v>
      </c>
      <c r="AX19">
        <f t="shared" si="29"/>
        <v>1.3777910801383599</v>
      </c>
      <c r="AY19">
        <f t="shared" si="30"/>
        <v>64.21981439279115</v>
      </c>
      <c r="AZ19">
        <f t="shared" si="31"/>
        <v>0.3637717877064599</v>
      </c>
      <c r="BA19">
        <f t="shared" si="32"/>
        <v>1.6569681575928704E-3</v>
      </c>
      <c r="BB19">
        <f t="shared" si="33"/>
        <v>2.5470114280122216</v>
      </c>
      <c r="BC19" t="s">
        <v>306</v>
      </c>
      <c r="BD19">
        <v>585.12</v>
      </c>
      <c r="BE19">
        <f t="shared" si="34"/>
        <v>334.54999999999995</v>
      </c>
      <c r="BF19">
        <f t="shared" si="35"/>
        <v>0.29916983778439377</v>
      </c>
      <c r="BG19">
        <f t="shared" si="36"/>
        <v>0.87502614906461051</v>
      </c>
      <c r="BH19">
        <f t="shared" si="37"/>
        <v>0.49015995419116731</v>
      </c>
      <c r="BI19">
        <f t="shared" si="38"/>
        <v>0.91981747027110616</v>
      </c>
      <c r="BJ19">
        <f t="shared" si="39"/>
        <v>0.21358460703547105</v>
      </c>
      <c r="BK19">
        <f t="shared" si="40"/>
        <v>0.786415392964529</v>
      </c>
      <c r="BL19">
        <f t="shared" si="41"/>
        <v>1400.0066666666701</v>
      </c>
      <c r="BM19">
        <f t="shared" si="42"/>
        <v>1180.1907906277784</v>
      </c>
      <c r="BN19">
        <f t="shared" si="43"/>
        <v>0.84298940764170804</v>
      </c>
      <c r="BO19">
        <f t="shared" si="44"/>
        <v>0.19597881528341615</v>
      </c>
      <c r="BP19">
        <v>6</v>
      </c>
      <c r="BQ19">
        <v>0.5</v>
      </c>
      <c r="BR19" t="s">
        <v>295</v>
      </c>
      <c r="BS19">
        <v>2</v>
      </c>
      <c r="BT19">
        <v>1608144352.3499999</v>
      </c>
      <c r="BU19">
        <v>200.171866666667</v>
      </c>
      <c r="BV19">
        <v>201.973633333333</v>
      </c>
      <c r="BW19">
        <v>19.52449</v>
      </c>
      <c r="BX19">
        <v>18.794066666666701</v>
      </c>
      <c r="BY19">
        <v>200.92500000000001</v>
      </c>
      <c r="BZ19">
        <v>19.480316666666699</v>
      </c>
      <c r="CA19">
        <v>500.2131</v>
      </c>
      <c r="CB19">
        <v>102.411666666667</v>
      </c>
      <c r="CC19">
        <v>0.10001179</v>
      </c>
      <c r="CD19">
        <v>27.978850000000001</v>
      </c>
      <c r="CE19">
        <v>27.977513333333299</v>
      </c>
      <c r="CF19">
        <v>999.9</v>
      </c>
      <c r="CG19">
        <v>0</v>
      </c>
      <c r="CH19">
        <v>0</v>
      </c>
      <c r="CI19">
        <v>9999.3333333333303</v>
      </c>
      <c r="CJ19">
        <v>0</v>
      </c>
      <c r="CK19">
        <v>509.18606666666699</v>
      </c>
      <c r="CL19">
        <v>1400.0066666666701</v>
      </c>
      <c r="CM19">
        <v>0.89999786666666604</v>
      </c>
      <c r="CN19">
        <v>0.100002353333333</v>
      </c>
      <c r="CO19">
        <v>0</v>
      </c>
      <c r="CP19">
        <v>819.60900000000004</v>
      </c>
      <c r="CQ19">
        <v>4.99979</v>
      </c>
      <c r="CR19">
        <v>11581.1466666667</v>
      </c>
      <c r="CS19">
        <v>11904.7133333333</v>
      </c>
      <c r="CT19">
        <v>47.5</v>
      </c>
      <c r="CU19">
        <v>49.875</v>
      </c>
      <c r="CV19">
        <v>48.625</v>
      </c>
      <c r="CW19">
        <v>48.875</v>
      </c>
      <c r="CX19">
        <v>48.737400000000001</v>
      </c>
      <c r="CY19">
        <v>1255.50033333333</v>
      </c>
      <c r="CZ19">
        <v>139.506333333333</v>
      </c>
      <c r="DA19">
        <v>0</v>
      </c>
      <c r="DB19">
        <v>114.10000014305101</v>
      </c>
      <c r="DC19">
        <v>0</v>
      </c>
      <c r="DD19">
        <v>819.58273076923103</v>
      </c>
      <c r="DE19">
        <v>-12.0150085554128</v>
      </c>
      <c r="DF19">
        <v>-159.83589754118799</v>
      </c>
      <c r="DG19">
        <v>11581.115384615399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8.4000000000000005E-2</v>
      </c>
      <c r="DO19">
        <v>-4.8000000000000001E-2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1.37365966052663</v>
      </c>
      <c r="DW19">
        <v>0.110243871038144</v>
      </c>
      <c r="DX19">
        <v>2.1469131601576302E-2</v>
      </c>
      <c r="DY19">
        <v>1</v>
      </c>
      <c r="DZ19">
        <v>-1.79946566666667</v>
      </c>
      <c r="EA19">
        <v>-0.117893392658507</v>
      </c>
      <c r="EB19">
        <v>2.3497474429298899E-2</v>
      </c>
      <c r="EC19">
        <v>1</v>
      </c>
      <c r="ED19">
        <v>0.72898643333333302</v>
      </c>
      <c r="EE19">
        <v>0.16997192436040001</v>
      </c>
      <c r="EF19">
        <v>1.4044013181621399E-2</v>
      </c>
      <c r="EG19">
        <v>1</v>
      </c>
      <c r="EH19">
        <v>3</v>
      </c>
      <c r="EI19">
        <v>3</v>
      </c>
      <c r="EJ19" t="s">
        <v>302</v>
      </c>
      <c r="EK19">
        <v>100</v>
      </c>
      <c r="EL19">
        <v>100</v>
      </c>
      <c r="EM19">
        <v>-0.753</v>
      </c>
      <c r="EN19">
        <v>4.41E-2</v>
      </c>
      <c r="EO19">
        <v>-0.888176780744804</v>
      </c>
      <c r="EP19">
        <v>8.1547674161403102E-4</v>
      </c>
      <c r="EQ19">
        <v>-7.5071724955183801E-7</v>
      </c>
      <c r="ER19">
        <v>1.8443278439785599E-10</v>
      </c>
      <c r="ES19">
        <v>-9.5467716491605806E-2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95.8</v>
      </c>
      <c r="FB19">
        <v>95.8</v>
      </c>
      <c r="FC19">
        <v>2</v>
      </c>
      <c r="FD19">
        <v>502.39299999999997</v>
      </c>
      <c r="FE19">
        <v>479.69299999999998</v>
      </c>
      <c r="FF19">
        <v>22.967500000000001</v>
      </c>
      <c r="FG19">
        <v>33.523899999999998</v>
      </c>
      <c r="FH19">
        <v>30.000399999999999</v>
      </c>
      <c r="FI19">
        <v>33.411700000000003</v>
      </c>
      <c r="FJ19">
        <v>33.365200000000002</v>
      </c>
      <c r="FK19">
        <v>11.5601</v>
      </c>
      <c r="FL19">
        <v>50.012700000000002</v>
      </c>
      <c r="FM19">
        <v>0</v>
      </c>
      <c r="FN19">
        <v>22.973199999999999</v>
      </c>
      <c r="FO19">
        <v>201.90600000000001</v>
      </c>
      <c r="FP19">
        <v>18.670500000000001</v>
      </c>
      <c r="FQ19">
        <v>100.871</v>
      </c>
      <c r="FR19">
        <v>100.877</v>
      </c>
    </row>
    <row r="20" spans="1:174" x14ac:dyDescent="0.25">
      <c r="A20">
        <v>4</v>
      </c>
      <c r="B20">
        <v>1608144479.5</v>
      </c>
      <c r="C20">
        <v>341.90000009536698</v>
      </c>
      <c r="D20" t="s">
        <v>307</v>
      </c>
      <c r="E20" t="s">
        <v>308</v>
      </c>
      <c r="F20" t="s">
        <v>290</v>
      </c>
      <c r="G20" t="s">
        <v>291</v>
      </c>
      <c r="H20">
        <v>1608144471.75</v>
      </c>
      <c r="I20">
        <f t="shared" si="0"/>
        <v>6.7937859412765345E-4</v>
      </c>
      <c r="J20">
        <f t="shared" si="1"/>
        <v>0.42422943643052735</v>
      </c>
      <c r="K20">
        <f t="shared" si="2"/>
        <v>100.135133333333</v>
      </c>
      <c r="L20">
        <f t="shared" si="3"/>
        <v>79.512749605533841</v>
      </c>
      <c r="M20">
        <f t="shared" si="4"/>
        <v>8.1504036962153599</v>
      </c>
      <c r="N20">
        <f t="shared" si="5"/>
        <v>10.264287990164211</v>
      </c>
      <c r="O20">
        <f t="shared" si="6"/>
        <v>3.7876890229247659E-2</v>
      </c>
      <c r="P20">
        <f t="shared" si="7"/>
        <v>2.9714852234111011</v>
      </c>
      <c r="Q20">
        <f t="shared" si="8"/>
        <v>3.7610698283469107E-2</v>
      </c>
      <c r="R20">
        <f t="shared" si="9"/>
        <v>2.353044662101348E-2</v>
      </c>
      <c r="S20">
        <f t="shared" si="10"/>
        <v>231.29054671904277</v>
      </c>
      <c r="T20">
        <f t="shared" si="11"/>
        <v>29.168156867295622</v>
      </c>
      <c r="U20">
        <f t="shared" si="12"/>
        <v>28.00506</v>
      </c>
      <c r="V20">
        <f t="shared" si="13"/>
        <v>3.7959592277564758</v>
      </c>
      <c r="W20">
        <f t="shared" si="14"/>
        <v>52.624371828606265</v>
      </c>
      <c r="X20">
        <f t="shared" si="15"/>
        <v>1.9966954579067666</v>
      </c>
      <c r="Y20">
        <f t="shared" si="16"/>
        <v>3.7942409353784936</v>
      </c>
      <c r="Z20">
        <f t="shared" si="17"/>
        <v>1.7992637698497091</v>
      </c>
      <c r="AA20">
        <f t="shared" si="18"/>
        <v>-29.960596001029518</v>
      </c>
      <c r="AB20">
        <f t="shared" si="19"/>
        <v>-1.2442099916033695</v>
      </c>
      <c r="AC20">
        <f t="shared" si="20"/>
        <v>-9.1271649120235457E-2</v>
      </c>
      <c r="AD20">
        <f t="shared" si="21"/>
        <v>199.99446907728964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53972.129756907714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15330.6</v>
      </c>
      <c r="AS20">
        <v>796.66168000000005</v>
      </c>
      <c r="AT20">
        <v>886.81</v>
      </c>
      <c r="AU20">
        <f t="shared" si="27"/>
        <v>0.1016546047067578</v>
      </c>
      <c r="AV20">
        <v>0.5</v>
      </c>
      <c r="AW20">
        <f t="shared" si="28"/>
        <v>1180.1812506277749</v>
      </c>
      <c r="AX20">
        <f t="shared" si="29"/>
        <v>0.42422943643052735</v>
      </c>
      <c r="AY20">
        <f t="shared" si="30"/>
        <v>59.985429257446761</v>
      </c>
      <c r="AZ20">
        <f t="shared" si="31"/>
        <v>0.35707761527271908</v>
      </c>
      <c r="BA20">
        <f t="shared" si="32"/>
        <v>8.4900257118452607E-4</v>
      </c>
      <c r="BB20">
        <f t="shared" si="33"/>
        <v>2.6784429584691196</v>
      </c>
      <c r="BC20" t="s">
        <v>310</v>
      </c>
      <c r="BD20">
        <v>570.15</v>
      </c>
      <c r="BE20">
        <f t="shared" si="34"/>
        <v>316.65999999999997</v>
      </c>
      <c r="BF20">
        <f t="shared" si="35"/>
        <v>0.28468489862944452</v>
      </c>
      <c r="BG20">
        <f t="shared" si="36"/>
        <v>0.88236692633166547</v>
      </c>
      <c r="BH20">
        <f t="shared" si="37"/>
        <v>0.52615829715399076</v>
      </c>
      <c r="BI20">
        <f t="shared" si="38"/>
        <v>0.93272093382919752</v>
      </c>
      <c r="BJ20">
        <f t="shared" si="39"/>
        <v>0.20374156185543876</v>
      </c>
      <c r="BK20">
        <f t="shared" si="40"/>
        <v>0.79625843814456121</v>
      </c>
      <c r="BL20">
        <f t="shared" si="41"/>
        <v>1399.9953333333301</v>
      </c>
      <c r="BM20">
        <f t="shared" si="42"/>
        <v>1180.1812506277749</v>
      </c>
      <c r="BN20">
        <f t="shared" si="43"/>
        <v>0.84298941755599488</v>
      </c>
      <c r="BO20">
        <f t="shared" si="44"/>
        <v>0.19597883511198994</v>
      </c>
      <c r="BP20">
        <v>6</v>
      </c>
      <c r="BQ20">
        <v>0.5</v>
      </c>
      <c r="BR20" t="s">
        <v>295</v>
      </c>
      <c r="BS20">
        <v>2</v>
      </c>
      <c r="BT20">
        <v>1608144471.75</v>
      </c>
      <c r="BU20">
        <v>100.135133333333</v>
      </c>
      <c r="BV20">
        <v>100.7256</v>
      </c>
      <c r="BW20">
        <v>19.479126666666701</v>
      </c>
      <c r="BX20">
        <v>18.6800833333333</v>
      </c>
      <c r="BY20">
        <v>100.948366666667</v>
      </c>
      <c r="BZ20">
        <v>19.435880000000001</v>
      </c>
      <c r="CA20">
        <v>500.20683333333301</v>
      </c>
      <c r="CB20">
        <v>102.404366666667</v>
      </c>
      <c r="CC20">
        <v>9.9995673333333299E-2</v>
      </c>
      <c r="CD20">
        <v>27.9972933333333</v>
      </c>
      <c r="CE20">
        <v>28.00506</v>
      </c>
      <c r="CF20">
        <v>999.9</v>
      </c>
      <c r="CG20">
        <v>0</v>
      </c>
      <c r="CH20">
        <v>0</v>
      </c>
      <c r="CI20">
        <v>10000.581</v>
      </c>
      <c r="CJ20">
        <v>0</v>
      </c>
      <c r="CK20">
        <v>485.96533333333298</v>
      </c>
      <c r="CL20">
        <v>1399.9953333333301</v>
      </c>
      <c r="CM20">
        <v>0.89999450000000003</v>
      </c>
      <c r="CN20">
        <v>0.1000057</v>
      </c>
      <c r="CO20">
        <v>0</v>
      </c>
      <c r="CP20">
        <v>796.81243333333305</v>
      </c>
      <c r="CQ20">
        <v>4.99979</v>
      </c>
      <c r="CR20">
        <v>11270.73</v>
      </c>
      <c r="CS20">
        <v>11904.6233333333</v>
      </c>
      <c r="CT20">
        <v>47.561999999999998</v>
      </c>
      <c r="CU20">
        <v>49.8791333333333</v>
      </c>
      <c r="CV20">
        <v>48.686999999999998</v>
      </c>
      <c r="CW20">
        <v>48.936999999999998</v>
      </c>
      <c r="CX20">
        <v>48.7582666666667</v>
      </c>
      <c r="CY20">
        <v>1255.48966666667</v>
      </c>
      <c r="CZ20">
        <v>139.505666666667</v>
      </c>
      <c r="DA20">
        <v>0</v>
      </c>
      <c r="DB20">
        <v>119.10000014305101</v>
      </c>
      <c r="DC20">
        <v>0</v>
      </c>
      <c r="DD20">
        <v>796.66168000000005</v>
      </c>
      <c r="DE20">
        <v>-7.8416153874469297</v>
      </c>
      <c r="DF20">
        <v>-101.98461540229501</v>
      </c>
      <c r="DG20">
        <v>11269.284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8.4000000000000005E-2</v>
      </c>
      <c r="DO20">
        <v>-4.8000000000000001E-2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0.42139449709549598</v>
      </c>
      <c r="DW20">
        <v>0.17200229685336499</v>
      </c>
      <c r="DX20">
        <v>2.7420226693734801E-2</v>
      </c>
      <c r="DY20">
        <v>1</v>
      </c>
      <c r="DZ20">
        <v>-0.58681077419354799</v>
      </c>
      <c r="EA20">
        <v>-0.18498837096774301</v>
      </c>
      <c r="EB20">
        <v>3.2614834434764102E-2</v>
      </c>
      <c r="EC20">
        <v>1</v>
      </c>
      <c r="ED20">
        <v>0.79849270967741903</v>
      </c>
      <c r="EE20">
        <v>4.6670661290320103E-2</v>
      </c>
      <c r="EF20">
        <v>3.59673791447058E-3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-0.81399999999999995</v>
      </c>
      <c r="EN20">
        <v>4.3400000000000001E-2</v>
      </c>
      <c r="EO20">
        <v>-0.888176780744804</v>
      </c>
      <c r="EP20">
        <v>8.1547674161403102E-4</v>
      </c>
      <c r="EQ20">
        <v>-7.5071724955183801E-7</v>
      </c>
      <c r="ER20">
        <v>1.8443278439785599E-10</v>
      </c>
      <c r="ES20">
        <v>-9.5467716491605806E-2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97.8</v>
      </c>
      <c r="FB20">
        <v>97.8</v>
      </c>
      <c r="FC20">
        <v>2</v>
      </c>
      <c r="FD20">
        <v>503.149</v>
      </c>
      <c r="FE20">
        <v>478.99599999999998</v>
      </c>
      <c r="FF20">
        <v>22.897099999999998</v>
      </c>
      <c r="FG20">
        <v>33.578099999999999</v>
      </c>
      <c r="FH20">
        <v>30.000599999999999</v>
      </c>
      <c r="FI20">
        <v>33.473999999999997</v>
      </c>
      <c r="FJ20">
        <v>33.427799999999998</v>
      </c>
      <c r="FK20">
        <v>7.1463099999999997</v>
      </c>
      <c r="FL20">
        <v>49.8078</v>
      </c>
      <c r="FM20">
        <v>0</v>
      </c>
      <c r="FN20">
        <v>22.900300000000001</v>
      </c>
      <c r="FO20">
        <v>100.67</v>
      </c>
      <c r="FP20">
        <v>18.620100000000001</v>
      </c>
      <c r="FQ20">
        <v>100.866</v>
      </c>
      <c r="FR20">
        <v>100.873</v>
      </c>
    </row>
    <row r="21" spans="1:174" x14ac:dyDescent="0.25">
      <c r="A21">
        <v>5</v>
      </c>
      <c r="B21">
        <v>1608144551.5</v>
      </c>
      <c r="C21">
        <v>413.90000009536698</v>
      </c>
      <c r="D21" t="s">
        <v>311</v>
      </c>
      <c r="E21" t="s">
        <v>312</v>
      </c>
      <c r="F21" t="s">
        <v>290</v>
      </c>
      <c r="G21" t="s">
        <v>291</v>
      </c>
      <c r="H21">
        <v>1608144543.75</v>
      </c>
      <c r="I21">
        <f t="shared" si="0"/>
        <v>7.5675870571200105E-4</v>
      </c>
      <c r="J21">
        <f t="shared" si="1"/>
        <v>-0.41957856961092627</v>
      </c>
      <c r="K21">
        <f t="shared" si="2"/>
        <v>50.9102033333333</v>
      </c>
      <c r="L21">
        <f t="shared" si="3"/>
        <v>65.311237835273673</v>
      </c>
      <c r="M21">
        <f t="shared" si="4"/>
        <v>6.694447484517501</v>
      </c>
      <c r="N21">
        <f t="shared" si="5"/>
        <v>5.2183313919222316</v>
      </c>
      <c r="O21">
        <f t="shared" si="6"/>
        <v>4.2011130224288866E-2</v>
      </c>
      <c r="P21">
        <f t="shared" si="7"/>
        <v>2.9716883152616091</v>
      </c>
      <c r="Q21">
        <f t="shared" si="8"/>
        <v>4.1683950621213918E-2</v>
      </c>
      <c r="R21">
        <f t="shared" si="9"/>
        <v>2.6081652388441193E-2</v>
      </c>
      <c r="S21">
        <f t="shared" si="10"/>
        <v>231.29232747140387</v>
      </c>
      <c r="T21">
        <f t="shared" si="11"/>
        <v>29.143285488915001</v>
      </c>
      <c r="U21">
        <f t="shared" si="12"/>
        <v>27.9934333333333</v>
      </c>
      <c r="V21">
        <f t="shared" si="13"/>
        <v>3.7933872039090337</v>
      </c>
      <c r="W21">
        <f t="shared" si="14"/>
        <v>52.330545556827381</v>
      </c>
      <c r="X21">
        <f t="shared" si="15"/>
        <v>1.9849721477646254</v>
      </c>
      <c r="Y21">
        <f t="shared" si="16"/>
        <v>3.7931424689793878</v>
      </c>
      <c r="Z21">
        <f t="shared" si="17"/>
        <v>1.8084150561444083</v>
      </c>
      <c r="AA21">
        <f t="shared" si="18"/>
        <v>-33.373058921899244</v>
      </c>
      <c r="AB21">
        <f t="shared" si="19"/>
        <v>-0.17729869089013151</v>
      </c>
      <c r="AC21">
        <f t="shared" si="20"/>
        <v>-1.3004155305052613E-2</v>
      </c>
      <c r="AD21">
        <f t="shared" si="21"/>
        <v>197.72896570330946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53978.891841520592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313</v>
      </c>
      <c r="AR21">
        <v>15329.8</v>
      </c>
      <c r="AS21">
        <v>788.58852000000002</v>
      </c>
      <c r="AT21">
        <v>871.53</v>
      </c>
      <c r="AU21">
        <f t="shared" si="27"/>
        <v>9.5167670648170444E-2</v>
      </c>
      <c r="AV21">
        <v>0.5</v>
      </c>
      <c r="AW21">
        <f t="shared" si="28"/>
        <v>1180.1900006277863</v>
      </c>
      <c r="AX21">
        <f t="shared" si="29"/>
        <v>-0.41957856961092627</v>
      </c>
      <c r="AY21">
        <f t="shared" si="30"/>
        <v>56.15796664100462</v>
      </c>
      <c r="AZ21">
        <f t="shared" si="31"/>
        <v>0.34679242252131309</v>
      </c>
      <c r="BA21">
        <f t="shared" si="32"/>
        <v>1.3401986978466254E-4</v>
      </c>
      <c r="BB21">
        <f t="shared" si="33"/>
        <v>2.7429348387318857</v>
      </c>
      <c r="BC21" t="s">
        <v>314</v>
      </c>
      <c r="BD21">
        <v>569.29</v>
      </c>
      <c r="BE21">
        <f t="shared" si="34"/>
        <v>302.24</v>
      </c>
      <c r="BF21">
        <f t="shared" si="35"/>
        <v>0.27442257808364201</v>
      </c>
      <c r="BG21">
        <f t="shared" si="36"/>
        <v>0.88775953564889953</v>
      </c>
      <c r="BH21">
        <f t="shared" si="37"/>
        <v>0.53149531963976693</v>
      </c>
      <c r="BI21">
        <f t="shared" si="38"/>
        <v>0.93872108365170626</v>
      </c>
      <c r="BJ21">
        <f t="shared" si="39"/>
        <v>0.19810842475520257</v>
      </c>
      <c r="BK21">
        <f t="shared" si="40"/>
        <v>0.80189157524479748</v>
      </c>
      <c r="BL21">
        <f t="shared" si="41"/>
        <v>1400.0056666666701</v>
      </c>
      <c r="BM21">
        <f t="shared" si="42"/>
        <v>1180.1900006277863</v>
      </c>
      <c r="BN21">
        <f t="shared" si="43"/>
        <v>0.84298944549113741</v>
      </c>
      <c r="BO21">
        <f t="shared" si="44"/>
        <v>0.19597889098227489</v>
      </c>
      <c r="BP21">
        <v>6</v>
      </c>
      <c r="BQ21">
        <v>0.5</v>
      </c>
      <c r="BR21" t="s">
        <v>295</v>
      </c>
      <c r="BS21">
        <v>2</v>
      </c>
      <c r="BT21">
        <v>1608144543.75</v>
      </c>
      <c r="BU21">
        <v>50.9102033333333</v>
      </c>
      <c r="BV21">
        <v>50.453130000000002</v>
      </c>
      <c r="BW21">
        <v>19.365449999999999</v>
      </c>
      <c r="BX21">
        <v>18.475293333333301</v>
      </c>
      <c r="BY21">
        <v>51.758166666666703</v>
      </c>
      <c r="BZ21">
        <v>19.324543333333299</v>
      </c>
      <c r="CA21">
        <v>500.20659999999998</v>
      </c>
      <c r="CB21">
        <v>102.40073333333299</v>
      </c>
      <c r="CC21">
        <v>9.9964960000000005E-2</v>
      </c>
      <c r="CD21">
        <v>27.992326666666699</v>
      </c>
      <c r="CE21">
        <v>27.9934333333333</v>
      </c>
      <c r="CF21">
        <v>999.9</v>
      </c>
      <c r="CG21">
        <v>0</v>
      </c>
      <c r="CH21">
        <v>0</v>
      </c>
      <c r="CI21">
        <v>10002.0853333333</v>
      </c>
      <c r="CJ21">
        <v>0</v>
      </c>
      <c r="CK21">
        <v>446.05860000000001</v>
      </c>
      <c r="CL21">
        <v>1400.0056666666701</v>
      </c>
      <c r="CM21">
        <v>0.899996033333333</v>
      </c>
      <c r="CN21">
        <v>0.100004173333333</v>
      </c>
      <c r="CO21">
        <v>0</v>
      </c>
      <c r="CP21">
        <v>788.69463333333294</v>
      </c>
      <c r="CQ21">
        <v>4.99979</v>
      </c>
      <c r="CR21">
        <v>11155.4866666667</v>
      </c>
      <c r="CS21">
        <v>11904.7033333333</v>
      </c>
      <c r="CT21">
        <v>47.625</v>
      </c>
      <c r="CU21">
        <v>49.936999999999998</v>
      </c>
      <c r="CV21">
        <v>48.743699999999997</v>
      </c>
      <c r="CW21">
        <v>48.936999999999998</v>
      </c>
      <c r="CX21">
        <v>48.820399999999999</v>
      </c>
      <c r="CY21">
        <v>1255.4976666666701</v>
      </c>
      <c r="CZ21">
        <v>139.50800000000001</v>
      </c>
      <c r="DA21">
        <v>0</v>
      </c>
      <c r="DB21">
        <v>71.5</v>
      </c>
      <c r="DC21">
        <v>0</v>
      </c>
      <c r="DD21">
        <v>788.58852000000002</v>
      </c>
      <c r="DE21">
        <v>-10.948153857624</v>
      </c>
      <c r="DF21">
        <v>-160.02307716830401</v>
      </c>
      <c r="DG21">
        <v>11153.675999999999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8.4000000000000005E-2</v>
      </c>
      <c r="DO21">
        <v>-4.8000000000000001E-2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-0.424005591130802</v>
      </c>
      <c r="DW21">
        <v>0.16191573769301601</v>
      </c>
      <c r="DX21">
        <v>1.71228495024827E-2</v>
      </c>
      <c r="DY21">
        <v>1</v>
      </c>
      <c r="DZ21">
        <v>0.461407161290323</v>
      </c>
      <c r="EA21">
        <v>-0.19501466129032299</v>
      </c>
      <c r="EB21">
        <v>2.0742252311983501E-2</v>
      </c>
      <c r="EC21">
        <v>1</v>
      </c>
      <c r="ED21">
        <v>0.89023354838709701</v>
      </c>
      <c r="EE21">
        <v>-3.54546774193604E-3</v>
      </c>
      <c r="EF21">
        <v>1.05568830439945E-3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-0.84799999999999998</v>
      </c>
      <c r="EN21">
        <v>4.1000000000000002E-2</v>
      </c>
      <c r="EO21">
        <v>-0.888176780744804</v>
      </c>
      <c r="EP21">
        <v>8.1547674161403102E-4</v>
      </c>
      <c r="EQ21">
        <v>-7.5071724955183801E-7</v>
      </c>
      <c r="ER21">
        <v>1.8443278439785599E-10</v>
      </c>
      <c r="ES21">
        <v>-9.5467716491605806E-2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99</v>
      </c>
      <c r="FB21">
        <v>99</v>
      </c>
      <c r="FC21">
        <v>2</v>
      </c>
      <c r="FD21">
        <v>503.27800000000002</v>
      </c>
      <c r="FE21">
        <v>478.50599999999997</v>
      </c>
      <c r="FF21">
        <v>22.8048</v>
      </c>
      <c r="FG21">
        <v>33.608199999999997</v>
      </c>
      <c r="FH21">
        <v>30.000399999999999</v>
      </c>
      <c r="FI21">
        <v>33.5107</v>
      </c>
      <c r="FJ21">
        <v>33.4664</v>
      </c>
      <c r="FK21">
        <v>4.9832799999999997</v>
      </c>
      <c r="FL21">
        <v>50.996499999999997</v>
      </c>
      <c r="FM21">
        <v>0</v>
      </c>
      <c r="FN21">
        <v>22.805099999999999</v>
      </c>
      <c r="FO21">
        <v>50.058</v>
      </c>
      <c r="FP21">
        <v>18.441400000000002</v>
      </c>
      <c r="FQ21">
        <v>100.85899999999999</v>
      </c>
      <c r="FR21">
        <v>100.86499999999999</v>
      </c>
    </row>
    <row r="22" spans="1:174" x14ac:dyDescent="0.25">
      <c r="A22">
        <v>6</v>
      </c>
      <c r="B22">
        <v>1608144627.5</v>
      </c>
      <c r="C22">
        <v>489.90000009536698</v>
      </c>
      <c r="D22" t="s">
        <v>315</v>
      </c>
      <c r="E22" t="s">
        <v>316</v>
      </c>
      <c r="F22" t="s">
        <v>290</v>
      </c>
      <c r="G22" t="s">
        <v>291</v>
      </c>
      <c r="H22">
        <v>1608144619.75</v>
      </c>
      <c r="I22">
        <f t="shared" si="0"/>
        <v>7.4211147303653133E-4</v>
      </c>
      <c r="J22">
        <f t="shared" si="1"/>
        <v>-0.93867814491103563</v>
      </c>
      <c r="K22">
        <f t="shared" si="2"/>
        <v>7.5982539999999998</v>
      </c>
      <c r="L22">
        <f t="shared" si="3"/>
        <v>43.667725836910762</v>
      </c>
      <c r="M22">
        <f t="shared" si="4"/>
        <v>4.4758390462330837</v>
      </c>
      <c r="N22">
        <f t="shared" si="5"/>
        <v>0.77880313857907602</v>
      </c>
      <c r="O22">
        <f t="shared" si="6"/>
        <v>4.1062960357361677E-2</v>
      </c>
      <c r="P22">
        <f t="shared" si="7"/>
        <v>2.9706773193601506</v>
      </c>
      <c r="Q22">
        <f t="shared" si="8"/>
        <v>4.0750217826532965E-2</v>
      </c>
      <c r="R22">
        <f t="shared" si="9"/>
        <v>2.549678612325048E-2</v>
      </c>
      <c r="S22">
        <f t="shared" si="10"/>
        <v>231.28996081602094</v>
      </c>
      <c r="T22">
        <f t="shared" si="11"/>
        <v>29.152869874057597</v>
      </c>
      <c r="U22">
        <f t="shared" si="12"/>
        <v>28.007756666666701</v>
      </c>
      <c r="V22">
        <f t="shared" si="13"/>
        <v>3.796555995332382</v>
      </c>
      <c r="W22">
        <f t="shared" si="14"/>
        <v>52.250537171637859</v>
      </c>
      <c r="X22">
        <f t="shared" si="15"/>
        <v>1.9825706000706482</v>
      </c>
      <c r="Y22">
        <f t="shared" si="16"/>
        <v>3.7943544839703742</v>
      </c>
      <c r="Z22">
        <f t="shared" si="17"/>
        <v>1.8139853952617337</v>
      </c>
      <c r="AA22">
        <f t="shared" si="18"/>
        <v>-32.727115960911028</v>
      </c>
      <c r="AB22">
        <f t="shared" si="19"/>
        <v>-1.5935437986313619</v>
      </c>
      <c r="AC22">
        <f t="shared" si="20"/>
        <v>-0.11693142956478007</v>
      </c>
      <c r="AD22">
        <f t="shared" si="21"/>
        <v>196.85236962691377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53948.227607904235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317</v>
      </c>
      <c r="AR22">
        <v>15329</v>
      </c>
      <c r="AS22">
        <v>781.11104</v>
      </c>
      <c r="AT22">
        <v>858.34</v>
      </c>
      <c r="AU22">
        <f t="shared" si="27"/>
        <v>8.9974788545331696E-2</v>
      </c>
      <c r="AV22">
        <v>0.5</v>
      </c>
      <c r="AW22">
        <f t="shared" si="28"/>
        <v>1180.1796806277557</v>
      </c>
      <c r="AX22">
        <f t="shared" si="29"/>
        <v>-0.93867814491103563</v>
      </c>
      <c r="AY22">
        <f t="shared" si="30"/>
        <v>53.093208604989705</v>
      </c>
      <c r="AZ22">
        <f t="shared" si="31"/>
        <v>0.33983037024955148</v>
      </c>
      <c r="BA22">
        <f t="shared" si="32"/>
        <v>-3.0582687621161898E-4</v>
      </c>
      <c r="BB22">
        <f t="shared" si="33"/>
        <v>2.800452035323997</v>
      </c>
      <c r="BC22" t="s">
        <v>318</v>
      </c>
      <c r="BD22">
        <v>566.65</v>
      </c>
      <c r="BE22">
        <f t="shared" si="34"/>
        <v>291.69000000000005</v>
      </c>
      <c r="BF22">
        <f t="shared" si="35"/>
        <v>0.2647638246083171</v>
      </c>
      <c r="BG22">
        <f t="shared" si="36"/>
        <v>0.89178350022074393</v>
      </c>
      <c r="BH22">
        <f t="shared" si="37"/>
        <v>0.54058026512744817</v>
      </c>
      <c r="BI22">
        <f t="shared" si="38"/>
        <v>0.94390053235320404</v>
      </c>
      <c r="BJ22">
        <f t="shared" si="39"/>
        <v>0.19207054251121949</v>
      </c>
      <c r="BK22">
        <f t="shared" si="40"/>
        <v>0.80792945748878053</v>
      </c>
      <c r="BL22">
        <f t="shared" si="41"/>
        <v>1399.9936666666699</v>
      </c>
      <c r="BM22">
        <f t="shared" si="42"/>
        <v>1180.1796806277557</v>
      </c>
      <c r="BN22">
        <f t="shared" si="43"/>
        <v>0.84298929968570302</v>
      </c>
      <c r="BO22">
        <f t="shared" si="44"/>
        <v>0.1959785993714061</v>
      </c>
      <c r="BP22">
        <v>6</v>
      </c>
      <c r="BQ22">
        <v>0.5</v>
      </c>
      <c r="BR22" t="s">
        <v>295</v>
      </c>
      <c r="BS22">
        <v>2</v>
      </c>
      <c r="BT22">
        <v>1608144619.75</v>
      </c>
      <c r="BU22">
        <v>7.5982539999999998</v>
      </c>
      <c r="BV22">
        <v>6.4790706666666704</v>
      </c>
      <c r="BW22">
        <v>19.342596666666701</v>
      </c>
      <c r="BX22">
        <v>18.469650000000001</v>
      </c>
      <c r="BY22">
        <v>8.4795706666666693</v>
      </c>
      <c r="BZ22">
        <v>19.302163333333301</v>
      </c>
      <c r="CA22">
        <v>500.20726666666701</v>
      </c>
      <c r="CB22">
        <v>102.397633333333</v>
      </c>
      <c r="CC22">
        <v>0.10001133333333299</v>
      </c>
      <c r="CD22">
        <v>27.997806666666701</v>
      </c>
      <c r="CE22">
        <v>28.007756666666701</v>
      </c>
      <c r="CF22">
        <v>999.9</v>
      </c>
      <c r="CG22">
        <v>0</v>
      </c>
      <c r="CH22">
        <v>0</v>
      </c>
      <c r="CI22">
        <v>9996.6666666666697</v>
      </c>
      <c r="CJ22">
        <v>0</v>
      </c>
      <c r="CK22">
        <v>410.67543333333299</v>
      </c>
      <c r="CL22">
        <v>1399.9936666666699</v>
      </c>
      <c r="CM22">
        <v>0.89999980000000002</v>
      </c>
      <c r="CN22">
        <v>0.10000044</v>
      </c>
      <c r="CO22">
        <v>0</v>
      </c>
      <c r="CP22">
        <v>781.14483333333305</v>
      </c>
      <c r="CQ22">
        <v>4.99979</v>
      </c>
      <c r="CR22">
        <v>11040.64</v>
      </c>
      <c r="CS22">
        <v>11904.61</v>
      </c>
      <c r="CT22">
        <v>47.695399999999999</v>
      </c>
      <c r="CU22">
        <v>49.943300000000001</v>
      </c>
      <c r="CV22">
        <v>48.803733333333298</v>
      </c>
      <c r="CW22">
        <v>49</v>
      </c>
      <c r="CX22">
        <v>48.8915333333333</v>
      </c>
      <c r="CY22">
        <v>1255.4936666666699</v>
      </c>
      <c r="CZ22">
        <v>139.5</v>
      </c>
      <c r="DA22">
        <v>0</v>
      </c>
      <c r="DB22">
        <v>75</v>
      </c>
      <c r="DC22">
        <v>0</v>
      </c>
      <c r="DD22">
        <v>781.11104</v>
      </c>
      <c r="DE22">
        <v>-6.8277692241854204</v>
      </c>
      <c r="DF22">
        <v>-131.06153850066599</v>
      </c>
      <c r="DG22">
        <v>11039.995999999999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8.4000000000000005E-2</v>
      </c>
      <c r="DO22">
        <v>-4.8000000000000001E-2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-0.93961380139852302</v>
      </c>
      <c r="DW22">
        <v>9.0513156895779198E-3</v>
      </c>
      <c r="DX22">
        <v>1.3142621993479301E-2</v>
      </c>
      <c r="DY22">
        <v>1</v>
      </c>
      <c r="DZ22">
        <v>1.1201735483871</v>
      </c>
      <c r="EA22">
        <v>-1.1412096774193E-2</v>
      </c>
      <c r="EB22">
        <v>1.54539285220227E-2</v>
      </c>
      <c r="EC22">
        <v>1</v>
      </c>
      <c r="ED22">
        <v>0.87396770967741899</v>
      </c>
      <c r="EE22">
        <v>-0.19027374193548799</v>
      </c>
      <c r="EF22">
        <v>1.8960218008127201E-2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-0.88100000000000001</v>
      </c>
      <c r="EN22">
        <v>4.1599999999999998E-2</v>
      </c>
      <c r="EO22">
        <v>-0.888176780744804</v>
      </c>
      <c r="EP22">
        <v>8.1547674161403102E-4</v>
      </c>
      <c r="EQ22">
        <v>-7.5071724955183801E-7</v>
      </c>
      <c r="ER22">
        <v>1.8443278439785599E-10</v>
      </c>
      <c r="ES22">
        <v>-9.5467716491605806E-2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100.2</v>
      </c>
      <c r="FB22">
        <v>100.2</v>
      </c>
      <c r="FC22">
        <v>2</v>
      </c>
      <c r="FD22">
        <v>503.36099999999999</v>
      </c>
      <c r="FE22">
        <v>477.95499999999998</v>
      </c>
      <c r="FF22">
        <v>22.754799999999999</v>
      </c>
      <c r="FG22">
        <v>33.666600000000003</v>
      </c>
      <c r="FH22">
        <v>30.000499999999999</v>
      </c>
      <c r="FI22">
        <v>33.567</v>
      </c>
      <c r="FJ22">
        <v>33.523699999999998</v>
      </c>
      <c r="FK22">
        <v>0</v>
      </c>
      <c r="FL22">
        <v>50.155500000000004</v>
      </c>
      <c r="FM22">
        <v>0</v>
      </c>
      <c r="FN22">
        <v>22.7546</v>
      </c>
      <c r="FO22">
        <v>50.113900000000001</v>
      </c>
      <c r="FP22">
        <v>18.581199999999999</v>
      </c>
      <c r="FQ22">
        <v>100.849</v>
      </c>
      <c r="FR22">
        <v>100.858</v>
      </c>
    </row>
    <row r="23" spans="1:174" x14ac:dyDescent="0.25">
      <c r="A23">
        <v>7</v>
      </c>
      <c r="B23">
        <v>1608144748</v>
      </c>
      <c r="C23">
        <v>610.40000009536698</v>
      </c>
      <c r="D23" t="s">
        <v>319</v>
      </c>
      <c r="E23" t="s">
        <v>320</v>
      </c>
      <c r="F23" t="s">
        <v>290</v>
      </c>
      <c r="G23" t="s">
        <v>291</v>
      </c>
      <c r="H23">
        <v>1608144740</v>
      </c>
      <c r="I23">
        <f t="shared" si="0"/>
        <v>9.0281841236359293E-4</v>
      </c>
      <c r="J23">
        <f t="shared" si="1"/>
        <v>6.2643358165068976</v>
      </c>
      <c r="K23">
        <f t="shared" si="2"/>
        <v>399.15567741935502</v>
      </c>
      <c r="L23">
        <f t="shared" si="3"/>
        <v>189.76275792553025</v>
      </c>
      <c r="M23">
        <f t="shared" si="4"/>
        <v>19.448681762124306</v>
      </c>
      <c r="N23">
        <f t="shared" si="5"/>
        <v>40.909248097673007</v>
      </c>
      <c r="O23">
        <f t="shared" si="6"/>
        <v>5.029966247744716E-2</v>
      </c>
      <c r="P23">
        <f t="shared" si="7"/>
        <v>2.9704978671401241</v>
      </c>
      <c r="Q23">
        <f t="shared" si="8"/>
        <v>4.9831237043576511E-2</v>
      </c>
      <c r="R23">
        <f t="shared" si="9"/>
        <v>3.1186245627108422E-2</v>
      </c>
      <c r="S23">
        <f t="shared" si="10"/>
        <v>231.28937884092477</v>
      </c>
      <c r="T23">
        <f t="shared" si="11"/>
        <v>29.107257022270119</v>
      </c>
      <c r="U23">
        <f t="shared" si="12"/>
        <v>27.986861290322601</v>
      </c>
      <c r="V23">
        <f t="shared" si="13"/>
        <v>3.7919340247435729</v>
      </c>
      <c r="W23">
        <f t="shared" si="14"/>
        <v>52.392276875694364</v>
      </c>
      <c r="X23">
        <f t="shared" si="15"/>
        <v>1.9874332057066804</v>
      </c>
      <c r="Y23">
        <f t="shared" si="16"/>
        <v>3.7933705580730033</v>
      </c>
      <c r="Z23">
        <f t="shared" si="17"/>
        <v>1.8045008190368925</v>
      </c>
      <c r="AA23">
        <f t="shared" si="18"/>
        <v>-39.814291985234448</v>
      </c>
      <c r="AB23">
        <f t="shared" si="19"/>
        <v>1.0404290282526931</v>
      </c>
      <c r="AC23">
        <f t="shared" si="20"/>
        <v>7.6339814314546534E-2</v>
      </c>
      <c r="AD23">
        <f t="shared" si="21"/>
        <v>192.59185569825755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53943.592543590734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321</v>
      </c>
      <c r="AR23">
        <v>15329.1</v>
      </c>
      <c r="AS23">
        <v>779.36130769230795</v>
      </c>
      <c r="AT23">
        <v>895.29</v>
      </c>
      <c r="AU23">
        <f t="shared" si="27"/>
        <v>0.12948730836677724</v>
      </c>
      <c r="AV23">
        <v>0.5</v>
      </c>
      <c r="AW23">
        <f t="shared" si="28"/>
        <v>1180.1763586922712</v>
      </c>
      <c r="AX23">
        <f t="shared" si="29"/>
        <v>6.2643358165068976</v>
      </c>
      <c r="AY23">
        <f t="shared" si="30"/>
        <v>76.408930042583208</v>
      </c>
      <c r="AZ23">
        <f t="shared" si="31"/>
        <v>0.38548403310659118</v>
      </c>
      <c r="BA23">
        <f t="shared" si="32"/>
        <v>5.7975091993070346E-3</v>
      </c>
      <c r="BB23">
        <f t="shared" si="33"/>
        <v>2.6436015145930369</v>
      </c>
      <c r="BC23" t="s">
        <v>322</v>
      </c>
      <c r="BD23">
        <v>550.16999999999996</v>
      </c>
      <c r="BE23">
        <f t="shared" si="34"/>
        <v>345.12</v>
      </c>
      <c r="BF23">
        <f t="shared" si="35"/>
        <v>0.33590835740522723</v>
      </c>
      <c r="BG23">
        <f t="shared" si="36"/>
        <v>0.87273913957321592</v>
      </c>
      <c r="BH23">
        <f t="shared" si="37"/>
        <v>0.64471780524219402</v>
      </c>
      <c r="BI23">
        <f t="shared" si="38"/>
        <v>0.92939100774969008</v>
      </c>
      <c r="BJ23">
        <f t="shared" si="39"/>
        <v>0.23712583518015187</v>
      </c>
      <c r="BK23">
        <f t="shared" si="40"/>
        <v>0.76287416481984816</v>
      </c>
      <c r="BL23">
        <f t="shared" si="41"/>
        <v>1399.9896774193501</v>
      </c>
      <c r="BM23">
        <f t="shared" si="42"/>
        <v>1180.1763586922712</v>
      </c>
      <c r="BN23">
        <f t="shared" si="43"/>
        <v>0.8429893289411472</v>
      </c>
      <c r="BO23">
        <f t="shared" si="44"/>
        <v>0.19597865788229457</v>
      </c>
      <c r="BP23">
        <v>6</v>
      </c>
      <c r="BQ23">
        <v>0.5</v>
      </c>
      <c r="BR23" t="s">
        <v>295</v>
      </c>
      <c r="BS23">
        <v>2</v>
      </c>
      <c r="BT23">
        <v>1608144740</v>
      </c>
      <c r="BU23">
        <v>399.15567741935502</v>
      </c>
      <c r="BV23">
        <v>407.10196774193503</v>
      </c>
      <c r="BW23">
        <v>19.391587096774199</v>
      </c>
      <c r="BX23">
        <v>18.329661290322601</v>
      </c>
      <c r="BY23">
        <v>399.82606451612901</v>
      </c>
      <c r="BZ23">
        <v>19.350154838709699</v>
      </c>
      <c r="CA23">
        <v>500.21083870967698</v>
      </c>
      <c r="CB23">
        <v>102.38941935483901</v>
      </c>
      <c r="CC23">
        <v>0.100036293548387</v>
      </c>
      <c r="CD23">
        <v>27.993358064516102</v>
      </c>
      <c r="CE23">
        <v>27.986861290322601</v>
      </c>
      <c r="CF23">
        <v>999.9</v>
      </c>
      <c r="CG23">
        <v>0</v>
      </c>
      <c r="CH23">
        <v>0</v>
      </c>
      <c r="CI23">
        <v>9996.4532258064501</v>
      </c>
      <c r="CJ23">
        <v>0</v>
      </c>
      <c r="CK23">
        <v>410.63119354838699</v>
      </c>
      <c r="CL23">
        <v>1399.9896774193501</v>
      </c>
      <c r="CM23">
        <v>0.90000061290322597</v>
      </c>
      <c r="CN23">
        <v>9.9999638709677402E-2</v>
      </c>
      <c r="CO23">
        <v>0</v>
      </c>
      <c r="CP23">
        <v>779.36232258064501</v>
      </c>
      <c r="CQ23">
        <v>4.99979</v>
      </c>
      <c r="CR23">
        <v>11024.490322580599</v>
      </c>
      <c r="CS23">
        <v>11904.5774193548</v>
      </c>
      <c r="CT23">
        <v>47.75</v>
      </c>
      <c r="CU23">
        <v>50.003999999999998</v>
      </c>
      <c r="CV23">
        <v>48.858741935483899</v>
      </c>
      <c r="CW23">
        <v>49.061999999999998</v>
      </c>
      <c r="CX23">
        <v>48.936999999999998</v>
      </c>
      <c r="CY23">
        <v>1255.48870967742</v>
      </c>
      <c r="CZ23">
        <v>139.500967741935</v>
      </c>
      <c r="DA23">
        <v>0</v>
      </c>
      <c r="DB23">
        <v>119.59999990463299</v>
      </c>
      <c r="DC23">
        <v>0</v>
      </c>
      <c r="DD23">
        <v>779.36130769230795</v>
      </c>
      <c r="DE23">
        <v>0.37237606067601298</v>
      </c>
      <c r="DF23">
        <v>18.393162446959298</v>
      </c>
      <c r="DG23">
        <v>11024.7076923077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8.4000000000000005E-2</v>
      </c>
      <c r="DO23">
        <v>-4.8000000000000001E-2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6.2634743221303797</v>
      </c>
      <c r="DW23">
        <v>-0.26672163708451002</v>
      </c>
      <c r="DX23">
        <v>8.1196372542987394E-2</v>
      </c>
      <c r="DY23">
        <v>1</v>
      </c>
      <c r="DZ23">
        <v>-7.9462748387096802</v>
      </c>
      <c r="EA23">
        <v>0.25097854838710698</v>
      </c>
      <c r="EB23">
        <v>9.5627953224343407E-2</v>
      </c>
      <c r="EC23">
        <v>0</v>
      </c>
      <c r="ED23">
        <v>1.0619270967741901</v>
      </c>
      <c r="EE23">
        <v>3.58393548387064E-2</v>
      </c>
      <c r="EF23">
        <v>5.5901504357092702E-3</v>
      </c>
      <c r="EG23">
        <v>1</v>
      </c>
      <c r="EH23">
        <v>2</v>
      </c>
      <c r="EI23">
        <v>3</v>
      </c>
      <c r="EJ23" t="s">
        <v>323</v>
      </c>
      <c r="EK23">
        <v>100</v>
      </c>
      <c r="EL23">
        <v>100</v>
      </c>
      <c r="EM23">
        <v>-0.67</v>
      </c>
      <c r="EN23">
        <v>4.1799999999999997E-2</v>
      </c>
      <c r="EO23">
        <v>-0.888176780744804</v>
      </c>
      <c r="EP23">
        <v>8.1547674161403102E-4</v>
      </c>
      <c r="EQ23">
        <v>-7.5071724955183801E-7</v>
      </c>
      <c r="ER23">
        <v>1.8443278439785599E-10</v>
      </c>
      <c r="ES23">
        <v>-9.5467716491605806E-2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102.2</v>
      </c>
      <c r="FB23">
        <v>102.2</v>
      </c>
      <c r="FC23">
        <v>2</v>
      </c>
      <c r="FD23">
        <v>503.53100000000001</v>
      </c>
      <c r="FE23">
        <v>478.05</v>
      </c>
      <c r="FF23">
        <v>22.879300000000001</v>
      </c>
      <c r="FG23">
        <v>33.776899999999998</v>
      </c>
      <c r="FH23">
        <v>30.000399999999999</v>
      </c>
      <c r="FI23">
        <v>33.669600000000003</v>
      </c>
      <c r="FJ23">
        <v>33.624200000000002</v>
      </c>
      <c r="FK23">
        <v>20.093699999999998</v>
      </c>
      <c r="FL23">
        <v>51.411099999999998</v>
      </c>
      <c r="FM23">
        <v>0</v>
      </c>
      <c r="FN23">
        <v>22.881399999999999</v>
      </c>
      <c r="FO23">
        <v>407.38</v>
      </c>
      <c r="FP23">
        <v>18.361999999999998</v>
      </c>
      <c r="FQ23">
        <v>100.82599999999999</v>
      </c>
      <c r="FR23">
        <v>100.84</v>
      </c>
    </row>
    <row r="24" spans="1:174" x14ac:dyDescent="0.25">
      <c r="A24">
        <v>8</v>
      </c>
      <c r="B24">
        <v>1608144809.5</v>
      </c>
      <c r="C24">
        <v>671.90000009536698</v>
      </c>
      <c r="D24" t="s">
        <v>324</v>
      </c>
      <c r="E24" t="s">
        <v>325</v>
      </c>
      <c r="F24" t="s">
        <v>290</v>
      </c>
      <c r="G24" t="s">
        <v>291</v>
      </c>
      <c r="H24">
        <v>1608144801.5</v>
      </c>
      <c r="I24">
        <f t="shared" si="0"/>
        <v>9.4535377669687599E-4</v>
      </c>
      <c r="J24">
        <f t="shared" si="1"/>
        <v>6.1619490132521015</v>
      </c>
      <c r="K24">
        <f t="shared" si="2"/>
        <v>399.87048387096797</v>
      </c>
      <c r="L24">
        <f t="shared" si="3"/>
        <v>202.35640648507143</v>
      </c>
      <c r="M24">
        <f t="shared" si="4"/>
        <v>20.739013941740939</v>
      </c>
      <c r="N24">
        <f t="shared" si="5"/>
        <v>40.981749399184451</v>
      </c>
      <c r="O24">
        <f t="shared" si="6"/>
        <v>5.266206422097567E-2</v>
      </c>
      <c r="P24">
        <f t="shared" si="7"/>
        <v>2.9705248309044658</v>
      </c>
      <c r="Q24">
        <f t="shared" si="8"/>
        <v>5.2148851646614751E-2</v>
      </c>
      <c r="R24">
        <f t="shared" si="9"/>
        <v>3.2638725457883072E-2</v>
      </c>
      <c r="S24">
        <f t="shared" si="10"/>
        <v>231.29163737486144</v>
      </c>
      <c r="T24">
        <f t="shared" si="11"/>
        <v>29.091842095120374</v>
      </c>
      <c r="U24">
        <f t="shared" si="12"/>
        <v>27.970580645161299</v>
      </c>
      <c r="V24">
        <f t="shared" si="13"/>
        <v>3.788336216914943</v>
      </c>
      <c r="W24">
        <f t="shared" si="14"/>
        <v>52.282617874124348</v>
      </c>
      <c r="X24">
        <f t="shared" si="15"/>
        <v>1.9827520674533077</v>
      </c>
      <c r="Y24">
        <f t="shared" si="16"/>
        <v>3.7923733509805926</v>
      </c>
      <c r="Z24">
        <f t="shared" si="17"/>
        <v>1.8055841494616354</v>
      </c>
      <c r="AA24">
        <f t="shared" si="18"/>
        <v>-41.69010155233223</v>
      </c>
      <c r="AB24">
        <f t="shared" si="19"/>
        <v>2.9255228745640913</v>
      </c>
      <c r="AC24">
        <f t="shared" si="20"/>
        <v>0.21463136972454733</v>
      </c>
      <c r="AD24">
        <f t="shared" si="21"/>
        <v>192.74169006681782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53945.149584521925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15328.5</v>
      </c>
      <c r="AS24">
        <v>786.07249999999999</v>
      </c>
      <c r="AT24">
        <v>905.35</v>
      </c>
      <c r="AU24">
        <f t="shared" si="27"/>
        <v>0.13174739051195672</v>
      </c>
      <c r="AV24">
        <v>0.5</v>
      </c>
      <c r="AW24">
        <f t="shared" si="28"/>
        <v>1180.183161918161</v>
      </c>
      <c r="AX24">
        <f t="shared" si="29"/>
        <v>6.1619490132521015</v>
      </c>
      <c r="AY24">
        <f t="shared" si="30"/>
        <v>77.743025954433904</v>
      </c>
      <c r="AZ24">
        <f t="shared" si="31"/>
        <v>0.38643618490086706</v>
      </c>
      <c r="BA24">
        <f t="shared" si="32"/>
        <v>5.7107207682189284E-3</v>
      </c>
      <c r="BB24">
        <f t="shared" si="33"/>
        <v>2.6031148174739052</v>
      </c>
      <c r="BC24" t="s">
        <v>327</v>
      </c>
      <c r="BD24">
        <v>555.49</v>
      </c>
      <c r="BE24">
        <f t="shared" si="34"/>
        <v>349.86</v>
      </c>
      <c r="BF24">
        <f t="shared" si="35"/>
        <v>0.34092922883439097</v>
      </c>
      <c r="BG24">
        <f t="shared" si="36"/>
        <v>0.87073771794028643</v>
      </c>
      <c r="BH24">
        <f t="shared" si="37"/>
        <v>0.62819596086454488</v>
      </c>
      <c r="BI24">
        <f t="shared" si="38"/>
        <v>0.92544064732989706</v>
      </c>
      <c r="BJ24">
        <f t="shared" si="39"/>
        <v>0.24092278679793003</v>
      </c>
      <c r="BK24">
        <f t="shared" si="40"/>
        <v>0.75907721320207</v>
      </c>
      <c r="BL24">
        <f t="shared" si="41"/>
        <v>1399.9970967741899</v>
      </c>
      <c r="BM24">
        <f t="shared" si="42"/>
        <v>1180.183161918161</v>
      </c>
      <c r="BN24">
        <f t="shared" si="43"/>
        <v>0.84298972093405455</v>
      </c>
      <c r="BO24">
        <f t="shared" si="44"/>
        <v>0.19597944186810912</v>
      </c>
      <c r="BP24">
        <v>6</v>
      </c>
      <c r="BQ24">
        <v>0.5</v>
      </c>
      <c r="BR24" t="s">
        <v>295</v>
      </c>
      <c r="BS24">
        <v>2</v>
      </c>
      <c r="BT24">
        <v>1608144801.5</v>
      </c>
      <c r="BU24">
        <v>399.87048387096797</v>
      </c>
      <c r="BV24">
        <v>407.71525806451598</v>
      </c>
      <c r="BW24">
        <v>19.346270967741901</v>
      </c>
      <c r="BX24">
        <v>18.2342451612903</v>
      </c>
      <c r="BY24">
        <v>400.54058064516101</v>
      </c>
      <c r="BZ24">
        <v>19.305767741935501</v>
      </c>
      <c r="CA24">
        <v>500.20316129032301</v>
      </c>
      <c r="CB24">
        <v>102.38751612903199</v>
      </c>
      <c r="CC24">
        <v>0.100041848387097</v>
      </c>
      <c r="CD24">
        <v>27.988848387096802</v>
      </c>
      <c r="CE24">
        <v>27.970580645161299</v>
      </c>
      <c r="CF24">
        <v>999.9</v>
      </c>
      <c r="CG24">
        <v>0</v>
      </c>
      <c r="CH24">
        <v>0</v>
      </c>
      <c r="CI24">
        <v>9996.7916129032292</v>
      </c>
      <c r="CJ24">
        <v>0</v>
      </c>
      <c r="CK24">
        <v>428.08670967741898</v>
      </c>
      <c r="CL24">
        <v>1399.9970967741899</v>
      </c>
      <c r="CM24">
        <v>0.89998500000000003</v>
      </c>
      <c r="CN24">
        <v>0.10001500000000001</v>
      </c>
      <c r="CO24">
        <v>0</v>
      </c>
      <c r="CP24">
        <v>786.12235483870995</v>
      </c>
      <c r="CQ24">
        <v>4.99979</v>
      </c>
      <c r="CR24">
        <v>11120.370967741899</v>
      </c>
      <c r="CS24">
        <v>11904.583870967699</v>
      </c>
      <c r="CT24">
        <v>47.811999999999998</v>
      </c>
      <c r="CU24">
        <v>50.05</v>
      </c>
      <c r="CV24">
        <v>48.883000000000003</v>
      </c>
      <c r="CW24">
        <v>49.0945161290323</v>
      </c>
      <c r="CX24">
        <v>49</v>
      </c>
      <c r="CY24">
        <v>1255.4770967741899</v>
      </c>
      <c r="CZ24">
        <v>139.52000000000001</v>
      </c>
      <c r="DA24">
        <v>0</v>
      </c>
      <c r="DB24">
        <v>60.900000095367403</v>
      </c>
      <c r="DC24">
        <v>0</v>
      </c>
      <c r="DD24">
        <v>786.07249999999999</v>
      </c>
      <c r="DE24">
        <v>-8.6822222155029198</v>
      </c>
      <c r="DF24">
        <v>-111.72649558322</v>
      </c>
      <c r="DG24">
        <v>11119.2846153846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8.4000000000000005E-2</v>
      </c>
      <c r="DO24">
        <v>-4.8000000000000001E-2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6.1594068481615798</v>
      </c>
      <c r="DW24">
        <v>0.28663232287812601</v>
      </c>
      <c r="DX24">
        <v>7.6660538495398001E-2</v>
      </c>
      <c r="DY24">
        <v>1</v>
      </c>
      <c r="DZ24">
        <v>-7.84289225806452</v>
      </c>
      <c r="EA24">
        <v>-0.10704290322580901</v>
      </c>
      <c r="EB24">
        <v>9.0422216214953097E-2</v>
      </c>
      <c r="EC24">
        <v>1</v>
      </c>
      <c r="ED24">
        <v>1.11232741935484</v>
      </c>
      <c r="EE24">
        <v>-3.3532741935487699E-2</v>
      </c>
      <c r="EF24">
        <v>2.6693722443639099E-3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-0.67</v>
      </c>
      <c r="EN24">
        <v>4.0500000000000001E-2</v>
      </c>
      <c r="EO24">
        <v>-0.888176780744804</v>
      </c>
      <c r="EP24">
        <v>8.1547674161403102E-4</v>
      </c>
      <c r="EQ24">
        <v>-7.5071724955183801E-7</v>
      </c>
      <c r="ER24">
        <v>1.8443278439785599E-10</v>
      </c>
      <c r="ES24">
        <v>-9.5467716491605806E-2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103.3</v>
      </c>
      <c r="FB24">
        <v>103.3</v>
      </c>
      <c r="FC24">
        <v>2</v>
      </c>
      <c r="FD24">
        <v>503.79300000000001</v>
      </c>
      <c r="FE24">
        <v>477.83499999999998</v>
      </c>
      <c r="FF24">
        <v>22.7362</v>
      </c>
      <c r="FG24">
        <v>33.825200000000002</v>
      </c>
      <c r="FH24">
        <v>30.000499999999999</v>
      </c>
      <c r="FI24">
        <v>33.717599999999997</v>
      </c>
      <c r="FJ24">
        <v>33.671700000000001</v>
      </c>
      <c r="FK24">
        <v>20.091899999999999</v>
      </c>
      <c r="FL24">
        <v>51.726999999999997</v>
      </c>
      <c r="FM24">
        <v>0</v>
      </c>
      <c r="FN24">
        <v>22.741099999999999</v>
      </c>
      <c r="FO24">
        <v>407.76799999999997</v>
      </c>
      <c r="FP24">
        <v>18.2273</v>
      </c>
      <c r="FQ24">
        <v>100.821</v>
      </c>
      <c r="FR24">
        <v>100.834</v>
      </c>
    </row>
    <row r="25" spans="1:174" x14ac:dyDescent="0.25">
      <c r="A25">
        <v>9</v>
      </c>
      <c r="B25">
        <v>1608144930</v>
      </c>
      <c r="C25">
        <v>792.40000009536698</v>
      </c>
      <c r="D25" t="s">
        <v>328</v>
      </c>
      <c r="E25" t="s">
        <v>329</v>
      </c>
      <c r="F25" t="s">
        <v>290</v>
      </c>
      <c r="G25" t="s">
        <v>291</v>
      </c>
      <c r="H25">
        <v>1608144922</v>
      </c>
      <c r="I25">
        <f t="shared" si="0"/>
        <v>9.1718700968582774E-4</v>
      </c>
      <c r="J25">
        <f t="shared" si="1"/>
        <v>9.8238226932052779</v>
      </c>
      <c r="K25">
        <f t="shared" si="2"/>
        <v>599.64551612903199</v>
      </c>
      <c r="L25">
        <f t="shared" si="3"/>
        <v>277.31943828217146</v>
      </c>
      <c r="M25">
        <f t="shared" si="4"/>
        <v>28.422081409934759</v>
      </c>
      <c r="N25">
        <f t="shared" si="5"/>
        <v>61.456830368956432</v>
      </c>
      <c r="O25">
        <f t="shared" si="6"/>
        <v>5.1176743184133233E-2</v>
      </c>
      <c r="P25">
        <f t="shared" si="7"/>
        <v>2.9703409759876793</v>
      </c>
      <c r="Q25">
        <f t="shared" si="8"/>
        <v>5.0691898948410356E-2</v>
      </c>
      <c r="R25">
        <f t="shared" si="9"/>
        <v>3.172561523281886E-2</v>
      </c>
      <c r="S25">
        <f t="shared" si="10"/>
        <v>231.29162492139773</v>
      </c>
      <c r="T25">
        <f t="shared" si="11"/>
        <v>29.102945432995519</v>
      </c>
      <c r="U25">
        <f t="shared" si="12"/>
        <v>27.978787096774202</v>
      </c>
      <c r="V25">
        <f t="shared" si="13"/>
        <v>3.7901493620400704</v>
      </c>
      <c r="W25">
        <f t="shared" si="14"/>
        <v>52.410902164891752</v>
      </c>
      <c r="X25">
        <f t="shared" si="15"/>
        <v>1.9880593459412048</v>
      </c>
      <c r="Y25">
        <f t="shared" si="16"/>
        <v>3.7932171815827607</v>
      </c>
      <c r="Z25">
        <f t="shared" si="17"/>
        <v>1.8020900160988655</v>
      </c>
      <c r="AA25">
        <f t="shared" si="18"/>
        <v>-40.447947127145007</v>
      </c>
      <c r="AB25">
        <f t="shared" si="19"/>
        <v>2.222288618201417</v>
      </c>
      <c r="AC25">
        <f t="shared" si="20"/>
        <v>0.16305835732312446</v>
      </c>
      <c r="AD25">
        <f t="shared" si="21"/>
        <v>193.22902476977728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53939.103948914591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330</v>
      </c>
      <c r="AR25">
        <v>15329.2</v>
      </c>
      <c r="AS25">
        <v>820.29446153846197</v>
      </c>
      <c r="AT25">
        <v>975.25</v>
      </c>
      <c r="AU25">
        <f t="shared" si="27"/>
        <v>0.15888801687930076</v>
      </c>
      <c r="AV25">
        <v>0.5</v>
      </c>
      <c r="AW25">
        <f t="shared" si="28"/>
        <v>1180.1897328857876</v>
      </c>
      <c r="AX25">
        <f t="shared" si="29"/>
        <v>9.8238226932052779</v>
      </c>
      <c r="AY25">
        <f t="shared" si="30"/>
        <v>93.759003099767241</v>
      </c>
      <c r="AZ25">
        <f t="shared" si="31"/>
        <v>0.42200461420148672</v>
      </c>
      <c r="BA25">
        <f t="shared" si="32"/>
        <v>8.8134728537145376E-3</v>
      </c>
      <c r="BB25">
        <f t="shared" si="33"/>
        <v>2.3448654191233018</v>
      </c>
      <c r="BC25" t="s">
        <v>331</v>
      </c>
      <c r="BD25">
        <v>563.69000000000005</v>
      </c>
      <c r="BE25">
        <f t="shared" si="34"/>
        <v>411.55999999999995</v>
      </c>
      <c r="BF25">
        <f t="shared" si="35"/>
        <v>0.37650777155588017</v>
      </c>
      <c r="BG25">
        <f t="shared" si="36"/>
        <v>0.84747942291514566</v>
      </c>
      <c r="BH25">
        <f t="shared" si="37"/>
        <v>0.59650345715935316</v>
      </c>
      <c r="BI25">
        <f t="shared" si="38"/>
        <v>0.89799231797169321</v>
      </c>
      <c r="BJ25">
        <f t="shared" si="39"/>
        <v>0.25872863428858212</v>
      </c>
      <c r="BK25">
        <f t="shared" si="40"/>
        <v>0.74127136571141783</v>
      </c>
      <c r="BL25">
        <f t="shared" si="41"/>
        <v>1400.0058064516099</v>
      </c>
      <c r="BM25">
        <f t="shared" si="42"/>
        <v>1180.1897328857876</v>
      </c>
      <c r="BN25">
        <f t="shared" si="43"/>
        <v>0.84298917007854568</v>
      </c>
      <c r="BO25">
        <f t="shared" si="44"/>
        <v>0.1959783401570914</v>
      </c>
      <c r="BP25">
        <v>6</v>
      </c>
      <c r="BQ25">
        <v>0.5</v>
      </c>
      <c r="BR25" t="s">
        <v>295</v>
      </c>
      <c r="BS25">
        <v>2</v>
      </c>
      <c r="BT25">
        <v>1608144922</v>
      </c>
      <c r="BU25">
        <v>599.64551612903199</v>
      </c>
      <c r="BV25">
        <v>612.08909677419399</v>
      </c>
      <c r="BW25">
        <v>19.3978580645161</v>
      </c>
      <c r="BX25">
        <v>18.319016129032299</v>
      </c>
      <c r="BY25">
        <v>600.27490322580604</v>
      </c>
      <c r="BZ25">
        <v>19.356283870967701</v>
      </c>
      <c r="CA25">
        <v>500.200548387097</v>
      </c>
      <c r="CB25">
        <v>102.388580645161</v>
      </c>
      <c r="CC25">
        <v>0.100020896774194</v>
      </c>
      <c r="CD25">
        <v>27.992664516129</v>
      </c>
      <c r="CE25">
        <v>27.978787096774202</v>
      </c>
      <c r="CF25">
        <v>999.9</v>
      </c>
      <c r="CG25">
        <v>0</v>
      </c>
      <c r="CH25">
        <v>0</v>
      </c>
      <c r="CI25">
        <v>9995.6474193548402</v>
      </c>
      <c r="CJ25">
        <v>0</v>
      </c>
      <c r="CK25">
        <v>457.39335483871002</v>
      </c>
      <c r="CL25">
        <v>1400.0058064516099</v>
      </c>
      <c r="CM25">
        <v>0.90000400000000003</v>
      </c>
      <c r="CN25">
        <v>9.9996299999999996E-2</v>
      </c>
      <c r="CO25">
        <v>0</v>
      </c>
      <c r="CP25">
        <v>820.24838709677397</v>
      </c>
      <c r="CQ25">
        <v>4.99979</v>
      </c>
      <c r="CR25">
        <v>11588.0903225806</v>
      </c>
      <c r="CS25">
        <v>11904.722580645201</v>
      </c>
      <c r="CT25">
        <v>47.811999999999998</v>
      </c>
      <c r="CU25">
        <v>50.066064516129003</v>
      </c>
      <c r="CV25">
        <v>48.936999999999998</v>
      </c>
      <c r="CW25">
        <v>49.125</v>
      </c>
      <c r="CX25">
        <v>49.031999999999996</v>
      </c>
      <c r="CY25">
        <v>1255.5106451612901</v>
      </c>
      <c r="CZ25">
        <v>139.49516129032301</v>
      </c>
      <c r="DA25">
        <v>0</v>
      </c>
      <c r="DB25">
        <v>119.700000047684</v>
      </c>
      <c r="DC25">
        <v>0</v>
      </c>
      <c r="DD25">
        <v>820.29446153846197</v>
      </c>
      <c r="DE25">
        <v>10.153572646089</v>
      </c>
      <c r="DF25">
        <v>133.565812053006</v>
      </c>
      <c r="DG25">
        <v>11588.8615384615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8.4000000000000005E-2</v>
      </c>
      <c r="DO25">
        <v>-4.8000000000000001E-2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9.8156637597367205</v>
      </c>
      <c r="DW25">
        <v>0.254369838734753</v>
      </c>
      <c r="DX25">
        <v>0.106388104793537</v>
      </c>
      <c r="DY25">
        <v>1</v>
      </c>
      <c r="DZ25">
        <v>-12.4435129032258</v>
      </c>
      <c r="EA25">
        <v>-0.51833709677418205</v>
      </c>
      <c r="EB25">
        <v>0.13659055543304199</v>
      </c>
      <c r="EC25">
        <v>0</v>
      </c>
      <c r="ED25">
        <v>1.07884</v>
      </c>
      <c r="EE25">
        <v>3.0567580645162198E-2</v>
      </c>
      <c r="EF25">
        <v>2.4205997657205602E-3</v>
      </c>
      <c r="EG25">
        <v>1</v>
      </c>
      <c r="EH25">
        <v>2</v>
      </c>
      <c r="EI25">
        <v>3</v>
      </c>
      <c r="EJ25" t="s">
        <v>323</v>
      </c>
      <c r="EK25">
        <v>100</v>
      </c>
      <c r="EL25">
        <v>100</v>
      </c>
      <c r="EM25">
        <v>-0.629</v>
      </c>
      <c r="EN25">
        <v>4.1500000000000002E-2</v>
      </c>
      <c r="EO25">
        <v>-0.888176780744804</v>
      </c>
      <c r="EP25">
        <v>8.1547674161403102E-4</v>
      </c>
      <c r="EQ25">
        <v>-7.5071724955183801E-7</v>
      </c>
      <c r="ER25">
        <v>1.8443278439785599E-10</v>
      </c>
      <c r="ES25">
        <v>-9.5467716491605806E-2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105.3</v>
      </c>
      <c r="FB25">
        <v>105.3</v>
      </c>
      <c r="FC25">
        <v>2</v>
      </c>
      <c r="FD25">
        <v>504.14100000000002</v>
      </c>
      <c r="FE25">
        <v>478.09</v>
      </c>
      <c r="FF25">
        <v>22.903300000000002</v>
      </c>
      <c r="FG25">
        <v>33.8996</v>
      </c>
      <c r="FH25">
        <v>30.000299999999999</v>
      </c>
      <c r="FI25">
        <v>33.796700000000001</v>
      </c>
      <c r="FJ25">
        <v>33.750999999999998</v>
      </c>
      <c r="FK25">
        <v>27.8553</v>
      </c>
      <c r="FL25">
        <v>51.024700000000003</v>
      </c>
      <c r="FM25">
        <v>0</v>
      </c>
      <c r="FN25">
        <v>22.903199999999998</v>
      </c>
      <c r="FO25">
        <v>612.125</v>
      </c>
      <c r="FP25">
        <v>18.259</v>
      </c>
      <c r="FQ25">
        <v>100.806</v>
      </c>
      <c r="FR25">
        <v>100.82299999999999</v>
      </c>
    </row>
    <row r="26" spans="1:174" x14ac:dyDescent="0.25">
      <c r="A26">
        <v>10</v>
      </c>
      <c r="B26">
        <v>1608145031.5</v>
      </c>
      <c r="C26">
        <v>893.90000009536698</v>
      </c>
      <c r="D26" t="s">
        <v>332</v>
      </c>
      <c r="E26" t="s">
        <v>333</v>
      </c>
      <c r="F26" t="s">
        <v>290</v>
      </c>
      <c r="G26" t="s">
        <v>291</v>
      </c>
      <c r="H26">
        <v>1608145023.5</v>
      </c>
      <c r="I26">
        <f t="shared" si="0"/>
        <v>9.0833595027385128E-4</v>
      </c>
      <c r="J26">
        <f t="shared" si="1"/>
        <v>12.864044714513716</v>
      </c>
      <c r="K26">
        <f t="shared" si="2"/>
        <v>799.06287096774201</v>
      </c>
      <c r="L26">
        <f t="shared" si="3"/>
        <v>368.93650683680141</v>
      </c>
      <c r="M26">
        <f t="shared" si="4"/>
        <v>37.810502219584926</v>
      </c>
      <c r="N26">
        <f t="shared" si="5"/>
        <v>81.892054314045907</v>
      </c>
      <c r="O26">
        <f t="shared" si="6"/>
        <v>5.0225775920411102E-2</v>
      </c>
      <c r="P26">
        <f t="shared" si="7"/>
        <v>2.9714275858162056</v>
      </c>
      <c r="Q26">
        <f t="shared" si="8"/>
        <v>4.9758863418314064E-2</v>
      </c>
      <c r="R26">
        <f t="shared" si="9"/>
        <v>3.1140877992809547E-2</v>
      </c>
      <c r="S26">
        <f t="shared" si="10"/>
        <v>231.29215549925806</v>
      </c>
      <c r="T26">
        <f t="shared" si="11"/>
        <v>29.107009653229177</v>
      </c>
      <c r="U26">
        <f t="shared" si="12"/>
        <v>27.985709677419401</v>
      </c>
      <c r="V26">
        <f t="shared" si="13"/>
        <v>3.7916794355437826</v>
      </c>
      <c r="W26">
        <f t="shared" si="14"/>
        <v>52.019413653332556</v>
      </c>
      <c r="X26">
        <f t="shared" si="15"/>
        <v>1.973459093170056</v>
      </c>
      <c r="Y26">
        <f t="shared" si="16"/>
        <v>3.7936973037058226</v>
      </c>
      <c r="Z26">
        <f t="shared" si="17"/>
        <v>1.8182203423737267</v>
      </c>
      <c r="AA26">
        <f t="shared" si="18"/>
        <v>-40.057615407076838</v>
      </c>
      <c r="AB26">
        <f t="shared" si="19"/>
        <v>1.4619140765606526</v>
      </c>
      <c r="AC26">
        <f t="shared" si="20"/>
        <v>0.10723221716985694</v>
      </c>
      <c r="AD26">
        <f t="shared" si="21"/>
        <v>192.80368638591173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53970.467932789405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15329.8</v>
      </c>
      <c r="AS26">
        <v>867.76851999999997</v>
      </c>
      <c r="AT26">
        <v>1051.3399999999999</v>
      </c>
      <c r="AU26">
        <f t="shared" si="27"/>
        <v>0.17460714897178831</v>
      </c>
      <c r="AV26">
        <v>0.5</v>
      </c>
      <c r="AW26">
        <f t="shared" si="28"/>
        <v>1180.1912328858125</v>
      </c>
      <c r="AX26">
        <f t="shared" si="29"/>
        <v>12.864044714513716</v>
      </c>
      <c r="AY26">
        <f t="shared" si="30"/>
        <v>103.03491320784579</v>
      </c>
      <c r="AZ26">
        <f t="shared" si="31"/>
        <v>0.4550288203625848</v>
      </c>
      <c r="BA26">
        <f t="shared" si="32"/>
        <v>1.1389503514156742E-2</v>
      </c>
      <c r="BB26">
        <f t="shared" si="33"/>
        <v>2.10278311488196</v>
      </c>
      <c r="BC26" t="s">
        <v>335</v>
      </c>
      <c r="BD26">
        <v>572.95000000000005</v>
      </c>
      <c r="BE26">
        <f t="shared" si="34"/>
        <v>478.38999999999987</v>
      </c>
      <c r="BF26">
        <f t="shared" si="35"/>
        <v>0.3837276698927653</v>
      </c>
      <c r="BG26">
        <f t="shared" si="36"/>
        <v>0.82210231561880598</v>
      </c>
      <c r="BH26">
        <f t="shared" si="37"/>
        <v>0.54656642129805622</v>
      </c>
      <c r="BI26">
        <f t="shared" si="38"/>
        <v>0.86811329964743367</v>
      </c>
      <c r="BJ26">
        <f t="shared" si="39"/>
        <v>0.25335877414066588</v>
      </c>
      <c r="BK26">
        <f t="shared" si="40"/>
        <v>0.74664122585933412</v>
      </c>
      <c r="BL26">
        <f t="shared" si="41"/>
        <v>1400.0074193548401</v>
      </c>
      <c r="BM26">
        <f t="shared" si="42"/>
        <v>1180.1912328858125</v>
      </c>
      <c r="BN26">
        <f t="shared" si="43"/>
        <v>0.84298927032092119</v>
      </c>
      <c r="BO26">
        <f t="shared" si="44"/>
        <v>0.1959785406418422</v>
      </c>
      <c r="BP26">
        <v>6</v>
      </c>
      <c r="BQ26">
        <v>0.5</v>
      </c>
      <c r="BR26" t="s">
        <v>295</v>
      </c>
      <c r="BS26">
        <v>2</v>
      </c>
      <c r="BT26">
        <v>1608145023.5</v>
      </c>
      <c r="BU26">
        <v>799.06287096774201</v>
      </c>
      <c r="BV26">
        <v>815.36419354838699</v>
      </c>
      <c r="BW26">
        <v>19.256054838709701</v>
      </c>
      <c r="BX26">
        <v>18.1874677419355</v>
      </c>
      <c r="BY26">
        <v>799.68477419354804</v>
      </c>
      <c r="BZ26">
        <v>19.217374193548402</v>
      </c>
      <c r="CA26">
        <v>500.19974193548398</v>
      </c>
      <c r="CB26">
        <v>102.385161290323</v>
      </c>
      <c r="CC26">
        <v>9.9958829032258098E-2</v>
      </c>
      <c r="CD26">
        <v>27.994835483871</v>
      </c>
      <c r="CE26">
        <v>27.985709677419401</v>
      </c>
      <c r="CF26">
        <v>999.9</v>
      </c>
      <c r="CG26">
        <v>0</v>
      </c>
      <c r="CH26">
        <v>0</v>
      </c>
      <c r="CI26">
        <v>10002.1306451613</v>
      </c>
      <c r="CJ26">
        <v>0</v>
      </c>
      <c r="CK26">
        <v>415.13016129032297</v>
      </c>
      <c r="CL26">
        <v>1400.0074193548401</v>
      </c>
      <c r="CM26">
        <v>0.90000129032258003</v>
      </c>
      <c r="CN26">
        <v>9.9998970967741893E-2</v>
      </c>
      <c r="CO26">
        <v>0</v>
      </c>
      <c r="CP26">
        <v>867.60561290322596</v>
      </c>
      <c r="CQ26">
        <v>4.99979</v>
      </c>
      <c r="CR26">
        <v>12240.6612903226</v>
      </c>
      <c r="CS26">
        <v>11904.735483871</v>
      </c>
      <c r="CT26">
        <v>47.860774193548401</v>
      </c>
      <c r="CU26">
        <v>50.096548387096803</v>
      </c>
      <c r="CV26">
        <v>48.971548387096803</v>
      </c>
      <c r="CW26">
        <v>49.125</v>
      </c>
      <c r="CX26">
        <v>49.061999999999998</v>
      </c>
      <c r="CY26">
        <v>1255.5074193548401</v>
      </c>
      <c r="CZ26">
        <v>139.5</v>
      </c>
      <c r="DA26">
        <v>0</v>
      </c>
      <c r="DB26">
        <v>101.10000014305101</v>
      </c>
      <c r="DC26">
        <v>0</v>
      </c>
      <c r="DD26">
        <v>867.76851999999997</v>
      </c>
      <c r="DE26">
        <v>9.3060769404825194</v>
      </c>
      <c r="DF26">
        <v>123.015384585459</v>
      </c>
      <c r="DG26">
        <v>12242.791999999999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8.4000000000000005E-2</v>
      </c>
      <c r="DO26">
        <v>-4.8000000000000001E-2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12.8595742026291</v>
      </c>
      <c r="DW26">
        <v>-0.181533653464232</v>
      </c>
      <c r="DX26">
        <v>0.130951772875228</v>
      </c>
      <c r="DY26">
        <v>1</v>
      </c>
      <c r="DZ26">
        <v>-16.297529032258101</v>
      </c>
      <c r="EA26">
        <v>3.6691935483885899E-2</v>
      </c>
      <c r="EB26">
        <v>0.15785492358195</v>
      </c>
      <c r="EC26">
        <v>1</v>
      </c>
      <c r="ED26">
        <v>1.0687761290322599</v>
      </c>
      <c r="EE26">
        <v>-2.1999677419356E-2</v>
      </c>
      <c r="EF26">
        <v>1.7014826123486701E-3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-0.622</v>
      </c>
      <c r="EN26">
        <v>3.8600000000000002E-2</v>
      </c>
      <c r="EO26">
        <v>-0.888176780744804</v>
      </c>
      <c r="EP26">
        <v>8.1547674161403102E-4</v>
      </c>
      <c r="EQ26">
        <v>-7.5071724955183801E-7</v>
      </c>
      <c r="ER26">
        <v>1.8443278439785599E-10</v>
      </c>
      <c r="ES26">
        <v>-9.5467716491605806E-2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107</v>
      </c>
      <c r="FB26">
        <v>107</v>
      </c>
      <c r="FC26">
        <v>2</v>
      </c>
      <c r="FD26">
        <v>504.15899999999999</v>
      </c>
      <c r="FE26">
        <v>478.32900000000001</v>
      </c>
      <c r="FF26">
        <v>22.823499999999999</v>
      </c>
      <c r="FG26">
        <v>33.939399999999999</v>
      </c>
      <c r="FH26">
        <v>30.000499999999999</v>
      </c>
      <c r="FI26">
        <v>33.8446</v>
      </c>
      <c r="FJ26">
        <v>33.799500000000002</v>
      </c>
      <c r="FK26">
        <v>35.214500000000001</v>
      </c>
      <c r="FL26">
        <v>51.956400000000002</v>
      </c>
      <c r="FM26">
        <v>0</v>
      </c>
      <c r="FN26">
        <v>22.821100000000001</v>
      </c>
      <c r="FO26">
        <v>815.50699999999995</v>
      </c>
      <c r="FP26">
        <v>18.204499999999999</v>
      </c>
      <c r="FQ26">
        <v>100.80200000000001</v>
      </c>
      <c r="FR26">
        <v>100.816</v>
      </c>
    </row>
    <row r="27" spans="1:174" x14ac:dyDescent="0.25">
      <c r="A27">
        <v>11</v>
      </c>
      <c r="B27">
        <v>1608145152</v>
      </c>
      <c r="C27">
        <v>1014.40000009537</v>
      </c>
      <c r="D27" t="s">
        <v>336</v>
      </c>
      <c r="E27" t="s">
        <v>337</v>
      </c>
      <c r="F27" t="s">
        <v>290</v>
      </c>
      <c r="G27" t="s">
        <v>291</v>
      </c>
      <c r="H27">
        <v>1608145144</v>
      </c>
      <c r="I27">
        <f t="shared" si="0"/>
        <v>8.4804833017922468E-4</v>
      </c>
      <c r="J27">
        <f t="shared" si="1"/>
        <v>14.868675395890344</v>
      </c>
      <c r="K27">
        <f t="shared" si="2"/>
        <v>999.63151612903198</v>
      </c>
      <c r="L27">
        <f t="shared" si="3"/>
        <v>473.84084095108864</v>
      </c>
      <c r="M27">
        <f t="shared" si="4"/>
        <v>48.560986883000332</v>
      </c>
      <c r="N27">
        <f t="shared" si="5"/>
        <v>102.44598765513848</v>
      </c>
      <c r="O27">
        <f t="shared" si="6"/>
        <v>4.7505540779075976E-2</v>
      </c>
      <c r="P27">
        <f t="shared" si="7"/>
        <v>2.9711878240074845</v>
      </c>
      <c r="Q27">
        <f t="shared" si="8"/>
        <v>4.7087574323452577E-2</v>
      </c>
      <c r="R27">
        <f t="shared" si="9"/>
        <v>2.9466979947182233E-2</v>
      </c>
      <c r="S27">
        <f t="shared" si="10"/>
        <v>231.2938059580068</v>
      </c>
      <c r="T27">
        <f t="shared" si="11"/>
        <v>29.116129310023275</v>
      </c>
      <c r="U27">
        <f t="shared" si="12"/>
        <v>27.962109677419399</v>
      </c>
      <c r="V27">
        <f t="shared" si="13"/>
        <v>3.7864654230020012</v>
      </c>
      <c r="W27">
        <f t="shared" si="14"/>
        <v>52.548243562362963</v>
      </c>
      <c r="X27">
        <f t="shared" si="15"/>
        <v>1.9927727406607973</v>
      </c>
      <c r="Y27">
        <f t="shared" si="16"/>
        <v>3.7922727869977684</v>
      </c>
      <c r="Z27">
        <f t="shared" si="17"/>
        <v>1.7936926823412038</v>
      </c>
      <c r="AA27">
        <f t="shared" si="18"/>
        <v>-37.398931360903809</v>
      </c>
      <c r="AB27">
        <f t="shared" si="19"/>
        <v>4.2102208389691311</v>
      </c>
      <c r="AC27">
        <f t="shared" si="20"/>
        <v>0.30880074332610719</v>
      </c>
      <c r="AD27">
        <f t="shared" si="21"/>
        <v>198.41389617939822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53964.569741773259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15330.7</v>
      </c>
      <c r="AS27">
        <v>912.70861538461497</v>
      </c>
      <c r="AT27">
        <v>1121.58</v>
      </c>
      <c r="AU27">
        <f t="shared" si="27"/>
        <v>0.18622959094793501</v>
      </c>
      <c r="AV27">
        <v>0.5</v>
      </c>
      <c r="AW27">
        <f t="shared" si="28"/>
        <v>1180.1996619180704</v>
      </c>
      <c r="AX27">
        <f t="shared" si="29"/>
        <v>14.868675395890344</v>
      </c>
      <c r="AY27">
        <f t="shared" si="30"/>
        <v>109.89405013794672</v>
      </c>
      <c r="AZ27">
        <f t="shared" si="31"/>
        <v>0.47721963658410449</v>
      </c>
      <c r="BA27">
        <f t="shared" si="32"/>
        <v>1.3087974326821031E-2</v>
      </c>
      <c r="BB27">
        <f t="shared" si="33"/>
        <v>1.9084684106349972</v>
      </c>
      <c r="BC27" t="s">
        <v>339</v>
      </c>
      <c r="BD27">
        <v>586.34</v>
      </c>
      <c r="BE27">
        <f t="shared" si="34"/>
        <v>535.2399999999999</v>
      </c>
      <c r="BF27">
        <f t="shared" si="35"/>
        <v>0.39023874264887715</v>
      </c>
      <c r="BG27">
        <f t="shared" si="36"/>
        <v>0.79996561698819768</v>
      </c>
      <c r="BH27">
        <f t="shared" si="37"/>
        <v>0.51433095803642204</v>
      </c>
      <c r="BI27">
        <f t="shared" si="38"/>
        <v>0.84053145910207983</v>
      </c>
      <c r="BJ27">
        <f t="shared" si="39"/>
        <v>0.25069620304649048</v>
      </c>
      <c r="BK27">
        <f t="shared" si="40"/>
        <v>0.74930379695350946</v>
      </c>
      <c r="BL27">
        <f t="shared" si="41"/>
        <v>1400.0174193548401</v>
      </c>
      <c r="BM27">
        <f t="shared" si="42"/>
        <v>1180.1996619180704</v>
      </c>
      <c r="BN27">
        <f t="shared" si="43"/>
        <v>0.84298926970632504</v>
      </c>
      <c r="BO27">
        <f t="shared" si="44"/>
        <v>0.19597853941265003</v>
      </c>
      <c r="BP27">
        <v>6</v>
      </c>
      <c r="BQ27">
        <v>0.5</v>
      </c>
      <c r="BR27" t="s">
        <v>295</v>
      </c>
      <c r="BS27">
        <v>2</v>
      </c>
      <c r="BT27">
        <v>1608145144</v>
      </c>
      <c r="BU27">
        <v>999.63151612903198</v>
      </c>
      <c r="BV27">
        <v>1018.4835483871</v>
      </c>
      <c r="BW27">
        <v>19.4447677419355</v>
      </c>
      <c r="BX27">
        <v>18.447303225806401</v>
      </c>
      <c r="BY27">
        <v>1000.27032258064</v>
      </c>
      <c r="BZ27">
        <v>19.402238709677398</v>
      </c>
      <c r="CA27">
        <v>500.20319354838699</v>
      </c>
      <c r="CB27">
        <v>102.38377419354801</v>
      </c>
      <c r="CC27">
        <v>9.9977070967741902E-2</v>
      </c>
      <c r="CD27">
        <v>27.988393548387101</v>
      </c>
      <c r="CE27">
        <v>27.962109677419399</v>
      </c>
      <c r="CF27">
        <v>999.9</v>
      </c>
      <c r="CG27">
        <v>0</v>
      </c>
      <c r="CH27">
        <v>0</v>
      </c>
      <c r="CI27">
        <v>10000.9090322581</v>
      </c>
      <c r="CJ27">
        <v>0</v>
      </c>
      <c r="CK27">
        <v>376.53090322580601</v>
      </c>
      <c r="CL27">
        <v>1400.0174193548401</v>
      </c>
      <c r="CM27">
        <v>0.90000035483870999</v>
      </c>
      <c r="CN27">
        <v>9.9999909677419396E-2</v>
      </c>
      <c r="CO27">
        <v>0</v>
      </c>
      <c r="CP27">
        <v>912.67825806451594</v>
      </c>
      <c r="CQ27">
        <v>4.99979</v>
      </c>
      <c r="CR27">
        <v>12854.087096774199</v>
      </c>
      <c r="CS27">
        <v>11904.8129032258</v>
      </c>
      <c r="CT27">
        <v>47.8241935483871</v>
      </c>
      <c r="CU27">
        <v>50.1046774193548</v>
      </c>
      <c r="CV27">
        <v>48.953258064516099</v>
      </c>
      <c r="CW27">
        <v>49.125</v>
      </c>
      <c r="CX27">
        <v>49.04</v>
      </c>
      <c r="CY27">
        <v>1255.5164516129</v>
      </c>
      <c r="CZ27">
        <v>139.50096774193599</v>
      </c>
      <c r="DA27">
        <v>0</v>
      </c>
      <c r="DB27">
        <v>119.5</v>
      </c>
      <c r="DC27">
        <v>0</v>
      </c>
      <c r="DD27">
        <v>912.70861538461497</v>
      </c>
      <c r="DE27">
        <v>2.77497436933331</v>
      </c>
      <c r="DF27">
        <v>24.321367556819801</v>
      </c>
      <c r="DG27">
        <v>12854.253846153801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8.4000000000000005E-2</v>
      </c>
      <c r="DO27">
        <v>-4.8000000000000001E-2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14.860449623946201</v>
      </c>
      <c r="DW27">
        <v>0.128201993731964</v>
      </c>
      <c r="DX27">
        <v>0.20637601634451699</v>
      </c>
      <c r="DY27">
        <v>1</v>
      </c>
      <c r="DZ27">
        <v>-18.8524322580645</v>
      </c>
      <c r="EA27">
        <v>-0.36562741935480803</v>
      </c>
      <c r="EB27">
        <v>0.249227989143115</v>
      </c>
      <c r="EC27">
        <v>0</v>
      </c>
      <c r="ED27">
        <v>0.997474967741936</v>
      </c>
      <c r="EE27">
        <v>2.2763225806439399E-3</v>
      </c>
      <c r="EF27">
        <v>7.3355552525820097E-4</v>
      </c>
      <c r="EG27">
        <v>1</v>
      </c>
      <c r="EH27">
        <v>2</v>
      </c>
      <c r="EI27">
        <v>3</v>
      </c>
      <c r="EJ27" t="s">
        <v>323</v>
      </c>
      <c r="EK27">
        <v>100</v>
      </c>
      <c r="EL27">
        <v>100</v>
      </c>
      <c r="EM27">
        <v>-0.63800000000000001</v>
      </c>
      <c r="EN27">
        <v>4.2599999999999999E-2</v>
      </c>
      <c r="EO27">
        <v>-0.888176780744804</v>
      </c>
      <c r="EP27">
        <v>8.1547674161403102E-4</v>
      </c>
      <c r="EQ27">
        <v>-7.5071724955183801E-7</v>
      </c>
      <c r="ER27">
        <v>1.8443278439785599E-10</v>
      </c>
      <c r="ES27">
        <v>-9.5467716491605806E-2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109</v>
      </c>
      <c r="FB27">
        <v>109</v>
      </c>
      <c r="FC27">
        <v>2</v>
      </c>
      <c r="FD27">
        <v>504.41199999999998</v>
      </c>
      <c r="FE27">
        <v>478.80200000000002</v>
      </c>
      <c r="FF27">
        <v>22.8916</v>
      </c>
      <c r="FG27">
        <v>33.973100000000002</v>
      </c>
      <c r="FH27">
        <v>30.0002</v>
      </c>
      <c r="FI27">
        <v>33.8872</v>
      </c>
      <c r="FJ27">
        <v>33.842500000000001</v>
      </c>
      <c r="FK27">
        <v>42.306399999999996</v>
      </c>
      <c r="FL27">
        <v>50.527700000000003</v>
      </c>
      <c r="FM27">
        <v>0</v>
      </c>
      <c r="FN27">
        <v>22.898099999999999</v>
      </c>
      <c r="FO27">
        <v>1018.55</v>
      </c>
      <c r="FP27">
        <v>18.370100000000001</v>
      </c>
      <c r="FQ27">
        <v>100.79300000000001</v>
      </c>
      <c r="FR27">
        <v>100.807</v>
      </c>
    </row>
    <row r="28" spans="1:174" x14ac:dyDescent="0.25">
      <c r="A28">
        <v>12</v>
      </c>
      <c r="B28">
        <v>1608145256.5</v>
      </c>
      <c r="C28">
        <v>1118.9000000953699</v>
      </c>
      <c r="D28" t="s">
        <v>340</v>
      </c>
      <c r="E28" t="s">
        <v>341</v>
      </c>
      <c r="F28" t="s">
        <v>290</v>
      </c>
      <c r="G28" t="s">
        <v>291</v>
      </c>
      <c r="H28">
        <v>1608145248.5</v>
      </c>
      <c r="I28">
        <f t="shared" si="0"/>
        <v>7.8859749332963283E-4</v>
      </c>
      <c r="J28">
        <f t="shared" si="1"/>
        <v>16.490851353348599</v>
      </c>
      <c r="K28">
        <f t="shared" si="2"/>
        <v>1199.28096774194</v>
      </c>
      <c r="L28">
        <f t="shared" si="3"/>
        <v>569.20083087371108</v>
      </c>
      <c r="M28">
        <f t="shared" si="4"/>
        <v>58.331951179501743</v>
      </c>
      <c r="N28">
        <f t="shared" si="5"/>
        <v>122.90284037963697</v>
      </c>
      <c r="O28">
        <f t="shared" si="6"/>
        <v>4.3953869486242414E-2</v>
      </c>
      <c r="P28">
        <f t="shared" si="7"/>
        <v>2.9714688095320034</v>
      </c>
      <c r="Q28">
        <f t="shared" si="8"/>
        <v>4.3595843315026646E-2</v>
      </c>
      <c r="R28">
        <f t="shared" si="9"/>
        <v>2.7279326079814072E-2</v>
      </c>
      <c r="S28">
        <f t="shared" si="10"/>
        <v>231.29127869965933</v>
      </c>
      <c r="T28">
        <f t="shared" si="11"/>
        <v>29.135050155519618</v>
      </c>
      <c r="U28">
        <f t="shared" si="12"/>
        <v>27.967222580645199</v>
      </c>
      <c r="V28">
        <f t="shared" si="13"/>
        <v>3.7875944995675757</v>
      </c>
      <c r="W28">
        <f t="shared" si="14"/>
        <v>52.359748147253335</v>
      </c>
      <c r="X28">
        <f t="shared" si="15"/>
        <v>1.9860633096214129</v>
      </c>
      <c r="Y28">
        <f t="shared" si="16"/>
        <v>3.7931108912822316</v>
      </c>
      <c r="Z28">
        <f t="shared" si="17"/>
        <v>1.8015311899461628</v>
      </c>
      <c r="AA28">
        <f t="shared" si="18"/>
        <v>-34.777149455836806</v>
      </c>
      <c r="AB28">
        <f t="shared" si="19"/>
        <v>3.9987444553049447</v>
      </c>
      <c r="AC28">
        <f t="shared" si="20"/>
        <v>0.29327518159141125</v>
      </c>
      <c r="AD28">
        <f t="shared" si="21"/>
        <v>200.80614888071889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53972.050055351021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15331.2</v>
      </c>
      <c r="AS28">
        <v>942.57646153846099</v>
      </c>
      <c r="AT28">
        <v>1165.55</v>
      </c>
      <c r="AU28">
        <f t="shared" si="27"/>
        <v>0.19130328039255196</v>
      </c>
      <c r="AV28">
        <v>0.5</v>
      </c>
      <c r="AW28">
        <f t="shared" si="28"/>
        <v>1180.1839457890828</v>
      </c>
      <c r="AX28">
        <f t="shared" si="29"/>
        <v>16.490851353348599</v>
      </c>
      <c r="AY28">
        <f t="shared" si="30"/>
        <v>112.88653014803863</v>
      </c>
      <c r="AZ28">
        <f t="shared" si="31"/>
        <v>0.49286602891338849</v>
      </c>
      <c r="BA28">
        <f t="shared" si="32"/>
        <v>1.4462659735430131E-2</v>
      </c>
      <c r="BB28">
        <f t="shared" si="33"/>
        <v>1.7987473724850926</v>
      </c>
      <c r="BC28" t="s">
        <v>343</v>
      </c>
      <c r="BD28">
        <v>591.09</v>
      </c>
      <c r="BE28">
        <f t="shared" si="34"/>
        <v>574.45999999999992</v>
      </c>
      <c r="BF28">
        <f t="shared" si="35"/>
        <v>0.38814458528276813</v>
      </c>
      <c r="BG28">
        <f t="shared" si="36"/>
        <v>0.78492618841702888</v>
      </c>
      <c r="BH28">
        <f t="shared" si="37"/>
        <v>0.4954162999171085</v>
      </c>
      <c r="BI28">
        <f t="shared" si="38"/>
        <v>0.82326532116387918</v>
      </c>
      <c r="BJ28">
        <f t="shared" si="39"/>
        <v>0.24340559336727061</v>
      </c>
      <c r="BK28">
        <f t="shared" si="40"/>
        <v>0.75659440663272937</v>
      </c>
      <c r="BL28">
        <f t="shared" si="41"/>
        <v>1399.9983870967701</v>
      </c>
      <c r="BM28">
        <f t="shared" si="42"/>
        <v>1180.1839457890828</v>
      </c>
      <c r="BN28">
        <f t="shared" si="43"/>
        <v>0.84298950389255456</v>
      </c>
      <c r="BO28">
        <f t="shared" si="44"/>
        <v>0.19597900778510902</v>
      </c>
      <c r="BP28">
        <v>6</v>
      </c>
      <c r="BQ28">
        <v>0.5</v>
      </c>
      <c r="BR28" t="s">
        <v>295</v>
      </c>
      <c r="BS28">
        <v>2</v>
      </c>
      <c r="BT28">
        <v>1608145248.5</v>
      </c>
      <c r="BU28">
        <v>1199.28096774194</v>
      </c>
      <c r="BV28">
        <v>1220.1964516129001</v>
      </c>
      <c r="BW28">
        <v>19.379925806451599</v>
      </c>
      <c r="BX28">
        <v>18.452322580645198</v>
      </c>
      <c r="BY28">
        <v>1199.9535483871</v>
      </c>
      <c r="BZ28">
        <v>19.338719354838702</v>
      </c>
      <c r="CA28">
        <v>500.20170967741899</v>
      </c>
      <c r="CB28">
        <v>102.38048387096801</v>
      </c>
      <c r="CC28">
        <v>9.9955396774193503E-2</v>
      </c>
      <c r="CD28">
        <v>27.9921838709678</v>
      </c>
      <c r="CE28">
        <v>27.967222580645199</v>
      </c>
      <c r="CF28">
        <v>999.9</v>
      </c>
      <c r="CG28">
        <v>0</v>
      </c>
      <c r="CH28">
        <v>0</v>
      </c>
      <c r="CI28">
        <v>10002.8209677419</v>
      </c>
      <c r="CJ28">
        <v>0</v>
      </c>
      <c r="CK28">
        <v>454.78899999999999</v>
      </c>
      <c r="CL28">
        <v>1399.9983870967701</v>
      </c>
      <c r="CM28">
        <v>0.89999367741935499</v>
      </c>
      <c r="CN28">
        <v>0.100006487096774</v>
      </c>
      <c r="CO28">
        <v>0</v>
      </c>
      <c r="CP28">
        <v>942.660967741935</v>
      </c>
      <c r="CQ28">
        <v>4.99979</v>
      </c>
      <c r="CR28">
        <v>13261.054838709701</v>
      </c>
      <c r="CS28">
        <v>11904.635483870999</v>
      </c>
      <c r="CT28">
        <v>47.828258064516099</v>
      </c>
      <c r="CU28">
        <v>50.061999999999998</v>
      </c>
      <c r="CV28">
        <v>48.957322580645098</v>
      </c>
      <c r="CW28">
        <v>49.061999999999998</v>
      </c>
      <c r="CX28">
        <v>49.012</v>
      </c>
      <c r="CY28">
        <v>1255.4883870967701</v>
      </c>
      <c r="CZ28">
        <v>139.51</v>
      </c>
      <c r="DA28">
        <v>0</v>
      </c>
      <c r="DB28">
        <v>104.10000014305101</v>
      </c>
      <c r="DC28">
        <v>0</v>
      </c>
      <c r="DD28">
        <v>942.57646153846099</v>
      </c>
      <c r="DE28">
        <v>-4.1587692263107296</v>
      </c>
      <c r="DF28">
        <v>-56.229059815861497</v>
      </c>
      <c r="DG28">
        <v>13260.311538461499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8.4000000000000005E-2</v>
      </c>
      <c r="DO28">
        <v>-4.8000000000000001E-2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16.534937632089601</v>
      </c>
      <c r="DW28">
        <v>-0.218556181439471</v>
      </c>
      <c r="DX28">
        <v>0.19436186557375601</v>
      </c>
      <c r="DY28">
        <v>1</v>
      </c>
      <c r="DZ28">
        <v>-20.946238709677399</v>
      </c>
      <c r="EA28">
        <v>-9.7983870967703595E-3</v>
      </c>
      <c r="EB28">
        <v>0.22413062964869901</v>
      </c>
      <c r="EC28">
        <v>1</v>
      </c>
      <c r="ED28">
        <v>0.92690364516128998</v>
      </c>
      <c r="EE28">
        <v>8.8351209677417206E-2</v>
      </c>
      <c r="EF28">
        <v>6.6196751384494396E-3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-0.68</v>
      </c>
      <c r="EN28">
        <v>4.1399999999999999E-2</v>
      </c>
      <c r="EO28">
        <v>-0.888176780744804</v>
      </c>
      <c r="EP28">
        <v>8.1547674161403102E-4</v>
      </c>
      <c r="EQ28">
        <v>-7.5071724955183801E-7</v>
      </c>
      <c r="ER28">
        <v>1.8443278439785599E-10</v>
      </c>
      <c r="ES28">
        <v>-9.5467716491605806E-2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110.7</v>
      </c>
      <c r="FB28">
        <v>110.7</v>
      </c>
      <c r="FC28">
        <v>2</v>
      </c>
      <c r="FD28">
        <v>504.06</v>
      </c>
      <c r="FE28">
        <v>479.04199999999997</v>
      </c>
      <c r="FF28">
        <v>22.815999999999999</v>
      </c>
      <c r="FG28">
        <v>33.985399999999998</v>
      </c>
      <c r="FH28">
        <v>30.0002</v>
      </c>
      <c r="FI28">
        <v>33.9116</v>
      </c>
      <c r="FJ28">
        <v>33.866700000000002</v>
      </c>
      <c r="FK28">
        <v>49.1539</v>
      </c>
      <c r="FL28">
        <v>50.582700000000003</v>
      </c>
      <c r="FM28">
        <v>0</v>
      </c>
      <c r="FN28">
        <v>22.818899999999999</v>
      </c>
      <c r="FO28">
        <v>1220.3</v>
      </c>
      <c r="FP28">
        <v>18.408100000000001</v>
      </c>
      <c r="FQ28">
        <v>100.791</v>
      </c>
      <c r="FR28">
        <v>100.806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2020-12-16T11:05:37Z</dcterms:created>
  <dcterms:modified xsi:type="dcterms:W3CDTF">2021-05-04T23:28:40Z</dcterms:modified>
</cp:coreProperties>
</file>