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FD46866-D02C-4879-8780-6D68AAC7BCA6}" xr6:coauthVersionLast="46" xr6:coauthVersionMax="46" xr10:uidLastSave="{00000000-0000-0000-0000-000000000000}"/>
  <bookViews>
    <workbookView xWindow="1425" yWindow="14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N27" i="1" l="1"/>
  <c r="K27" i="1"/>
  <c r="J27" i="1"/>
  <c r="AV27" i="1" s="1"/>
  <c r="I27" i="1"/>
  <c r="AH27" i="1"/>
  <c r="K17" i="1"/>
  <c r="J17" i="1"/>
  <c r="AV17" i="1" s="1"/>
  <c r="AY17" i="1" s="1"/>
  <c r="I17" i="1"/>
  <c r="AH17" i="1"/>
  <c r="N17" i="1"/>
  <c r="AU22" i="1"/>
  <c r="AW22" i="1" s="1"/>
  <c r="S22" i="1"/>
  <c r="AH24" i="1"/>
  <c r="N24" i="1"/>
  <c r="K24" i="1"/>
  <c r="J24" i="1"/>
  <c r="AV24" i="1" s="1"/>
  <c r="AY24" i="1" s="1"/>
  <c r="I24" i="1"/>
  <c r="K25" i="1"/>
  <c r="I25" i="1"/>
  <c r="J25" i="1"/>
  <c r="AV25" i="1" s="1"/>
  <c r="AY25" i="1" s="1"/>
  <c r="AH25" i="1"/>
  <c r="N25" i="1"/>
  <c r="S27" i="1"/>
  <c r="AU27" i="1"/>
  <c r="AU29" i="1"/>
  <c r="S29" i="1"/>
  <c r="S19" i="1"/>
  <c r="AU19" i="1"/>
  <c r="I29" i="1"/>
  <c r="AH29" i="1"/>
  <c r="N29" i="1"/>
  <c r="J29" i="1"/>
  <c r="AV29" i="1" s="1"/>
  <c r="AY29" i="1" s="1"/>
  <c r="K29" i="1"/>
  <c r="AW27" i="1"/>
  <c r="AW28" i="1"/>
  <c r="S28" i="1"/>
  <c r="AU28" i="1"/>
  <c r="AW29" i="1"/>
  <c r="S20" i="1"/>
  <c r="AU20" i="1"/>
  <c r="AY18" i="1"/>
  <c r="S23" i="1"/>
  <c r="AU23" i="1"/>
  <c r="AW23" i="1" s="1"/>
  <c r="AU30" i="1"/>
  <c r="AW30" i="1" s="1"/>
  <c r="S30" i="1"/>
  <c r="AU18" i="1"/>
  <c r="AW18" i="1" s="1"/>
  <c r="S18" i="1"/>
  <c r="K28" i="1"/>
  <c r="J28" i="1"/>
  <c r="AV28" i="1" s="1"/>
  <c r="AY28" i="1" s="1"/>
  <c r="I28" i="1"/>
  <c r="AH28" i="1"/>
  <c r="N28" i="1"/>
  <c r="AU21" i="1"/>
  <c r="AW21" i="1" s="1"/>
  <c r="S21" i="1"/>
  <c r="N19" i="1"/>
  <c r="K19" i="1"/>
  <c r="J19" i="1"/>
  <c r="AV19" i="1" s="1"/>
  <c r="AY19" i="1" s="1"/>
  <c r="AH19" i="1"/>
  <c r="I19" i="1"/>
  <c r="S31" i="1"/>
  <c r="AU31" i="1"/>
  <c r="AW31" i="1" s="1"/>
  <c r="K20" i="1"/>
  <c r="J20" i="1"/>
  <c r="AV20" i="1" s="1"/>
  <c r="AY20" i="1" s="1"/>
  <c r="I20" i="1"/>
  <c r="AH20" i="1"/>
  <c r="N20" i="1"/>
  <c r="AY26" i="1"/>
  <c r="AW19" i="1"/>
  <c r="AW20" i="1"/>
  <c r="I21" i="1"/>
  <c r="AH21" i="1"/>
  <c r="N21" i="1"/>
  <c r="K21" i="1"/>
  <c r="J21" i="1"/>
  <c r="AV21" i="1" s="1"/>
  <c r="AY21" i="1" s="1"/>
  <c r="AH22" i="1"/>
  <c r="AH30" i="1"/>
  <c r="I22" i="1"/>
  <c r="N23" i="1"/>
  <c r="S24" i="1"/>
  <c r="I30" i="1"/>
  <c r="N31" i="1"/>
  <c r="J22" i="1"/>
  <c r="AV22" i="1" s="1"/>
  <c r="AY22" i="1" s="1"/>
  <c r="K22" i="1"/>
  <c r="AH23" i="1"/>
  <c r="K30" i="1"/>
  <c r="AH31" i="1"/>
  <c r="S17" i="1"/>
  <c r="AH18" i="1"/>
  <c r="I23" i="1"/>
  <c r="S25" i="1"/>
  <c r="AH26" i="1"/>
  <c r="I31" i="1"/>
  <c r="I18" i="1"/>
  <c r="J23" i="1"/>
  <c r="AV23" i="1" s="1"/>
  <c r="AY23" i="1" s="1"/>
  <c r="I26" i="1"/>
  <c r="J31" i="1"/>
  <c r="AV31" i="1" s="1"/>
  <c r="AY31" i="1" s="1"/>
  <c r="T25" i="1" l="1"/>
  <c r="U25" i="1" s="1"/>
  <c r="Q25" i="1" s="1"/>
  <c r="O25" i="1" s="1"/>
  <c r="R25" i="1" s="1"/>
  <c r="L25" i="1" s="1"/>
  <c r="M25" i="1" s="1"/>
  <c r="T19" i="1"/>
  <c r="U19" i="1" s="1"/>
  <c r="AA31" i="1"/>
  <c r="T23" i="1"/>
  <c r="U23" i="1" s="1"/>
  <c r="AA23" i="1"/>
  <c r="T31" i="1"/>
  <c r="U31" i="1" s="1"/>
  <c r="Q31" i="1" s="1"/>
  <c r="O31" i="1" s="1"/>
  <c r="R31" i="1" s="1"/>
  <c r="L31" i="1" s="1"/>
  <c r="M31" i="1" s="1"/>
  <c r="T18" i="1"/>
  <c r="U18" i="1" s="1"/>
  <c r="T29" i="1"/>
  <c r="U29" i="1" s="1"/>
  <c r="AA25" i="1"/>
  <c r="T22" i="1"/>
  <c r="U22" i="1" s="1"/>
  <c r="AA30" i="1"/>
  <c r="Q30" i="1"/>
  <c r="O30" i="1" s="1"/>
  <c r="R30" i="1" s="1"/>
  <c r="L30" i="1" s="1"/>
  <c r="M30" i="1" s="1"/>
  <c r="AY30" i="1"/>
  <c r="T21" i="1"/>
  <c r="U21" i="1" s="1"/>
  <c r="Q21" i="1" s="1"/>
  <c r="O21" i="1" s="1"/>
  <c r="R21" i="1" s="1"/>
  <c r="L21" i="1" s="1"/>
  <c r="M21" i="1" s="1"/>
  <c r="T20" i="1"/>
  <c r="U20" i="1" s="1"/>
  <c r="AA27" i="1"/>
  <c r="AA28" i="1"/>
  <c r="Q28" i="1"/>
  <c r="O28" i="1" s="1"/>
  <c r="R28" i="1" s="1"/>
  <c r="L28" i="1" s="1"/>
  <c r="M28" i="1" s="1"/>
  <c r="AA29" i="1"/>
  <c r="AA26" i="1"/>
  <c r="T17" i="1"/>
  <c r="U17" i="1" s="1"/>
  <c r="T24" i="1"/>
  <c r="U24" i="1" s="1"/>
  <c r="T30" i="1"/>
  <c r="U30" i="1" s="1"/>
  <c r="AA24" i="1"/>
  <c r="AY27" i="1"/>
  <c r="AA21" i="1"/>
  <c r="AA20" i="1"/>
  <c r="Q20" i="1"/>
  <c r="O20" i="1" s="1"/>
  <c r="R20" i="1" s="1"/>
  <c r="L20" i="1" s="1"/>
  <c r="M20" i="1" s="1"/>
  <c r="T27" i="1"/>
  <c r="U27" i="1" s="1"/>
  <c r="Q27" i="1" s="1"/>
  <c r="O27" i="1" s="1"/>
  <c r="R27" i="1" s="1"/>
  <c r="L27" i="1" s="1"/>
  <c r="M27" i="1" s="1"/>
  <c r="AA17" i="1"/>
  <c r="AA18" i="1"/>
  <c r="AA22" i="1"/>
  <c r="Q22" i="1"/>
  <c r="O22" i="1" s="1"/>
  <c r="R22" i="1" s="1"/>
  <c r="L22" i="1" s="1"/>
  <c r="M22" i="1" s="1"/>
  <c r="AA19" i="1"/>
  <c r="Q19" i="1"/>
  <c r="O19" i="1" s="1"/>
  <c r="R19" i="1" s="1"/>
  <c r="L19" i="1" s="1"/>
  <c r="M19" i="1" s="1"/>
  <c r="T28" i="1"/>
  <c r="U28" i="1" s="1"/>
  <c r="T26" i="1"/>
  <c r="U26" i="1" s="1"/>
  <c r="V18" i="1" l="1"/>
  <c r="Z18" i="1" s="1"/>
  <c r="AC18" i="1"/>
  <c r="AD18" i="1" s="1"/>
  <c r="AB18" i="1"/>
  <c r="AC29" i="1"/>
  <c r="V29" i="1"/>
  <c r="Z29" i="1" s="1"/>
  <c r="AB29" i="1"/>
  <c r="V26" i="1"/>
  <c r="Z26" i="1" s="1"/>
  <c r="AC26" i="1"/>
  <c r="AD26" i="1" s="1"/>
  <c r="AB26" i="1"/>
  <c r="Q18" i="1"/>
  <c r="O18" i="1" s="1"/>
  <c r="R18" i="1" s="1"/>
  <c r="L18" i="1" s="1"/>
  <c r="M18" i="1" s="1"/>
  <c r="AC17" i="1"/>
  <c r="V17" i="1"/>
  <c r="Z17" i="1" s="1"/>
  <c r="AB17" i="1"/>
  <c r="V22" i="1"/>
  <c r="Z22" i="1" s="1"/>
  <c r="AC22" i="1"/>
  <c r="AB22" i="1"/>
  <c r="V31" i="1"/>
  <c r="Z31" i="1" s="1"/>
  <c r="AB31" i="1"/>
  <c r="AC31" i="1"/>
  <c r="V19" i="1"/>
  <c r="Z19" i="1" s="1"/>
  <c r="AC19" i="1"/>
  <c r="AB19" i="1"/>
  <c r="V23" i="1"/>
  <c r="Z23" i="1" s="1"/>
  <c r="AC23" i="1"/>
  <c r="AD23" i="1" s="1"/>
  <c r="AB23" i="1"/>
  <c r="AB24" i="1"/>
  <c r="V24" i="1"/>
  <c r="Z24" i="1" s="1"/>
  <c r="AC24" i="1"/>
  <c r="AC28" i="1"/>
  <c r="V28" i="1"/>
  <c r="Z28" i="1" s="1"/>
  <c r="AB28" i="1"/>
  <c r="Q17" i="1"/>
  <c r="O17" i="1" s="1"/>
  <c r="R17" i="1" s="1"/>
  <c r="L17" i="1" s="1"/>
  <c r="M17" i="1" s="1"/>
  <c r="Q24" i="1"/>
  <c r="O24" i="1" s="1"/>
  <c r="R24" i="1" s="1"/>
  <c r="L24" i="1" s="1"/>
  <c r="M24" i="1" s="1"/>
  <c r="V27" i="1"/>
  <c r="Z27" i="1" s="1"/>
  <c r="AC27" i="1"/>
  <c r="AB27" i="1"/>
  <c r="Q26" i="1"/>
  <c r="O26" i="1" s="1"/>
  <c r="R26" i="1" s="1"/>
  <c r="L26" i="1" s="1"/>
  <c r="M26" i="1" s="1"/>
  <c r="V20" i="1"/>
  <c r="Z20" i="1" s="1"/>
  <c r="AC20" i="1"/>
  <c r="AB20" i="1"/>
  <c r="Q23" i="1"/>
  <c r="O23" i="1" s="1"/>
  <c r="R23" i="1" s="1"/>
  <c r="L23" i="1" s="1"/>
  <c r="M23" i="1" s="1"/>
  <c r="Q29" i="1"/>
  <c r="O29" i="1" s="1"/>
  <c r="R29" i="1" s="1"/>
  <c r="L29" i="1" s="1"/>
  <c r="M29" i="1" s="1"/>
  <c r="V30" i="1"/>
  <c r="Z30" i="1" s="1"/>
  <c r="AC30" i="1"/>
  <c r="AB30" i="1"/>
  <c r="V21" i="1"/>
  <c r="Z21" i="1" s="1"/>
  <c r="AC21" i="1"/>
  <c r="AB21" i="1"/>
  <c r="AC25" i="1"/>
  <c r="AB25" i="1"/>
  <c r="V25" i="1"/>
  <c r="Z25" i="1" s="1"/>
  <c r="AD21" i="1" l="1"/>
  <c r="AD28" i="1"/>
  <c r="AD19" i="1"/>
  <c r="AD30" i="1"/>
  <c r="AD24" i="1"/>
  <c r="AD29" i="1"/>
  <c r="AD20" i="1"/>
  <c r="AD22" i="1"/>
  <c r="AD27" i="1"/>
  <c r="AD31" i="1"/>
  <c r="AD17" i="1"/>
  <c r="AD25" i="1"/>
</calcChain>
</file>

<file path=xl/sharedStrings.xml><?xml version="1.0" encoding="utf-8"?>
<sst xmlns="http://schemas.openxmlformats.org/spreadsheetml/2006/main" count="693" uniqueCount="353">
  <si>
    <t>File opened</t>
  </si>
  <si>
    <t>2020-12-16 10:45:01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</si>
  <si>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</si>
  <si>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</si>
  <si>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</si>
  <si>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</si>
  <si>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</si>
  <si>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</si>
  <si>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</si>
  <si>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</si>
  <si>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</si>
  <si>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</si>
  <si>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</si>
  <si>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</si>
  <si>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</si>
  <si>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</si>
  <si>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</si>
  <si>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</si>
  <si>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</si>
  <si>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</si>
  <si>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</si>
  <si>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</si>
  <si>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</si>
  <si>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10:45:01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</si>
  <si>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</si>
  <si>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</si>
  <si>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</si>
  <si>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</si>
  <si>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</si>
  <si>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</si>
  <si>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</si>
  <si>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</si>
  <si>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</si>
  <si>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</si>
  <si>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</si>
  <si>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</si>
  <si>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</si>
  <si>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</si>
  <si>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</si>
  <si>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</si>
  <si>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</si>
  <si>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</si>
  <si>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</si>
  <si>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</si>
  <si>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</si>
  <si>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</si>
  <si>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</si>
  <si>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</si>
  <si>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</si>
  <si>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</si>
  <si>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</si>
  <si>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</si>
  <si>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</si>
  <si>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</si>
  <si>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</si>
  <si>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</si>
  <si>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</si>
  <si>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</si>
  <si>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</si>
  <si>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</si>
  <si>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</si>
  <si>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</si>
  <si>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</si>
  <si>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</si>
  <si>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</si>
  <si>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</si>
  <si>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</si>
  <si>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</si>
  <si>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</si>
  <si>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</si>
  <si>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</si>
  <si>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</si>
  <si>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</si>
  <si>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</si>
  <si>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</si>
  <si>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</si>
  <si>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</si>
  <si>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</si>
  <si>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</si>
  <si>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</si>
  <si>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</si>
  <si>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</si>
  <si>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</si>
  <si>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</si>
  <si>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</si>
  <si>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</si>
  <si>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</si>
  <si>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</si>
  <si>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</si>
  <si>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</si>
  <si>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</si>
  <si>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</si>
  <si>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</si>
  <si>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</si>
  <si>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</si>
  <si>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</si>
  <si>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</si>
  <si>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</si>
  <si>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</si>
  <si>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</si>
  <si>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</si>
  <si>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</si>
  <si>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</si>
  <si>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</si>
  <si>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</si>
  <si>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</si>
  <si>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</si>
  <si>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</si>
  <si>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</si>
  <si>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</si>
  <si>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</si>
  <si>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</si>
  <si>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</si>
  <si>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</si>
  <si>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</si>
  <si>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</si>
  <si>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</si>
  <si>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</si>
  <si>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</si>
  <si>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</si>
  <si>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</si>
  <si>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</si>
  <si>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</si>
  <si>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</si>
  <si>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</si>
  <si>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</si>
  <si>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</si>
  <si>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</si>
  <si>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</si>
  <si>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</si>
  <si>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</si>
  <si>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</si>
  <si>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</si>
  <si>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</si>
  <si>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</si>
  <si>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</si>
  <si>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</si>
  <si>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</si>
  <si>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</si>
  <si>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</si>
  <si>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</si>
  <si>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</si>
  <si>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</si>
  <si>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</si>
  <si>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</si>
  <si>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</si>
  <si>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</si>
  <si>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</si>
  <si>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</si>
  <si>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</si>
  <si>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</si>
  <si>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</si>
  <si>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</si>
  <si>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</si>
  <si>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</si>
  <si>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</si>
  <si>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</si>
  <si>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</si>
  <si>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</si>
  <si>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</si>
  <si>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</si>
  <si>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</si>
  <si>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</si>
  <si>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</si>
  <si>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</si>
  <si>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</si>
  <si>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</si>
  <si>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</si>
  <si>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</si>
  <si>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</si>
  <si>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</si>
  <si>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</si>
  <si>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</si>
  <si>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</si>
  <si>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</si>
  <si>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</si>
  <si>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</si>
  <si>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</si>
  <si>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</si>
  <si>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</si>
  <si>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</si>
  <si>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</si>
  <si>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</si>
  <si>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</si>
  <si>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</si>
  <si>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</si>
  <si>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</si>
  <si>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</si>
  <si>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</si>
  <si>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</si>
  <si>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</si>
  <si>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</si>
  <si>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</si>
  <si>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</si>
  <si>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</si>
  <si>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</si>
  <si>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</si>
  <si>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</si>
  <si>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</si>
  <si>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</si>
  <si>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</si>
  <si>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</si>
  <si>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</si>
  <si>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</si>
  <si>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</si>
  <si>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</si>
  <si>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</si>
  <si>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</si>
  <si>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</si>
  <si>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</si>
  <si>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</si>
  <si>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</si>
  <si>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</si>
  <si>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</si>
  <si>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</si>
  <si>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</si>
  <si>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</si>
  <si>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</si>
  <si>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</si>
  <si>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</si>
  <si>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</si>
  <si>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</si>
  <si>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</si>
  <si>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</si>
  <si>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</si>
  <si>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</si>
  <si>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</si>
  <si>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</si>
  <si>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</si>
  <si>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</si>
  <si>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</si>
  <si>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</si>
  <si>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</si>
  <si>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</si>
  <si>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</si>
  <si>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</si>
  <si>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</si>
  <si>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</si>
  <si>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</si>
  <si>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</si>
  <si>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</si>
  <si>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</si>
  <si>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</si>
  <si>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</si>
  <si>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</si>
  <si>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</si>
  <si>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</si>
  <si>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</si>
  <si>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</si>
  <si>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</si>
  <si>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</si>
  <si>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</si>
  <si>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</si>
  <si>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</si>
  <si>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</si>
  <si>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</si>
  <si>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</si>
  <si>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</si>
  <si>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</si>
  <si>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</si>
  <si>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</si>
  <si>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</si>
  <si>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</si>
  <si>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</si>
  <si>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</si>
  <si>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</si>
  <si>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</si>
  <si>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</si>
  <si>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</si>
  <si>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</si>
  <si>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</si>
  <si>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</si>
  <si>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</si>
  <si>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</si>
  <si>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</si>
  <si>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</si>
  <si>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</si>
  <si>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</si>
  <si>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</si>
  <si>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</si>
  <si>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</si>
  <si>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</si>
  <si>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</si>
  <si>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10:54:35</t>
  </si>
  <si>
    <t>10:54:35</t>
  </si>
  <si>
    <t>1149</t>
  </si>
  <si>
    <t>_1</t>
  </si>
  <si>
    <t>RECT-4143-20200907-06_33_50</t>
  </si>
  <si>
    <t>RECT-755-20201216-10_54_38</t>
  </si>
  <si>
    <t>DARK-756-20201216-10_54_40</t>
  </si>
  <si>
    <t>0: Broadleaf</t>
  </si>
  <si>
    <t>10:54:53</t>
  </si>
  <si>
    <t>1/3</t>
  </si>
  <si>
    <t>20201216 10:56:54</t>
  </si>
  <si>
    <t>10:56:54</t>
  </si>
  <si>
    <t>RECT-757-20201216-10_56_57</t>
  </si>
  <si>
    <t>DARK-758-20201216-10_56_59</t>
  </si>
  <si>
    <t>20201216 10:58:55</t>
  </si>
  <si>
    <t>10:58:55</t>
  </si>
  <si>
    <t>RECT-759-20201216-10_58_57</t>
  </si>
  <si>
    <t>DARK-760-20201216-10_58_59</t>
  </si>
  <si>
    <t>2/3</t>
  </si>
  <si>
    <t>20201216 11:00:07</t>
  </si>
  <si>
    <t>11:00:07</t>
  </si>
  <si>
    <t>RECT-761-20201216-11_00_09</t>
  </si>
  <si>
    <t>DARK-762-20201216-11_00_11</t>
  </si>
  <si>
    <t>3/3</t>
  </si>
  <si>
    <t>20201216 11:01:20</t>
  </si>
  <si>
    <t>11:01:20</t>
  </si>
  <si>
    <t>RECT-763-20201216-11_01_22</t>
  </si>
  <si>
    <t>DARK-764-20201216-11_01_24</t>
  </si>
  <si>
    <t>20201216 11:02:35</t>
  </si>
  <si>
    <t>11:02:35</t>
  </si>
  <si>
    <t>RECT-765-20201216-11_02_37</t>
  </si>
  <si>
    <t>DARK-766-20201216-11_02_39</t>
  </si>
  <si>
    <t>20201216 11:03:49</t>
  </si>
  <si>
    <t>11:03:49</t>
  </si>
  <si>
    <t>RECT-767-20201216-11_03_51</t>
  </si>
  <si>
    <t>DARK-768-20201216-11_03_53</t>
  </si>
  <si>
    <t>20201216 11:05:49</t>
  </si>
  <si>
    <t>11:05:49</t>
  </si>
  <si>
    <t>RECT-769-20201216-11_05_52</t>
  </si>
  <si>
    <t>DARK-770-20201216-11_05_54</t>
  </si>
  <si>
    <t>11:06:13</t>
  </si>
  <si>
    <t>20201216 11:08:14</t>
  </si>
  <si>
    <t>11:08:14</t>
  </si>
  <si>
    <t>RECT-771-20201216-11_08_17</t>
  </si>
  <si>
    <t>DARK-772-20201216-11_08_19</t>
  </si>
  <si>
    <t>20201216 11:09:57</t>
  </si>
  <si>
    <t>11:09:57</t>
  </si>
  <si>
    <t>RECT-773-20201216-11_09_59</t>
  </si>
  <si>
    <t>DARK-774-20201216-11_10_01</t>
  </si>
  <si>
    <t>20201216 11:11:41</t>
  </si>
  <si>
    <t>11:11:41</t>
  </si>
  <si>
    <t>RECT-775-20201216-11_11_43</t>
  </si>
  <si>
    <t>DARK-776-20201216-11_11_45</t>
  </si>
  <si>
    <t>20201216 11:13:37</t>
  </si>
  <si>
    <t>11:13:37</t>
  </si>
  <si>
    <t>RECT-777-20201216-11_13_40</t>
  </si>
  <si>
    <t>DARK-778-20201216-11_13_42</t>
  </si>
  <si>
    <t>20201216 11:15:38</t>
  </si>
  <si>
    <t>11:15:38</t>
  </si>
  <si>
    <t>RECT-779-20201216-11_15_40</t>
  </si>
  <si>
    <t>DARK-780-20201216-11_15_42</t>
  </si>
  <si>
    <t>20201216 11:17:38</t>
  </si>
  <si>
    <t>11:17:38</t>
  </si>
  <si>
    <t>RECT-781-20201216-11_17_41</t>
  </si>
  <si>
    <t>DARK-782-20201216-11_17_43</t>
  </si>
  <si>
    <t>11:18:05</t>
  </si>
  <si>
    <t>20201216 11:20:06</t>
  </si>
  <si>
    <t>11:20:06</t>
  </si>
  <si>
    <t>RECT-783-20201216-11_20_09</t>
  </si>
  <si>
    <t>DARK-784-20201216-11_20_11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</si>
</sst>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1608144875.5999999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1608144867.5999999</v>
      </c>
      <c r="I17">
        <f t="shared" ref="I17:I31" si="0">BW17*AG17*(BS17-BT17)/(100*BL17*(1000-AG17*BS17))</f>
        <v>4.519481712861667E-4</v>
      </c>
      <c r="J17">
        <f t="shared" ref="J17:J31" si="1">BW17*AG17*(BR17-BQ17*(1000-AG17*BT17)/(1000-AG17*BS17))/(100*BL17)</f>
        <v>1.8980356091078996</v>
      </c>
      <c r="K17">
        <f t="shared" ref="K17:K31" si="2">BQ17 - IF(AG17&gt;1, J17*BL17*100/(AI17*CE17), 0)</f>
        <v>399.40058064516103</v>
      </c>
      <c r="L17">
        <f t="shared" ref="L17:L31" si="3">((R17-I17/2)*K17-J17)/(R17+I17/2)</f>
        <v>223.52470997498531</v>
      </c>
      <c r="M17">
        <f t="shared" ref="M17:M31" si="4">L17*(BX17+BY17)/1000</f>
        <v>22.901850606513037</v>
      </c>
      <c r="N17">
        <f t="shared" ref="N17:N31" si="5">(BQ17 - IF(AG17&gt;1, J17*BL17*100/(AI17*CE17), 0))*(BX17+BY17)/1000</f>
        <v>40.921705842336998</v>
      </c>
      <c r="O17">
        <f t="shared" ref="O17:O31" si="6">2/((1/Q17-1/P17)+SIGN(Q17)*SQRT((1/Q17-1/P17)*(1/Q17-1/P17) + 4*BM17/((BM17+1)*(BM17+1))*(2*1/Q17*1/P17-1/P17*1/P17)))</f>
        <v>1.8602882805859897E-2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2.9699907464373347</v>
      </c>
      <c r="Q17">
        <f t="shared" ref="Q17:Q31" si="8">I17*(1000-(1000*0.61365*EXP(17.502*U17/(240.97+U17))/(BX17+BY17)+BS17)/2)/(1000*0.61365*EXP(17.502*U17/(240.97+U17))/(BX17+BY17)-BS17)</f>
        <v>1.8538391064023513E-2</v>
      </c>
      <c r="R17">
        <f t="shared" ref="R17:R31" si="9">1/((BM17+1)/(O17/1.6)+1/(P17/1.37)) + BM17/((BM17+1)/(O17/1.6) + BM17/(P17/1.37))</f>
        <v>1.1592270015840607E-2</v>
      </c>
      <c r="S17">
        <f t="shared" ref="S17:S31" si="10">(BI17*BK17)</f>
        <v>231.29314852733179</v>
      </c>
      <c r="T17">
        <f t="shared" ref="T17:T31" si="11">(BZ17+(S17+2*0.95*0.0000000567*(((BZ17+$B$7)+273)^4-(BZ17+273)^4)-44100*I17)/(1.84*29.3*P17+8*0.95*0.0000000567*(BZ17+273)^3))</f>
        <v>29.224640853340475</v>
      </c>
      <c r="U17">
        <f t="shared" ref="U17:U31" si="12">($C$7*CA17+$D$7*CB17+$E$7*T17)</f>
        <v>28.809512903225801</v>
      </c>
      <c r="V17">
        <f t="shared" ref="V17:V31" si="13">0.61365*EXP(17.502*U17/(240.97+U17))</f>
        <v>3.9776547268128515</v>
      </c>
      <c r="W17">
        <f t="shared" ref="W17:W31" si="14">(X17/Y17*100)</f>
        <v>40.782779122432743</v>
      </c>
      <c r="X17">
        <f t="shared" ref="X17:X31" si="15">BS17*(BX17+BY17)/1000</f>
        <v>1.5471769377216151</v>
      </c>
      <c r="Y17">
        <f t="shared" ref="Y17:Y31" si="16">0.61365*EXP(17.502*BZ17/(240.97+BZ17))</f>
        <v>3.7937015843792357</v>
      </c>
      <c r="Z17">
        <f t="shared" ref="Z17:Z31" si="17">(V17-BS17*(BX17+BY17)/1000)</f>
        <v>2.4304777890912366</v>
      </c>
      <c r="AA17">
        <f t="shared" ref="AA17:AA31" si="18">(-I17*44100)</f>
        <v>-19.930914353719952</v>
      </c>
      <c r="AB17">
        <f t="shared" ref="AB17:AB31" si="19">2*29.3*P17*0.92*(BZ17-U17)</f>
        <v>-130.44153494030729</v>
      </c>
      <c r="AC17">
        <f t="shared" ref="AC17:AC31" si="20">2*0.95*0.0000000567*(((BZ17+$B$7)+273)^4-(U17+273)^4)</f>
        <v>-9.6119607721692049</v>
      </c>
      <c r="AD17">
        <f t="shared" ref="AD17:AD31" si="21">S17+AC17+AA17+AB17</f>
        <v>71.308738461135363</v>
      </c>
      <c r="AE17">
        <v>14</v>
      </c>
      <c r="AF17">
        <v>3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53927.794248014769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619.90812000000005</v>
      </c>
      <c r="AR17">
        <v>720.74</v>
      </c>
      <c r="AS17">
        <f t="shared" ref="AS17:AS31" si="27">1-AQ17/AR17</f>
        <v>0.13990049116186132</v>
      </c>
      <c r="AT17">
        <v>0.5</v>
      </c>
      <c r="AU17">
        <f t="shared" ref="AU17:AU31" si="28">BI17</f>
        <v>1180.1954147566223</v>
      </c>
      <c r="AV17">
        <f t="shared" ref="AV17:AV31" si="29">J17</f>
        <v>1.8980356091078996</v>
      </c>
      <c r="AW17">
        <f t="shared" ref="AW17:AW31" si="30">AS17*AT17*AU17</f>
        <v>82.55495909571404</v>
      </c>
      <c r="AX17">
        <f t="shared" ref="AX17:AX31" si="31">BC17/AR17</f>
        <v>0.33428143297166801</v>
      </c>
      <c r="AY17">
        <f t="shared" ref="AY17:AY31" si="32">(AV17-AO17)/AU17</f>
        <v>2.0977738584373961E-3</v>
      </c>
      <c r="AZ17">
        <f t="shared" ref="AZ17:AZ31" si="33">(AL17-AR17)/AR17</f>
        <v>3.5260149291006466</v>
      </c>
      <c r="BA17" t="s">
        <v>289</v>
      </c>
      <c r="BB17">
        <v>479.81</v>
      </c>
      <c r="BC17">
        <f t="shared" ref="BC17:BC31" si="34">AR17-BB17</f>
        <v>240.93</v>
      </c>
      <c r="BD17">
        <f t="shared" ref="BD17:BD31" si="35">(AR17-AQ17)/(AR17-BB17)</f>
        <v>0.41851110280994458</v>
      </c>
      <c r="BE17">
        <f t="shared" ref="BE17:BE31" si="36">(AL17-AR17)/(AL17-BB17)</f>
        <v>0.91340524104418341</v>
      </c>
      <c r="BF17">
        <f t="shared" ref="BF17:BF31" si="37">(AR17-AQ17)/(AR17-AK17)</f>
        <v>19.158351943875584</v>
      </c>
      <c r="BG17">
        <f t="shared" ref="BG17:BG31" si="38">(AL17-AR17)/(AL17-AK17)</f>
        <v>0.99793329515275864</v>
      </c>
      <c r="BH17">
        <f t="shared" ref="BH17:BH31" si="39">$B$11*CF17+$C$11*CG17+$F$11*CH17*(1-CK17)</f>
        <v>1400.01225806452</v>
      </c>
      <c r="BI17">
        <f t="shared" ref="BI17:BI31" si="40">BH17*BJ17</f>
        <v>1180.1954147566223</v>
      </c>
      <c r="BJ17">
        <f t="shared" ref="BJ17:BJ31" si="41">($B$11*$D$9+$C$11*$D$9+$F$11*((CU17+CM17)/MAX(CU17+CM17+CV17, 0.1)*$I$9+CV17/MAX(CU17+CM17+CV17, 0.1)*$J$9))/($B$11+$C$11+$F$11)</f>
        <v>0.84298934381346868</v>
      </c>
      <c r="BK17">
        <f t="shared" ref="BK17:BK31" si="42">($B$11*$K$9+$C$11*$K$9+$F$11*((CU17+CM17)/MAX(CU17+CM17+CV17, 0.1)*$P$9+CV17/MAX(CU17+CM17+CV17, 0.1)*$Q$9))/($B$11+$C$11+$F$11)</f>
        <v>0.19597868762693729</v>
      </c>
      <c r="BL17">
        <v>6</v>
      </c>
      <c r="BM17">
        <v>0.5</v>
      </c>
      <c r="BN17" t="s">
        <v>290</v>
      </c>
      <c r="BO17">
        <v>2</v>
      </c>
      <c r="BP17">
        <v>1608144867.5999999</v>
      </c>
      <c r="BQ17">
        <v>399.40058064516103</v>
      </c>
      <c r="BR17">
        <v>401.89477419354802</v>
      </c>
      <c r="BS17">
        <v>15.1006258064516</v>
      </c>
      <c r="BT17">
        <v>14.5664903225806</v>
      </c>
      <c r="BU17">
        <v>396.02958064516099</v>
      </c>
      <c r="BV17">
        <v>15.098625806451601</v>
      </c>
      <c r="BW17">
        <v>500.01187096774203</v>
      </c>
      <c r="BX17">
        <v>102.357806451613</v>
      </c>
      <c r="BY17">
        <v>9.9996129032258102E-2</v>
      </c>
      <c r="BZ17">
        <v>27.994854838709699</v>
      </c>
      <c r="CA17">
        <v>28.809512903225801</v>
      </c>
      <c r="CB17">
        <v>999.9</v>
      </c>
      <c r="CC17">
        <v>0</v>
      </c>
      <c r="CD17">
        <v>0</v>
      </c>
      <c r="CE17">
        <v>9996.6706451612899</v>
      </c>
      <c r="CF17">
        <v>0</v>
      </c>
      <c r="CG17">
        <v>297.71803225806502</v>
      </c>
      <c r="CH17">
        <v>1400.01225806452</v>
      </c>
      <c r="CI17">
        <v>0.9</v>
      </c>
      <c r="CJ17">
        <v>9.9999832258064497E-2</v>
      </c>
      <c r="CK17">
        <v>0</v>
      </c>
      <c r="CL17">
        <v>619.98487096774204</v>
      </c>
      <c r="CM17">
        <v>4.9993800000000004</v>
      </c>
      <c r="CN17">
        <v>8835.7512903225797</v>
      </c>
      <c r="CO17">
        <v>11164.438709677401</v>
      </c>
      <c r="CP17">
        <v>49.375</v>
      </c>
      <c r="CQ17">
        <v>51.625</v>
      </c>
      <c r="CR17">
        <v>50.258000000000003</v>
      </c>
      <c r="CS17">
        <v>51.436999999999998</v>
      </c>
      <c r="CT17">
        <v>50.811999999999998</v>
      </c>
      <c r="CU17">
        <v>1255.5083870967701</v>
      </c>
      <c r="CV17">
        <v>139.50387096774199</v>
      </c>
      <c r="CW17">
        <v>0</v>
      </c>
      <c r="CX17">
        <v>974.90000009536698</v>
      </c>
      <c r="CY17">
        <v>0</v>
      </c>
      <c r="CZ17">
        <v>619.90812000000005</v>
      </c>
      <c r="DA17">
        <v>-5.1503846085155001</v>
      </c>
      <c r="DB17">
        <v>-80.475384478717004</v>
      </c>
      <c r="DC17">
        <v>8834.5640000000003</v>
      </c>
      <c r="DD17">
        <v>15</v>
      </c>
      <c r="DE17">
        <v>1608144893.5999999</v>
      </c>
      <c r="DF17" t="s">
        <v>291</v>
      </c>
      <c r="DG17">
        <v>1608144893.0999999</v>
      </c>
      <c r="DH17">
        <v>1608144893.5999999</v>
      </c>
      <c r="DI17">
        <v>8</v>
      </c>
      <c r="DJ17">
        <v>-2.0110000000000001</v>
      </c>
      <c r="DK17">
        <v>-6.0000000000000001E-3</v>
      </c>
      <c r="DL17">
        <v>3.371</v>
      </c>
      <c r="DM17">
        <v>2E-3</v>
      </c>
      <c r="DN17">
        <v>402</v>
      </c>
      <c r="DO17">
        <v>15</v>
      </c>
      <c r="DP17">
        <v>0.34</v>
      </c>
      <c r="DQ17">
        <v>0.18</v>
      </c>
      <c r="DR17">
        <v>0.20871197248909201</v>
      </c>
      <c r="DS17">
        <v>2.86488698677047</v>
      </c>
      <c r="DT17">
        <v>0.20878094500793501</v>
      </c>
      <c r="DU17">
        <v>0</v>
      </c>
      <c r="DV17">
        <v>-0.49958083666666703</v>
      </c>
      <c r="DW17">
        <v>-3.3904060378198002</v>
      </c>
      <c r="DX17">
        <v>0.247001111541578</v>
      </c>
      <c r="DY17">
        <v>0</v>
      </c>
      <c r="DZ17">
        <v>0.54032833333333297</v>
      </c>
      <c r="EA17">
        <v>9.8256160177976407E-2</v>
      </c>
      <c r="EB17">
        <v>7.2154199384989997E-3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3.371</v>
      </c>
      <c r="EJ17">
        <v>2E-3</v>
      </c>
      <c r="EK17">
        <v>5.38199999999983</v>
      </c>
      <c r="EL17">
        <v>0</v>
      </c>
      <c r="EM17">
        <v>0</v>
      </c>
      <c r="EN17">
        <v>0</v>
      </c>
      <c r="EO17">
        <v>7.6950000000035601E-3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15.6</v>
      </c>
      <c r="EX17">
        <v>16</v>
      </c>
      <c r="EY17">
        <v>2</v>
      </c>
      <c r="EZ17">
        <v>466.31</v>
      </c>
      <c r="FA17">
        <v>525.51800000000003</v>
      </c>
      <c r="FB17">
        <v>23.9575</v>
      </c>
      <c r="FC17">
        <v>33.430900000000001</v>
      </c>
      <c r="FD17">
        <v>30.0002</v>
      </c>
      <c r="FE17">
        <v>33.209600000000002</v>
      </c>
      <c r="FF17">
        <v>33.242400000000004</v>
      </c>
      <c r="FG17">
        <v>20.7437</v>
      </c>
      <c r="FH17">
        <v>0</v>
      </c>
      <c r="FI17">
        <v>100</v>
      </c>
      <c r="FJ17">
        <v>23.960999999999999</v>
      </c>
      <c r="FK17">
        <v>401.66899999999998</v>
      </c>
      <c r="FL17">
        <v>15.3878</v>
      </c>
      <c r="FM17">
        <v>100.83799999999999</v>
      </c>
      <c r="FN17">
        <v>100.319</v>
      </c>
    </row>
    <row r="18" spans="1:170" x14ac:dyDescent="0.25">
      <c r="A18">
        <v>2</v>
      </c>
      <c r="B18">
        <v>1608145014.5999999</v>
      </c>
      <c r="C18">
        <v>139</v>
      </c>
      <c r="D18" t="s">
        <v>293</v>
      </c>
      <c r="E18" t="s">
        <v>294</v>
      </c>
      <c r="F18" t="s">
        <v>285</v>
      </c>
      <c r="G18" t="s">
        <v>286</v>
      </c>
      <c r="H18">
        <v>1608145006.5999999</v>
      </c>
      <c r="I18">
        <f t="shared" si="0"/>
        <v>8.2770411691842586E-4</v>
      </c>
      <c r="J18">
        <f t="shared" si="1"/>
        <v>-0.88900886727378237</v>
      </c>
      <c r="K18">
        <f t="shared" si="2"/>
        <v>49.574312903225803</v>
      </c>
      <c r="L18">
        <f t="shared" si="3"/>
        <v>87.882525335469126</v>
      </c>
      <c r="M18">
        <f t="shared" si="4"/>
        <v>9.0039520410203711</v>
      </c>
      <c r="N18">
        <f t="shared" si="5"/>
        <v>5.0791068434060005</v>
      </c>
      <c r="O18">
        <f t="shared" si="6"/>
        <v>3.4949313423017277E-2</v>
      </c>
      <c r="P18">
        <f t="shared" si="7"/>
        <v>2.9696140344612711</v>
      </c>
      <c r="Q18">
        <f t="shared" si="8"/>
        <v>3.4722405375862707E-2</v>
      </c>
      <c r="R18">
        <f t="shared" si="9"/>
        <v>2.1721767187419628E-2</v>
      </c>
      <c r="S18">
        <f t="shared" si="10"/>
        <v>231.28788888330132</v>
      </c>
      <c r="T18">
        <f t="shared" si="11"/>
        <v>29.124496224322346</v>
      </c>
      <c r="U18">
        <f t="shared" si="12"/>
        <v>28.743354838709699</v>
      </c>
      <c r="V18">
        <f t="shared" si="13"/>
        <v>3.9624311499973213</v>
      </c>
      <c r="W18">
        <f t="shared" si="14"/>
        <v>41.822938832388303</v>
      </c>
      <c r="X18">
        <f t="shared" si="15"/>
        <v>1.586282749085721</v>
      </c>
      <c r="Y18">
        <f t="shared" si="16"/>
        <v>3.7928533799190607</v>
      </c>
      <c r="Z18">
        <f t="shared" si="17"/>
        <v>2.3761484009116005</v>
      </c>
      <c r="AA18">
        <f t="shared" si="18"/>
        <v>-36.501751556102583</v>
      </c>
      <c r="AB18">
        <f t="shared" si="19"/>
        <v>-120.44727977341854</v>
      </c>
      <c r="AC18">
        <f t="shared" si="20"/>
        <v>-8.8735370529220372</v>
      </c>
      <c r="AD18">
        <f t="shared" si="21"/>
        <v>65.465320500858141</v>
      </c>
      <c r="AE18">
        <v>13</v>
      </c>
      <c r="AF18">
        <v>3</v>
      </c>
      <c r="AG18">
        <f t="shared" si="22"/>
        <v>1</v>
      </c>
      <c r="AH18">
        <f t="shared" si="23"/>
        <v>0</v>
      </c>
      <c r="AI18">
        <f t="shared" si="24"/>
        <v>53917.377114052113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596.78880000000004</v>
      </c>
      <c r="AR18">
        <v>671.02</v>
      </c>
      <c r="AS18">
        <f t="shared" si="27"/>
        <v>0.11062442252093818</v>
      </c>
      <c r="AT18">
        <v>0.5</v>
      </c>
      <c r="AU18">
        <f t="shared" si="28"/>
        <v>1180.1697202438984</v>
      </c>
      <c r="AV18">
        <f t="shared" si="29"/>
        <v>-0.88900886727378237</v>
      </c>
      <c r="AW18">
        <f t="shared" si="30"/>
        <v>65.277796889339214</v>
      </c>
      <c r="AX18">
        <f t="shared" si="31"/>
        <v>0.30245000149026852</v>
      </c>
      <c r="AY18">
        <f t="shared" si="32"/>
        <v>-2.6374290249815333E-4</v>
      </c>
      <c r="AZ18">
        <f t="shared" si="33"/>
        <v>3.8613752198146107</v>
      </c>
      <c r="BA18" t="s">
        <v>296</v>
      </c>
      <c r="BB18">
        <v>468.07</v>
      </c>
      <c r="BC18">
        <f t="shared" si="34"/>
        <v>202.95</v>
      </c>
      <c r="BD18">
        <f t="shared" si="35"/>
        <v>0.36576102488297585</v>
      </c>
      <c r="BE18">
        <f t="shared" si="36"/>
        <v>0.9273624647012717</v>
      </c>
      <c r="BF18">
        <f t="shared" si="37"/>
        <v>-1.6697331902965731</v>
      </c>
      <c r="BG18">
        <f t="shared" si="38"/>
        <v>1.017457342873644</v>
      </c>
      <c r="BH18">
        <f t="shared" si="39"/>
        <v>1399.9819354838701</v>
      </c>
      <c r="BI18">
        <f t="shared" si="40"/>
        <v>1180.1697202438984</v>
      </c>
      <c r="BJ18">
        <f t="shared" si="41"/>
        <v>0.84298924888341586</v>
      </c>
      <c r="BK18">
        <f t="shared" si="42"/>
        <v>0.19597849776683177</v>
      </c>
      <c r="BL18">
        <v>6</v>
      </c>
      <c r="BM18">
        <v>0.5</v>
      </c>
      <c r="BN18" t="s">
        <v>290</v>
      </c>
      <c r="BO18">
        <v>2</v>
      </c>
      <c r="BP18">
        <v>1608145006.5999999</v>
      </c>
      <c r="BQ18">
        <v>49.574312903225803</v>
      </c>
      <c r="BR18">
        <v>48.556774193548399</v>
      </c>
      <c r="BS18">
        <v>15.482816129032299</v>
      </c>
      <c r="BT18">
        <v>14.5049806451613</v>
      </c>
      <c r="BU18">
        <v>46.203264516129003</v>
      </c>
      <c r="BV18">
        <v>15.4810161290323</v>
      </c>
      <c r="BW18">
        <v>500.01596774193501</v>
      </c>
      <c r="BX18">
        <v>102.35435483870999</v>
      </c>
      <c r="BY18">
        <v>0.100052412903226</v>
      </c>
      <c r="BZ18">
        <v>27.991019354838699</v>
      </c>
      <c r="CA18">
        <v>28.743354838709699</v>
      </c>
      <c r="CB18">
        <v>999.9</v>
      </c>
      <c r="CC18">
        <v>0</v>
      </c>
      <c r="CD18">
        <v>0</v>
      </c>
      <c r="CE18">
        <v>9994.87612903226</v>
      </c>
      <c r="CF18">
        <v>0</v>
      </c>
      <c r="CG18">
        <v>294.66990322580602</v>
      </c>
      <c r="CH18">
        <v>1399.9819354838701</v>
      </c>
      <c r="CI18">
        <v>0.89999932258064497</v>
      </c>
      <c r="CJ18">
        <v>0.100000509677419</v>
      </c>
      <c r="CK18">
        <v>0</v>
      </c>
      <c r="CL18">
        <v>596.87425806451597</v>
      </c>
      <c r="CM18">
        <v>4.9993800000000004</v>
      </c>
      <c r="CN18">
        <v>8501.6303225806496</v>
      </c>
      <c r="CO18">
        <v>11164.177419354801</v>
      </c>
      <c r="CP18">
        <v>49.4593548387097</v>
      </c>
      <c r="CQ18">
        <v>51.686999999999998</v>
      </c>
      <c r="CR18">
        <v>50.336387096774203</v>
      </c>
      <c r="CS18">
        <v>51.436999999999998</v>
      </c>
      <c r="CT18">
        <v>50.875</v>
      </c>
      <c r="CU18">
        <v>1255.48580645161</v>
      </c>
      <c r="CV18">
        <v>139.496451612903</v>
      </c>
      <c r="CW18">
        <v>0</v>
      </c>
      <c r="CX18">
        <v>138.200000047684</v>
      </c>
      <c r="CY18">
        <v>0</v>
      </c>
      <c r="CZ18">
        <v>596.78880000000004</v>
      </c>
      <c r="DA18">
        <v>-4.9540000006640801</v>
      </c>
      <c r="DB18">
        <v>-65.121538345973704</v>
      </c>
      <c r="DC18">
        <v>8500.9851999999992</v>
      </c>
      <c r="DD18">
        <v>15</v>
      </c>
      <c r="DE18">
        <v>1608144893.5999999</v>
      </c>
      <c r="DF18" t="s">
        <v>291</v>
      </c>
      <c r="DG18">
        <v>1608144893.0999999</v>
      </c>
      <c r="DH18">
        <v>1608144893.5999999</v>
      </c>
      <c r="DI18">
        <v>8</v>
      </c>
      <c r="DJ18">
        <v>-2.0110000000000001</v>
      </c>
      <c r="DK18">
        <v>-6.0000000000000001E-3</v>
      </c>
      <c r="DL18">
        <v>3.371</v>
      </c>
      <c r="DM18">
        <v>2E-3</v>
      </c>
      <c r="DN18">
        <v>402</v>
      </c>
      <c r="DO18">
        <v>15</v>
      </c>
      <c r="DP18">
        <v>0.34</v>
      </c>
      <c r="DQ18">
        <v>0.18</v>
      </c>
      <c r="DR18">
        <v>-0.88742239288439895</v>
      </c>
      <c r="DS18">
        <v>-0.31608335426138101</v>
      </c>
      <c r="DT18">
        <v>2.7341537292346601E-2</v>
      </c>
      <c r="DU18">
        <v>1</v>
      </c>
      <c r="DV18">
        <v>1.0185780333333301</v>
      </c>
      <c r="DW18">
        <v>0.34107467853170098</v>
      </c>
      <c r="DX18">
        <v>3.0587684591987199E-2</v>
      </c>
      <c r="DY18">
        <v>0</v>
      </c>
      <c r="DZ18">
        <v>0.97904673333333303</v>
      </c>
      <c r="EA18">
        <v>0.28958213125695098</v>
      </c>
      <c r="EB18">
        <v>2.08938916670771E-2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3.371</v>
      </c>
      <c r="EJ18">
        <v>1.8E-3</v>
      </c>
      <c r="EK18">
        <v>3.3710476190476002</v>
      </c>
      <c r="EL18">
        <v>0</v>
      </c>
      <c r="EM18">
        <v>0</v>
      </c>
      <c r="EN18">
        <v>0</v>
      </c>
      <c r="EO18">
        <v>1.7999999999993601E-3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467.57</v>
      </c>
      <c r="FA18">
        <v>524.51599999999996</v>
      </c>
      <c r="FB18">
        <v>24.061900000000001</v>
      </c>
      <c r="FC18">
        <v>33.427900000000001</v>
      </c>
      <c r="FD18">
        <v>30.0001</v>
      </c>
      <c r="FE18">
        <v>33.221499999999999</v>
      </c>
      <c r="FF18">
        <v>33.252800000000001</v>
      </c>
      <c r="FG18">
        <v>5.2884700000000002</v>
      </c>
      <c r="FH18">
        <v>0</v>
      </c>
      <c r="FI18">
        <v>100</v>
      </c>
      <c r="FJ18">
        <v>24.068300000000001</v>
      </c>
      <c r="FK18">
        <v>48.74</v>
      </c>
      <c r="FL18">
        <v>15.3878</v>
      </c>
      <c r="FM18">
        <v>100.83499999999999</v>
      </c>
      <c r="FN18">
        <v>100.31699999999999</v>
      </c>
    </row>
    <row r="19" spans="1:170" x14ac:dyDescent="0.25">
      <c r="A19">
        <v>3</v>
      </c>
      <c r="B19">
        <v>1608145135.0999999</v>
      </c>
      <c r="C19">
        <v>259.5</v>
      </c>
      <c r="D19" t="s">
        <v>297</v>
      </c>
      <c r="E19" t="s">
        <v>298</v>
      </c>
      <c r="F19" t="s">
        <v>285</v>
      </c>
      <c r="G19" t="s">
        <v>286</v>
      </c>
      <c r="H19">
        <v>1608145127.0999999</v>
      </c>
      <c r="I19">
        <f t="shared" si="0"/>
        <v>1.2794584247356716E-3</v>
      </c>
      <c r="J19">
        <f t="shared" si="1"/>
        <v>-0.16871584156160416</v>
      </c>
      <c r="K19">
        <f t="shared" si="2"/>
        <v>79.912764516129002</v>
      </c>
      <c r="L19">
        <f t="shared" si="3"/>
        <v>81.809722679579849</v>
      </c>
      <c r="M19">
        <f t="shared" si="4"/>
        <v>8.3814180541185479</v>
      </c>
      <c r="N19">
        <f t="shared" si="5"/>
        <v>8.1870744128214596</v>
      </c>
      <c r="O19">
        <f t="shared" si="6"/>
        <v>5.5530422385147937E-2</v>
      </c>
      <c r="P19">
        <f t="shared" si="7"/>
        <v>2.9722171407555704</v>
      </c>
      <c r="Q19">
        <f t="shared" si="8"/>
        <v>5.4960428433437326E-2</v>
      </c>
      <c r="R19">
        <f t="shared" si="9"/>
        <v>3.4400991789409328E-2</v>
      </c>
      <c r="S19">
        <f t="shared" si="10"/>
        <v>231.29215283168207</v>
      </c>
      <c r="T19">
        <f t="shared" si="11"/>
        <v>29.016906086185845</v>
      </c>
      <c r="U19">
        <f t="shared" si="12"/>
        <v>28.715506451612899</v>
      </c>
      <c r="V19">
        <f t="shared" si="13"/>
        <v>3.9560381928140673</v>
      </c>
      <c r="W19">
        <f t="shared" si="14"/>
        <v>43.114132257192303</v>
      </c>
      <c r="X19">
        <f t="shared" si="15"/>
        <v>1.6361285053084573</v>
      </c>
      <c r="Y19">
        <f t="shared" si="16"/>
        <v>3.7948775022267047</v>
      </c>
      <c r="Z19">
        <f t="shared" si="17"/>
        <v>2.3199096875056098</v>
      </c>
      <c r="AA19">
        <f t="shared" si="18"/>
        <v>-56.424116530843115</v>
      </c>
      <c r="AB19">
        <f t="shared" si="19"/>
        <v>-114.62404922379467</v>
      </c>
      <c r="AC19">
        <f t="shared" si="20"/>
        <v>-8.4363484449644233</v>
      </c>
      <c r="AD19">
        <f t="shared" si="21"/>
        <v>51.807638632079843</v>
      </c>
      <c r="AE19">
        <v>12</v>
      </c>
      <c r="AF19">
        <v>2</v>
      </c>
      <c r="AG19">
        <f t="shared" si="22"/>
        <v>1</v>
      </c>
      <c r="AH19">
        <f t="shared" si="23"/>
        <v>0</v>
      </c>
      <c r="AI19">
        <f t="shared" si="24"/>
        <v>53991.884283068299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587.421346153846</v>
      </c>
      <c r="AR19">
        <v>657.79</v>
      </c>
      <c r="AS19">
        <f t="shared" si="27"/>
        <v>0.10697738464578965</v>
      </c>
      <c r="AT19">
        <v>0.5</v>
      </c>
      <c r="AU19">
        <f t="shared" si="28"/>
        <v>1180.1914750826056</v>
      </c>
      <c r="AV19">
        <f t="shared" si="29"/>
        <v>-0.16871584156160416</v>
      </c>
      <c r="AW19">
        <f t="shared" si="30"/>
        <v>63.126898692796885</v>
      </c>
      <c r="AX19">
        <f t="shared" si="31"/>
        <v>0.29848431870353759</v>
      </c>
      <c r="AY19">
        <f t="shared" si="32"/>
        <v>3.4658074294765547E-4</v>
      </c>
      <c r="AZ19">
        <f t="shared" si="33"/>
        <v>3.9591510968546193</v>
      </c>
      <c r="BA19" t="s">
        <v>300</v>
      </c>
      <c r="BB19">
        <v>461.45</v>
      </c>
      <c r="BC19">
        <f t="shared" si="34"/>
        <v>196.33999999999997</v>
      </c>
      <c r="BD19">
        <f t="shared" si="35"/>
        <v>0.35840202631228468</v>
      </c>
      <c r="BE19">
        <f t="shared" si="36"/>
        <v>0.9298943452009012</v>
      </c>
      <c r="BF19">
        <f t="shared" si="37"/>
        <v>-1.2198371848039187</v>
      </c>
      <c r="BG19">
        <f t="shared" si="38"/>
        <v>1.0226524987736303</v>
      </c>
      <c r="BH19">
        <f t="shared" si="39"/>
        <v>1400.00774193548</v>
      </c>
      <c r="BI19">
        <f t="shared" si="40"/>
        <v>1180.1914750826056</v>
      </c>
      <c r="BJ19">
        <f t="shared" si="41"/>
        <v>0.84298924908159201</v>
      </c>
      <c r="BK19">
        <f t="shared" si="42"/>
        <v>0.19597849816318419</v>
      </c>
      <c r="BL19">
        <v>6</v>
      </c>
      <c r="BM19">
        <v>0.5</v>
      </c>
      <c r="BN19" t="s">
        <v>290</v>
      </c>
      <c r="BO19">
        <v>2</v>
      </c>
      <c r="BP19">
        <v>1608145127.0999999</v>
      </c>
      <c r="BQ19">
        <v>79.912764516129002</v>
      </c>
      <c r="BR19">
        <v>79.832999999999998</v>
      </c>
      <c r="BS19">
        <v>15.9699967741935</v>
      </c>
      <c r="BT19">
        <v>14.4591741935484</v>
      </c>
      <c r="BU19">
        <v>76.541719354838705</v>
      </c>
      <c r="BV19">
        <v>15.968196774193499</v>
      </c>
      <c r="BW19">
        <v>500.00264516128999</v>
      </c>
      <c r="BX19">
        <v>102.350193548387</v>
      </c>
      <c r="BY19">
        <v>9.9952712903225799E-2</v>
      </c>
      <c r="BZ19">
        <v>28.000170967741902</v>
      </c>
      <c r="CA19">
        <v>28.715506451612899</v>
      </c>
      <c r="CB19">
        <v>999.9</v>
      </c>
      <c r="CC19">
        <v>0</v>
      </c>
      <c r="CD19">
        <v>0</v>
      </c>
      <c r="CE19">
        <v>10010.0193548387</v>
      </c>
      <c r="CF19">
        <v>0</v>
      </c>
      <c r="CG19">
        <v>285.56203225806502</v>
      </c>
      <c r="CH19">
        <v>1400.00774193548</v>
      </c>
      <c r="CI19">
        <v>0.90000006451612902</v>
      </c>
      <c r="CJ19">
        <v>9.9999832258064497E-2</v>
      </c>
      <c r="CK19">
        <v>0</v>
      </c>
      <c r="CL19">
        <v>587.44035483871005</v>
      </c>
      <c r="CM19">
        <v>4.9993800000000004</v>
      </c>
      <c r="CN19">
        <v>8392.7777419354807</v>
      </c>
      <c r="CO19">
        <v>11164.4096774194</v>
      </c>
      <c r="CP19">
        <v>49.527999999999999</v>
      </c>
      <c r="CQ19">
        <v>51.75</v>
      </c>
      <c r="CR19">
        <v>50.378999999999998</v>
      </c>
      <c r="CS19">
        <v>51.5</v>
      </c>
      <c r="CT19">
        <v>50.929000000000002</v>
      </c>
      <c r="CU19">
        <v>1255.50903225806</v>
      </c>
      <c r="CV19">
        <v>139.49903225806401</v>
      </c>
      <c r="CW19">
        <v>0</v>
      </c>
      <c r="CX19">
        <v>119.700000047684</v>
      </c>
      <c r="CY19">
        <v>0</v>
      </c>
      <c r="CZ19">
        <v>587.421346153846</v>
      </c>
      <c r="DA19">
        <v>-4.4265641101373001</v>
      </c>
      <c r="DB19">
        <v>-55.871453039293598</v>
      </c>
      <c r="DC19">
        <v>8392.4007692307696</v>
      </c>
      <c r="DD19">
        <v>15</v>
      </c>
      <c r="DE19">
        <v>1608144893.5999999</v>
      </c>
      <c r="DF19" t="s">
        <v>291</v>
      </c>
      <c r="DG19">
        <v>1608144893.0999999</v>
      </c>
      <c r="DH19">
        <v>1608144893.5999999</v>
      </c>
      <c r="DI19">
        <v>8</v>
      </c>
      <c r="DJ19">
        <v>-2.0110000000000001</v>
      </c>
      <c r="DK19">
        <v>-6.0000000000000001E-3</v>
      </c>
      <c r="DL19">
        <v>3.371</v>
      </c>
      <c r="DM19">
        <v>2E-3</v>
      </c>
      <c r="DN19">
        <v>402</v>
      </c>
      <c r="DO19">
        <v>15</v>
      </c>
      <c r="DP19">
        <v>0.34</v>
      </c>
      <c r="DQ19">
        <v>0.18</v>
      </c>
      <c r="DR19">
        <v>-0.17212134592436401</v>
      </c>
      <c r="DS19">
        <v>6.0116193823045103E-2</v>
      </c>
      <c r="DT19">
        <v>1.20387879926717E-2</v>
      </c>
      <c r="DU19">
        <v>1</v>
      </c>
      <c r="DV19">
        <v>8.0886550000000002E-2</v>
      </c>
      <c r="DW19">
        <v>-6.4769963959955199E-2</v>
      </c>
      <c r="DX19">
        <v>1.3236489734536901E-2</v>
      </c>
      <c r="DY19">
        <v>1</v>
      </c>
      <c r="DZ19">
        <v>1.5100003333333301</v>
      </c>
      <c r="EA19">
        <v>0.210170322580645</v>
      </c>
      <c r="EB19">
        <v>1.5166426624474001E-2</v>
      </c>
      <c r="EC19">
        <v>0</v>
      </c>
      <c r="ED19">
        <v>2</v>
      </c>
      <c r="EE19">
        <v>3</v>
      </c>
      <c r="EF19" t="s">
        <v>301</v>
      </c>
      <c r="EG19">
        <v>100</v>
      </c>
      <c r="EH19">
        <v>100</v>
      </c>
      <c r="EI19">
        <v>3.371</v>
      </c>
      <c r="EJ19">
        <v>1.8E-3</v>
      </c>
      <c r="EK19">
        <v>3.3710476190476002</v>
      </c>
      <c r="EL19">
        <v>0</v>
      </c>
      <c r="EM19">
        <v>0</v>
      </c>
      <c r="EN19">
        <v>0</v>
      </c>
      <c r="EO19">
        <v>1.7999999999993601E-3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</v>
      </c>
      <c r="EY19">
        <v>2</v>
      </c>
      <c r="EZ19">
        <v>468.50299999999999</v>
      </c>
      <c r="FA19">
        <v>524.61599999999999</v>
      </c>
      <c r="FB19">
        <v>24.003399999999999</v>
      </c>
      <c r="FC19">
        <v>33.418999999999997</v>
      </c>
      <c r="FD19">
        <v>30.000800000000002</v>
      </c>
      <c r="FE19">
        <v>33.22</v>
      </c>
      <c r="FF19">
        <v>33.254300000000001</v>
      </c>
      <c r="FG19">
        <v>6.68954</v>
      </c>
      <c r="FH19">
        <v>0</v>
      </c>
      <c r="FI19">
        <v>100</v>
      </c>
      <c r="FJ19">
        <v>23.986599999999999</v>
      </c>
      <c r="FK19">
        <v>79.837000000000003</v>
      </c>
      <c r="FL19">
        <v>15.452999999999999</v>
      </c>
      <c r="FM19">
        <v>100.833</v>
      </c>
      <c r="FN19">
        <v>100.31699999999999</v>
      </c>
    </row>
    <row r="20" spans="1:170" x14ac:dyDescent="0.25">
      <c r="A20">
        <v>4</v>
      </c>
      <c r="B20">
        <v>1608145207.0999999</v>
      </c>
      <c r="C20">
        <v>331.5</v>
      </c>
      <c r="D20" t="s">
        <v>302</v>
      </c>
      <c r="E20" t="s">
        <v>303</v>
      </c>
      <c r="F20" t="s">
        <v>285</v>
      </c>
      <c r="G20" t="s">
        <v>286</v>
      </c>
      <c r="H20">
        <v>1608145199.3499999</v>
      </c>
      <c r="I20">
        <f t="shared" si="0"/>
        <v>1.4472156624818432E-3</v>
      </c>
      <c r="J20">
        <f t="shared" si="1"/>
        <v>0.53023691662154282</v>
      </c>
      <c r="K20">
        <f t="shared" si="2"/>
        <v>99.613100000000003</v>
      </c>
      <c r="L20">
        <f t="shared" si="3"/>
        <v>82.781100272559343</v>
      </c>
      <c r="M20">
        <f t="shared" si="4"/>
        <v>8.4808458739214139</v>
      </c>
      <c r="N20">
        <f t="shared" si="5"/>
        <v>10.205268416848533</v>
      </c>
      <c r="O20">
        <f t="shared" si="6"/>
        <v>6.3589170288162231E-2</v>
      </c>
      <c r="P20">
        <f t="shared" si="7"/>
        <v>2.9699462263382994</v>
      </c>
      <c r="Q20">
        <f t="shared" si="8"/>
        <v>6.2842369021353262E-2</v>
      </c>
      <c r="R20">
        <f t="shared" si="9"/>
        <v>3.9342846900840792E-2</v>
      </c>
      <c r="S20">
        <f t="shared" si="10"/>
        <v>231.29374393288714</v>
      </c>
      <c r="T20">
        <f t="shared" si="11"/>
        <v>28.963740482508037</v>
      </c>
      <c r="U20">
        <f t="shared" si="12"/>
        <v>28.683986666666701</v>
      </c>
      <c r="V20">
        <f t="shared" si="13"/>
        <v>3.9488132727307925</v>
      </c>
      <c r="W20">
        <f t="shared" si="14"/>
        <v>43.612615515467581</v>
      </c>
      <c r="X20">
        <f t="shared" si="15"/>
        <v>1.6539977213078159</v>
      </c>
      <c r="Y20">
        <f t="shared" si="16"/>
        <v>3.7924754151037141</v>
      </c>
      <c r="Z20">
        <f t="shared" si="17"/>
        <v>2.2948155514229764</v>
      </c>
      <c r="AA20">
        <f t="shared" si="18"/>
        <v>-63.822210715449287</v>
      </c>
      <c r="AB20">
        <f t="shared" si="19"/>
        <v>-111.22866920703724</v>
      </c>
      <c r="AC20">
        <f t="shared" si="20"/>
        <v>-8.1909787688712523</v>
      </c>
      <c r="AD20">
        <f t="shared" si="21"/>
        <v>48.051885241529348</v>
      </c>
      <c r="AE20">
        <v>11</v>
      </c>
      <c r="AF20">
        <v>2</v>
      </c>
      <c r="AG20">
        <f t="shared" si="22"/>
        <v>1</v>
      </c>
      <c r="AH20">
        <f t="shared" si="23"/>
        <v>0</v>
      </c>
      <c r="AI20">
        <f t="shared" si="24"/>
        <v>53927.296227771418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582.67519230769199</v>
      </c>
      <c r="AR20">
        <v>654.70000000000005</v>
      </c>
      <c r="AS20">
        <f t="shared" si="27"/>
        <v>0.11001192560303663</v>
      </c>
      <c r="AT20">
        <v>0.5</v>
      </c>
      <c r="AU20">
        <f t="shared" si="28"/>
        <v>1180.1978018534269</v>
      </c>
      <c r="AV20">
        <f t="shared" si="29"/>
        <v>0.53023691662154282</v>
      </c>
      <c r="AW20">
        <f t="shared" si="30"/>
        <v>64.917916387183283</v>
      </c>
      <c r="AX20">
        <f t="shared" si="31"/>
        <v>0.3047960898121278</v>
      </c>
      <c r="AY20">
        <f t="shared" si="32"/>
        <v>9.3881245558816119E-4</v>
      </c>
      <c r="AZ20">
        <f t="shared" si="33"/>
        <v>3.9825568962883762</v>
      </c>
      <c r="BA20" t="s">
        <v>305</v>
      </c>
      <c r="BB20">
        <v>455.15</v>
      </c>
      <c r="BC20">
        <f t="shared" si="34"/>
        <v>199.55000000000007</v>
      </c>
      <c r="BD20">
        <f t="shared" si="35"/>
        <v>0.36093614478731162</v>
      </c>
      <c r="BE20">
        <f t="shared" si="36"/>
        <v>0.92890809532122287</v>
      </c>
      <c r="BF20">
        <f t="shared" si="37"/>
        <v>-1.1850683457790245</v>
      </c>
      <c r="BG20">
        <f t="shared" si="38"/>
        <v>1.023865879856847</v>
      </c>
      <c r="BH20">
        <f t="shared" si="39"/>
        <v>1400.0150000000001</v>
      </c>
      <c r="BI20">
        <f t="shared" si="40"/>
        <v>1180.1978018534269</v>
      </c>
      <c r="BJ20">
        <f t="shared" si="41"/>
        <v>0.84298939786604199</v>
      </c>
      <c r="BK20">
        <f t="shared" si="42"/>
        <v>0.19597879573208388</v>
      </c>
      <c r="BL20">
        <v>6</v>
      </c>
      <c r="BM20">
        <v>0.5</v>
      </c>
      <c r="BN20" t="s">
        <v>290</v>
      </c>
      <c r="BO20">
        <v>2</v>
      </c>
      <c r="BP20">
        <v>1608145199.3499999</v>
      </c>
      <c r="BQ20">
        <v>99.613100000000003</v>
      </c>
      <c r="BR20">
        <v>100.422366666667</v>
      </c>
      <c r="BS20">
        <v>16.144586666666701</v>
      </c>
      <c r="BT20">
        <v>14.43599</v>
      </c>
      <c r="BU20">
        <v>96.242056666666699</v>
      </c>
      <c r="BV20">
        <v>16.142783333333298</v>
      </c>
      <c r="BW20">
        <v>500.00716666666699</v>
      </c>
      <c r="BX20">
        <v>102.349066666667</v>
      </c>
      <c r="BY20">
        <v>9.9992913333333294E-2</v>
      </c>
      <c r="BZ20">
        <v>27.98931</v>
      </c>
      <c r="CA20">
        <v>28.683986666666701</v>
      </c>
      <c r="CB20">
        <v>999.9</v>
      </c>
      <c r="CC20">
        <v>0</v>
      </c>
      <c r="CD20">
        <v>0</v>
      </c>
      <c r="CE20">
        <v>9997.2723333333306</v>
      </c>
      <c r="CF20">
        <v>0</v>
      </c>
      <c r="CG20">
        <v>284.38369999999998</v>
      </c>
      <c r="CH20">
        <v>1400.0150000000001</v>
      </c>
      <c r="CI20">
        <v>0.89999720000000005</v>
      </c>
      <c r="CJ20">
        <v>0.1000027</v>
      </c>
      <c r="CK20">
        <v>0</v>
      </c>
      <c r="CL20">
        <v>582.72540000000004</v>
      </c>
      <c r="CM20">
        <v>4.9993800000000004</v>
      </c>
      <c r="CN20">
        <v>8335.9423333333307</v>
      </c>
      <c r="CO20">
        <v>11164.436666666699</v>
      </c>
      <c r="CP20">
        <v>49.625</v>
      </c>
      <c r="CQ20">
        <v>51.828800000000001</v>
      </c>
      <c r="CR20">
        <v>50.470599999999997</v>
      </c>
      <c r="CS20">
        <v>51.553733333333298</v>
      </c>
      <c r="CT20">
        <v>51</v>
      </c>
      <c r="CU20">
        <v>1255.50833333333</v>
      </c>
      <c r="CV20">
        <v>139.506666666667</v>
      </c>
      <c r="CW20">
        <v>0</v>
      </c>
      <c r="CX20">
        <v>71.600000143051105</v>
      </c>
      <c r="CY20">
        <v>0</v>
      </c>
      <c r="CZ20">
        <v>582.67519230769199</v>
      </c>
      <c r="DA20">
        <v>-5.4033846099891898</v>
      </c>
      <c r="DB20">
        <v>-65.729572700112399</v>
      </c>
      <c r="DC20">
        <v>8335.4096153846094</v>
      </c>
      <c r="DD20">
        <v>15</v>
      </c>
      <c r="DE20">
        <v>1608144893.5999999</v>
      </c>
      <c r="DF20" t="s">
        <v>291</v>
      </c>
      <c r="DG20">
        <v>1608144893.0999999</v>
      </c>
      <c r="DH20">
        <v>1608144893.5999999</v>
      </c>
      <c r="DI20">
        <v>8</v>
      </c>
      <c r="DJ20">
        <v>-2.0110000000000001</v>
      </c>
      <c r="DK20">
        <v>-6.0000000000000001E-3</v>
      </c>
      <c r="DL20">
        <v>3.371</v>
      </c>
      <c r="DM20">
        <v>2E-3</v>
      </c>
      <c r="DN20">
        <v>402</v>
      </c>
      <c r="DO20">
        <v>15</v>
      </c>
      <c r="DP20">
        <v>0.34</v>
      </c>
      <c r="DQ20">
        <v>0.18</v>
      </c>
      <c r="DR20">
        <v>0.53365229602207498</v>
      </c>
      <c r="DS20">
        <v>-0.15121278217338699</v>
      </c>
      <c r="DT20">
        <v>2.0697702626834302E-2</v>
      </c>
      <c r="DU20">
        <v>1</v>
      </c>
      <c r="DV20">
        <v>-0.81085126666666696</v>
      </c>
      <c r="DW20">
        <v>0.12390060066741</v>
      </c>
      <c r="DX20">
        <v>2.1631630759813E-2</v>
      </c>
      <c r="DY20">
        <v>1</v>
      </c>
      <c r="DZ20">
        <v>1.707498</v>
      </c>
      <c r="EA20">
        <v>0.128050011123475</v>
      </c>
      <c r="EB20">
        <v>9.2756643607524794E-3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3.371</v>
      </c>
      <c r="EJ20">
        <v>1.8E-3</v>
      </c>
      <c r="EK20">
        <v>3.3710476190476002</v>
      </c>
      <c r="EL20">
        <v>0</v>
      </c>
      <c r="EM20">
        <v>0</v>
      </c>
      <c r="EN20">
        <v>0</v>
      </c>
      <c r="EO20">
        <v>1.7999999999993601E-3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5.2</v>
      </c>
      <c r="EX20">
        <v>5.2</v>
      </c>
      <c r="EY20">
        <v>2</v>
      </c>
      <c r="EZ20">
        <v>469.15</v>
      </c>
      <c r="FA20">
        <v>524.47500000000002</v>
      </c>
      <c r="FB20">
        <v>23.928599999999999</v>
      </c>
      <c r="FC20">
        <v>33.418999999999997</v>
      </c>
      <c r="FD20">
        <v>30.0001</v>
      </c>
      <c r="FE20">
        <v>33.221499999999999</v>
      </c>
      <c r="FF20">
        <v>33.254300000000001</v>
      </c>
      <c r="FG20">
        <v>7.6298199999999996</v>
      </c>
      <c r="FH20">
        <v>0</v>
      </c>
      <c r="FI20">
        <v>100</v>
      </c>
      <c r="FJ20">
        <v>23.9316</v>
      </c>
      <c r="FK20">
        <v>100.595</v>
      </c>
      <c r="FL20">
        <v>15.935600000000001</v>
      </c>
      <c r="FM20">
        <v>100.82899999999999</v>
      </c>
      <c r="FN20">
        <v>100.31699999999999</v>
      </c>
    </row>
    <row r="21" spans="1:170" x14ac:dyDescent="0.25">
      <c r="A21">
        <v>5</v>
      </c>
      <c r="B21">
        <v>1608145280.0999999</v>
      </c>
      <c r="C21">
        <v>404.5</v>
      </c>
      <c r="D21" t="s">
        <v>307</v>
      </c>
      <c r="E21" t="s">
        <v>308</v>
      </c>
      <c r="F21" t="s">
        <v>285</v>
      </c>
      <c r="G21" t="s">
        <v>286</v>
      </c>
      <c r="H21">
        <v>1608145272.3499999</v>
      </c>
      <c r="I21">
        <f t="shared" si="0"/>
        <v>1.5626393502691748E-3</v>
      </c>
      <c r="J21">
        <f t="shared" si="1"/>
        <v>1.9220440800336651</v>
      </c>
      <c r="K21">
        <f t="shared" si="2"/>
        <v>149.1412</v>
      </c>
      <c r="L21">
        <f t="shared" si="3"/>
        <v>99.72159734198128</v>
      </c>
      <c r="M21">
        <f t="shared" si="4"/>
        <v>10.215956912141666</v>
      </c>
      <c r="N21">
        <f t="shared" si="5"/>
        <v>15.278737140562045</v>
      </c>
      <c r="O21">
        <f t="shared" si="6"/>
        <v>6.928240226453744E-2</v>
      </c>
      <c r="P21">
        <f t="shared" si="7"/>
        <v>2.97099643170099</v>
      </c>
      <c r="Q21">
        <f t="shared" si="8"/>
        <v>6.8397203251841523E-2</v>
      </c>
      <c r="R21">
        <f t="shared" si="9"/>
        <v>4.2826841297206826E-2</v>
      </c>
      <c r="S21">
        <f t="shared" si="10"/>
        <v>231.29409135974697</v>
      </c>
      <c r="T21">
        <f t="shared" si="11"/>
        <v>28.931232520984231</v>
      </c>
      <c r="U21">
        <f t="shared" si="12"/>
        <v>28.653016666666701</v>
      </c>
      <c r="V21">
        <f t="shared" si="13"/>
        <v>3.9417255845293302</v>
      </c>
      <c r="W21">
        <f t="shared" si="14"/>
        <v>43.916382679068867</v>
      </c>
      <c r="X21">
        <f t="shared" si="15"/>
        <v>1.6652671867313706</v>
      </c>
      <c r="Y21">
        <f t="shared" si="16"/>
        <v>3.7919042624725536</v>
      </c>
      <c r="Z21">
        <f t="shared" si="17"/>
        <v>2.2764583977979598</v>
      </c>
      <c r="AA21">
        <f t="shared" si="18"/>
        <v>-68.912395346870611</v>
      </c>
      <c r="AB21">
        <f t="shared" si="19"/>
        <v>-106.72124149511679</v>
      </c>
      <c r="AC21">
        <f t="shared" si="20"/>
        <v>-7.8549567594817722</v>
      </c>
      <c r="AD21">
        <f t="shared" si="21"/>
        <v>47.805497758277781</v>
      </c>
      <c r="AE21">
        <v>11</v>
      </c>
      <c r="AF21">
        <v>2</v>
      </c>
      <c r="AG21">
        <f t="shared" si="22"/>
        <v>1</v>
      </c>
      <c r="AH21">
        <f t="shared" si="23"/>
        <v>0</v>
      </c>
      <c r="AI21">
        <f t="shared" si="24"/>
        <v>53958.423257316477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578.12451999999996</v>
      </c>
      <c r="AR21">
        <v>656.48</v>
      </c>
      <c r="AS21">
        <f t="shared" si="27"/>
        <v>0.11935699488179385</v>
      </c>
      <c r="AT21">
        <v>0.5</v>
      </c>
      <c r="AU21">
        <f t="shared" si="28"/>
        <v>1180.1994968710901</v>
      </c>
      <c r="AV21">
        <f t="shared" si="29"/>
        <v>1.9220440800336651</v>
      </c>
      <c r="AW21">
        <f t="shared" si="30"/>
        <v>70.432532653769186</v>
      </c>
      <c r="AX21">
        <f t="shared" si="31"/>
        <v>0.31917194735559351</v>
      </c>
      <c r="AY21">
        <f t="shared" si="32"/>
        <v>2.1181093251414372E-3</v>
      </c>
      <c r="AZ21">
        <f t="shared" si="33"/>
        <v>3.9690470387521324</v>
      </c>
      <c r="BA21" t="s">
        <v>310</v>
      </c>
      <c r="BB21">
        <v>446.95</v>
      </c>
      <c r="BC21">
        <f t="shared" si="34"/>
        <v>209.53000000000003</v>
      </c>
      <c r="BD21">
        <f t="shared" si="35"/>
        <v>0.37395828759604854</v>
      </c>
      <c r="BE21">
        <f t="shared" si="36"/>
        <v>0.92557004472262372</v>
      </c>
      <c r="BF21">
        <f t="shared" si="37"/>
        <v>-1.3281282465839197</v>
      </c>
      <c r="BG21">
        <f t="shared" si="38"/>
        <v>1.0231669095241203</v>
      </c>
      <c r="BH21">
        <f t="shared" si="39"/>
        <v>1400.0170000000001</v>
      </c>
      <c r="BI21">
        <f t="shared" si="40"/>
        <v>1180.1994968710901</v>
      </c>
      <c r="BJ21">
        <f t="shared" si="41"/>
        <v>0.84298940432229763</v>
      </c>
      <c r="BK21">
        <f t="shared" si="42"/>
        <v>0.19597880864459527</v>
      </c>
      <c r="BL21">
        <v>6</v>
      </c>
      <c r="BM21">
        <v>0.5</v>
      </c>
      <c r="BN21" t="s">
        <v>290</v>
      </c>
      <c r="BO21">
        <v>2</v>
      </c>
      <c r="BP21">
        <v>1608145272.3499999</v>
      </c>
      <c r="BQ21">
        <v>149.1412</v>
      </c>
      <c r="BR21">
        <v>151.72730000000001</v>
      </c>
      <c r="BS21">
        <v>16.255266666666699</v>
      </c>
      <c r="BT21">
        <v>14.410593333333299</v>
      </c>
      <c r="BU21">
        <v>145.77013333333301</v>
      </c>
      <c r="BV21">
        <v>16.2534666666667</v>
      </c>
      <c r="BW21">
        <v>500.0034</v>
      </c>
      <c r="BX21">
        <v>102.344866666667</v>
      </c>
      <c r="BY21">
        <v>9.9911440000000004E-2</v>
      </c>
      <c r="BZ21">
        <v>27.986726666666701</v>
      </c>
      <c r="CA21">
        <v>28.653016666666701</v>
      </c>
      <c r="CB21">
        <v>999.9</v>
      </c>
      <c r="CC21">
        <v>0</v>
      </c>
      <c r="CD21">
        <v>0</v>
      </c>
      <c r="CE21">
        <v>10003.627333333299</v>
      </c>
      <c r="CF21">
        <v>0</v>
      </c>
      <c r="CG21">
        <v>283.92073333333298</v>
      </c>
      <c r="CH21">
        <v>1400.0170000000001</v>
      </c>
      <c r="CI21">
        <v>0.89999649999999998</v>
      </c>
      <c r="CJ21">
        <v>0.10000344</v>
      </c>
      <c r="CK21">
        <v>0</v>
      </c>
      <c r="CL21">
        <v>578.14046666666604</v>
      </c>
      <c r="CM21">
        <v>4.9993800000000004</v>
      </c>
      <c r="CN21">
        <v>8273.5383333333302</v>
      </c>
      <c r="CO21">
        <v>11164.4566666667</v>
      </c>
      <c r="CP21">
        <v>49.707999999999998</v>
      </c>
      <c r="CQ21">
        <v>51.875</v>
      </c>
      <c r="CR21">
        <v>50.537199999999999</v>
      </c>
      <c r="CS21">
        <v>51.561999999999998</v>
      </c>
      <c r="CT21">
        <v>51.061999999999998</v>
      </c>
      <c r="CU21">
        <v>1255.51133333333</v>
      </c>
      <c r="CV21">
        <v>139.50733333333301</v>
      </c>
      <c r="CW21">
        <v>0</v>
      </c>
      <c r="CX21">
        <v>72.200000047683702</v>
      </c>
      <c r="CY21">
        <v>0</v>
      </c>
      <c r="CZ21">
        <v>578.12451999999996</v>
      </c>
      <c r="DA21">
        <v>-5.1649230875013101</v>
      </c>
      <c r="DB21">
        <v>-67.701538467534604</v>
      </c>
      <c r="DC21">
        <v>8272.9863999999998</v>
      </c>
      <c r="DD21">
        <v>15</v>
      </c>
      <c r="DE21">
        <v>1608144893.5999999</v>
      </c>
      <c r="DF21" t="s">
        <v>291</v>
      </c>
      <c r="DG21">
        <v>1608144893.0999999</v>
      </c>
      <c r="DH21">
        <v>1608144893.5999999</v>
      </c>
      <c r="DI21">
        <v>8</v>
      </c>
      <c r="DJ21">
        <v>-2.0110000000000001</v>
      </c>
      <c r="DK21">
        <v>-6.0000000000000001E-3</v>
      </c>
      <c r="DL21">
        <v>3.371</v>
      </c>
      <c r="DM21">
        <v>2E-3</v>
      </c>
      <c r="DN21">
        <v>402</v>
      </c>
      <c r="DO21">
        <v>15</v>
      </c>
      <c r="DP21">
        <v>0.34</v>
      </c>
      <c r="DQ21">
        <v>0.18</v>
      </c>
      <c r="DR21">
        <v>1.92857170956962</v>
      </c>
      <c r="DS21">
        <v>-0.209181377953255</v>
      </c>
      <c r="DT21">
        <v>3.1658424616405403E-2</v>
      </c>
      <c r="DU21">
        <v>1</v>
      </c>
      <c r="DV21">
        <v>-2.5895860000000002</v>
      </c>
      <c r="DW21">
        <v>0.121049165739708</v>
      </c>
      <c r="DX21">
        <v>2.8676802192713201E-2</v>
      </c>
      <c r="DY21">
        <v>1</v>
      </c>
      <c r="DZ21">
        <v>1.84391866666667</v>
      </c>
      <c r="EA21">
        <v>9.1020600667403903E-2</v>
      </c>
      <c r="EB21">
        <v>6.5851229972483096E-3</v>
      </c>
      <c r="EC21">
        <v>1</v>
      </c>
      <c r="ED21">
        <v>3</v>
      </c>
      <c r="EE21">
        <v>3</v>
      </c>
      <c r="EF21" t="s">
        <v>306</v>
      </c>
      <c r="EG21">
        <v>100</v>
      </c>
      <c r="EH21">
        <v>100</v>
      </c>
      <c r="EI21">
        <v>3.371</v>
      </c>
      <c r="EJ21">
        <v>1.8E-3</v>
      </c>
      <c r="EK21">
        <v>3.3710476190476002</v>
      </c>
      <c r="EL21">
        <v>0</v>
      </c>
      <c r="EM21">
        <v>0</v>
      </c>
      <c r="EN21">
        <v>0</v>
      </c>
      <c r="EO21">
        <v>1.7999999999993601E-3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6.5</v>
      </c>
      <c r="EX21">
        <v>6.4</v>
      </c>
      <c r="EY21">
        <v>2</v>
      </c>
      <c r="EZ21">
        <v>469.30900000000003</v>
      </c>
      <c r="FA21">
        <v>524.40800000000002</v>
      </c>
      <c r="FB21">
        <v>24.005500000000001</v>
      </c>
      <c r="FC21">
        <v>33.406999999999996</v>
      </c>
      <c r="FD21">
        <v>29.9999</v>
      </c>
      <c r="FE21">
        <v>33.215600000000002</v>
      </c>
      <c r="FF21">
        <v>33.2483</v>
      </c>
      <c r="FG21">
        <v>9.97241</v>
      </c>
      <c r="FH21">
        <v>0</v>
      </c>
      <c r="FI21">
        <v>100</v>
      </c>
      <c r="FJ21">
        <v>24.009399999999999</v>
      </c>
      <c r="FK21">
        <v>152.089</v>
      </c>
      <c r="FL21">
        <v>16.090499999999999</v>
      </c>
      <c r="FM21">
        <v>100.833</v>
      </c>
      <c r="FN21">
        <v>100.31699999999999</v>
      </c>
    </row>
    <row r="22" spans="1:170" x14ac:dyDescent="0.25">
      <c r="A22">
        <v>6</v>
      </c>
      <c r="B22">
        <v>1608145355.0999999</v>
      </c>
      <c r="C22">
        <v>479.5</v>
      </c>
      <c r="D22" t="s">
        <v>311</v>
      </c>
      <c r="E22" t="s">
        <v>312</v>
      </c>
      <c r="F22" t="s">
        <v>285</v>
      </c>
      <c r="G22" t="s">
        <v>286</v>
      </c>
      <c r="H22">
        <v>1608145347.3499999</v>
      </c>
      <c r="I22">
        <f t="shared" si="0"/>
        <v>1.6211894301814606E-3</v>
      </c>
      <c r="J22">
        <f t="shared" si="1"/>
        <v>3.3303882152569644</v>
      </c>
      <c r="K22">
        <f t="shared" si="2"/>
        <v>199.16573333333301</v>
      </c>
      <c r="L22">
        <f t="shared" si="3"/>
        <v>118.52268590310642</v>
      </c>
      <c r="M22">
        <f t="shared" si="4"/>
        <v>12.141624224117706</v>
      </c>
      <c r="N22">
        <f t="shared" si="5"/>
        <v>20.402807057807181</v>
      </c>
      <c r="O22">
        <f t="shared" si="6"/>
        <v>7.2006459656501404E-2</v>
      </c>
      <c r="P22">
        <f t="shared" si="7"/>
        <v>2.9688217783400028</v>
      </c>
      <c r="Q22">
        <f t="shared" si="8"/>
        <v>7.1050111160819329E-2</v>
      </c>
      <c r="R22">
        <f t="shared" si="9"/>
        <v>4.4491185331752892E-2</v>
      </c>
      <c r="S22">
        <f t="shared" si="10"/>
        <v>231.2855914170394</v>
      </c>
      <c r="T22">
        <f t="shared" si="11"/>
        <v>28.91850083686268</v>
      </c>
      <c r="U22">
        <f t="shared" si="12"/>
        <v>28.663</v>
      </c>
      <c r="V22">
        <f t="shared" si="13"/>
        <v>3.9440091232312038</v>
      </c>
      <c r="W22">
        <f t="shared" si="14"/>
        <v>44.052759317407293</v>
      </c>
      <c r="X22">
        <f t="shared" si="15"/>
        <v>1.6706043538584858</v>
      </c>
      <c r="Y22">
        <f t="shared" si="16"/>
        <v>3.7922808462950299</v>
      </c>
      <c r="Z22">
        <f t="shared" si="17"/>
        <v>2.2734047693727177</v>
      </c>
      <c r="AA22">
        <f t="shared" si="18"/>
        <v>-71.49445387100242</v>
      </c>
      <c r="AB22">
        <f t="shared" si="19"/>
        <v>-107.96838210538263</v>
      </c>
      <c r="AC22">
        <f t="shared" si="20"/>
        <v>-7.9530333855909614</v>
      </c>
      <c r="AD22">
        <f t="shared" si="21"/>
        <v>43.869722055063363</v>
      </c>
      <c r="AE22">
        <v>11</v>
      </c>
      <c r="AF22">
        <v>2</v>
      </c>
      <c r="AG22">
        <f t="shared" si="22"/>
        <v>1</v>
      </c>
      <c r="AH22">
        <f t="shared" si="23"/>
        <v>0</v>
      </c>
      <c r="AI22">
        <f t="shared" si="24"/>
        <v>53894.367890337009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574.39828</v>
      </c>
      <c r="AR22">
        <v>659.95</v>
      </c>
      <c r="AS22">
        <f t="shared" si="27"/>
        <v>0.12963363891203883</v>
      </c>
      <c r="AT22">
        <v>0.5</v>
      </c>
      <c r="AU22">
        <f t="shared" si="28"/>
        <v>1180.1574718533584</v>
      </c>
      <c r="AV22">
        <f t="shared" si="29"/>
        <v>3.3303882152569644</v>
      </c>
      <c r="AW22">
        <f t="shared" si="30"/>
        <v>76.49405378279144</v>
      </c>
      <c r="AX22">
        <f t="shared" si="31"/>
        <v>0.32920675808773397</v>
      </c>
      <c r="AY22">
        <f t="shared" si="32"/>
        <v>3.3115374755334315E-3</v>
      </c>
      <c r="AZ22">
        <f t="shared" si="33"/>
        <v>3.9429199181756194</v>
      </c>
      <c r="BA22" t="s">
        <v>314</v>
      </c>
      <c r="BB22">
        <v>442.69</v>
      </c>
      <c r="BC22">
        <f t="shared" si="34"/>
        <v>217.26000000000005</v>
      </c>
      <c r="BD22">
        <f t="shared" si="35"/>
        <v>0.39377575255454306</v>
      </c>
      <c r="BE22">
        <f t="shared" si="36"/>
        <v>0.92294077796970275</v>
      </c>
      <c r="BF22">
        <f t="shared" si="37"/>
        <v>-1.540725025974931</v>
      </c>
      <c r="BG22">
        <f t="shared" si="38"/>
        <v>1.0218043100552652</v>
      </c>
      <c r="BH22">
        <f t="shared" si="39"/>
        <v>1399.9673333333301</v>
      </c>
      <c r="BI22">
        <f t="shared" si="40"/>
        <v>1180.1574718533584</v>
      </c>
      <c r="BJ22">
        <f t="shared" si="41"/>
        <v>0.84298929250255927</v>
      </c>
      <c r="BK22">
        <f t="shared" si="42"/>
        <v>0.19597858500511872</v>
      </c>
      <c r="BL22">
        <v>6</v>
      </c>
      <c r="BM22">
        <v>0.5</v>
      </c>
      <c r="BN22" t="s">
        <v>290</v>
      </c>
      <c r="BO22">
        <v>2</v>
      </c>
      <c r="BP22">
        <v>1608145347.3499999</v>
      </c>
      <c r="BQ22">
        <v>199.16573333333301</v>
      </c>
      <c r="BR22">
        <v>203.549566666667</v>
      </c>
      <c r="BS22">
        <v>16.30791</v>
      </c>
      <c r="BT22">
        <v>14.39425</v>
      </c>
      <c r="BU22">
        <v>195.79470000000001</v>
      </c>
      <c r="BV22">
        <v>16.306103333333301</v>
      </c>
      <c r="BW22">
        <v>500.01083333333298</v>
      </c>
      <c r="BX22">
        <v>102.341333333333</v>
      </c>
      <c r="BY22">
        <v>0.10001898333333301</v>
      </c>
      <c r="BZ22">
        <v>27.988430000000001</v>
      </c>
      <c r="CA22">
        <v>28.663</v>
      </c>
      <c r="CB22">
        <v>999.9</v>
      </c>
      <c r="CC22">
        <v>0</v>
      </c>
      <c r="CD22">
        <v>0</v>
      </c>
      <c r="CE22">
        <v>9991.6653333333306</v>
      </c>
      <c r="CF22">
        <v>0</v>
      </c>
      <c r="CG22">
        <v>282.97093333333299</v>
      </c>
      <c r="CH22">
        <v>1399.9673333333301</v>
      </c>
      <c r="CI22">
        <v>0.89999913333333303</v>
      </c>
      <c r="CJ22">
        <v>0.100000806666667</v>
      </c>
      <c r="CK22">
        <v>0</v>
      </c>
      <c r="CL22">
        <v>574.44756666666694</v>
      </c>
      <c r="CM22">
        <v>4.9993800000000004</v>
      </c>
      <c r="CN22">
        <v>8223.6170000000002</v>
      </c>
      <c r="CO22">
        <v>11164.063333333301</v>
      </c>
      <c r="CP22">
        <v>49.791333333333299</v>
      </c>
      <c r="CQ22">
        <v>51.936999999999998</v>
      </c>
      <c r="CR22">
        <v>50.620800000000003</v>
      </c>
      <c r="CS22">
        <v>51.625</v>
      </c>
      <c r="CT22">
        <v>51.125</v>
      </c>
      <c r="CU22">
        <v>1255.47033333333</v>
      </c>
      <c r="CV22">
        <v>139.49700000000001</v>
      </c>
      <c r="CW22">
        <v>0</v>
      </c>
      <c r="CX22">
        <v>74.600000143051105</v>
      </c>
      <c r="CY22">
        <v>0</v>
      </c>
      <c r="CZ22">
        <v>574.39828</v>
      </c>
      <c r="DA22">
        <v>-3.7219999978153799</v>
      </c>
      <c r="DB22">
        <v>-61.9923076822204</v>
      </c>
      <c r="DC22">
        <v>8222.8503999999994</v>
      </c>
      <c r="DD22">
        <v>15</v>
      </c>
      <c r="DE22">
        <v>1608144893.5999999</v>
      </c>
      <c r="DF22" t="s">
        <v>291</v>
      </c>
      <c r="DG22">
        <v>1608144893.0999999</v>
      </c>
      <c r="DH22">
        <v>1608144893.5999999</v>
      </c>
      <c r="DI22">
        <v>8</v>
      </c>
      <c r="DJ22">
        <v>-2.0110000000000001</v>
      </c>
      <c r="DK22">
        <v>-6.0000000000000001E-3</v>
      </c>
      <c r="DL22">
        <v>3.371</v>
      </c>
      <c r="DM22">
        <v>2E-3</v>
      </c>
      <c r="DN22">
        <v>402</v>
      </c>
      <c r="DO22">
        <v>15</v>
      </c>
      <c r="DP22">
        <v>0.34</v>
      </c>
      <c r="DQ22">
        <v>0.18</v>
      </c>
      <c r="DR22">
        <v>3.3338769951426501</v>
      </c>
      <c r="DS22">
        <v>-0.18517689397115999</v>
      </c>
      <c r="DT22">
        <v>2.4744729720648999E-2</v>
      </c>
      <c r="DU22">
        <v>1</v>
      </c>
      <c r="DV22">
        <v>-4.3856333333333302</v>
      </c>
      <c r="DW22">
        <v>0.137393726362631</v>
      </c>
      <c r="DX22">
        <v>2.5787413768908401E-2</v>
      </c>
      <c r="DY22">
        <v>1</v>
      </c>
      <c r="DZ22">
        <v>1.9134850000000001</v>
      </c>
      <c r="EA22">
        <v>2.3610500556174599E-2</v>
      </c>
      <c r="EB22">
        <v>1.9353376105131399E-3</v>
      </c>
      <c r="EC22">
        <v>1</v>
      </c>
      <c r="ED22">
        <v>3</v>
      </c>
      <c r="EE22">
        <v>3</v>
      </c>
      <c r="EF22" t="s">
        <v>306</v>
      </c>
      <c r="EG22">
        <v>100</v>
      </c>
      <c r="EH22">
        <v>100</v>
      </c>
      <c r="EI22">
        <v>3.371</v>
      </c>
      <c r="EJ22">
        <v>1.8E-3</v>
      </c>
      <c r="EK22">
        <v>3.3710476190476002</v>
      </c>
      <c r="EL22">
        <v>0</v>
      </c>
      <c r="EM22">
        <v>0</v>
      </c>
      <c r="EN22">
        <v>0</v>
      </c>
      <c r="EO22">
        <v>1.7999999999993601E-3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7.7</v>
      </c>
      <c r="EX22">
        <v>7.7</v>
      </c>
      <c r="EY22">
        <v>2</v>
      </c>
      <c r="EZ22">
        <v>469.65899999999999</v>
      </c>
      <c r="FA22">
        <v>524.42600000000004</v>
      </c>
      <c r="FB22">
        <v>23.925699999999999</v>
      </c>
      <c r="FC22">
        <v>33.406999999999996</v>
      </c>
      <c r="FD22">
        <v>30</v>
      </c>
      <c r="FE22">
        <v>33.212600000000002</v>
      </c>
      <c r="FF22">
        <v>33.2483</v>
      </c>
      <c r="FG22">
        <v>12.305899999999999</v>
      </c>
      <c r="FH22">
        <v>0</v>
      </c>
      <c r="FI22">
        <v>100</v>
      </c>
      <c r="FJ22">
        <v>23.936599999999999</v>
      </c>
      <c r="FK22">
        <v>203.922</v>
      </c>
      <c r="FL22">
        <v>16.216699999999999</v>
      </c>
      <c r="FM22">
        <v>100.83199999999999</v>
      </c>
      <c r="FN22">
        <v>100.316</v>
      </c>
    </row>
    <row r="23" spans="1:170" x14ac:dyDescent="0.25">
      <c r="A23">
        <v>7</v>
      </c>
      <c r="B23">
        <v>1608145429.0999999</v>
      </c>
      <c r="C23">
        <v>553.5</v>
      </c>
      <c r="D23" t="s">
        <v>315</v>
      </c>
      <c r="E23" t="s">
        <v>316</v>
      </c>
      <c r="F23" t="s">
        <v>285</v>
      </c>
      <c r="G23" t="s">
        <v>286</v>
      </c>
      <c r="H23">
        <v>1608145421.3499999</v>
      </c>
      <c r="I23">
        <f t="shared" si="0"/>
        <v>1.6192251652465271E-3</v>
      </c>
      <c r="J23">
        <f t="shared" si="1"/>
        <v>4.6424643241095538</v>
      </c>
      <c r="K23">
        <f t="shared" si="2"/>
        <v>249.1472</v>
      </c>
      <c r="L23">
        <f t="shared" si="3"/>
        <v>138.05082210111976</v>
      </c>
      <c r="M23">
        <f t="shared" si="4"/>
        <v>14.141525228558971</v>
      </c>
      <c r="N23">
        <f t="shared" si="5"/>
        <v>25.521915485907485</v>
      </c>
      <c r="O23">
        <f t="shared" si="6"/>
        <v>7.2200439960369969E-2</v>
      </c>
      <c r="P23">
        <f t="shared" si="7"/>
        <v>2.9673323719303015</v>
      </c>
      <c r="Q23">
        <f t="shared" si="8"/>
        <v>7.1238493292821781E-2</v>
      </c>
      <c r="R23">
        <f t="shared" si="9"/>
        <v>4.4609417593077204E-2</v>
      </c>
      <c r="S23">
        <f t="shared" si="10"/>
        <v>231.29153109876913</v>
      </c>
      <c r="T23">
        <f t="shared" si="11"/>
        <v>28.903914637696683</v>
      </c>
      <c r="U23">
        <f t="shared" si="12"/>
        <v>28.618223333333301</v>
      </c>
      <c r="V23">
        <f t="shared" si="13"/>
        <v>3.9337761378156699</v>
      </c>
      <c r="W23">
        <f t="shared" si="14"/>
        <v>44.052896250363723</v>
      </c>
      <c r="X23">
        <f t="shared" si="15"/>
        <v>1.6690936419148952</v>
      </c>
      <c r="Y23">
        <f t="shared" si="16"/>
        <v>3.7888397449035245</v>
      </c>
      <c r="Z23">
        <f t="shared" si="17"/>
        <v>2.2646824959007748</v>
      </c>
      <c r="AA23">
        <f t="shared" si="18"/>
        <v>-71.407829787371853</v>
      </c>
      <c r="AB23">
        <f t="shared" si="19"/>
        <v>-103.24188491452659</v>
      </c>
      <c r="AC23">
        <f t="shared" si="20"/>
        <v>-7.6064068739933006</v>
      </c>
      <c r="AD23">
        <f t="shared" si="21"/>
        <v>49.035409522877359</v>
      </c>
      <c r="AE23">
        <v>11</v>
      </c>
      <c r="AF23">
        <v>2</v>
      </c>
      <c r="AG23">
        <f t="shared" si="22"/>
        <v>1</v>
      </c>
      <c r="AH23">
        <f t="shared" si="23"/>
        <v>0</v>
      </c>
      <c r="AI23">
        <f t="shared" si="24"/>
        <v>53853.4705001088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573.88216</v>
      </c>
      <c r="AR23">
        <v>667.02</v>
      </c>
      <c r="AS23">
        <f t="shared" si="27"/>
        <v>0.13963275464004077</v>
      </c>
      <c r="AT23">
        <v>0.5</v>
      </c>
      <c r="AU23">
        <f t="shared" si="28"/>
        <v>1180.1873118533881</v>
      </c>
      <c r="AV23">
        <f t="shared" si="29"/>
        <v>4.6424643241095538</v>
      </c>
      <c r="AW23">
        <f t="shared" si="30"/>
        <v>82.396402672656706</v>
      </c>
      <c r="AX23">
        <f t="shared" si="31"/>
        <v>0.33424784864022067</v>
      </c>
      <c r="AY23">
        <f t="shared" si="32"/>
        <v>4.4232061737114079E-3</v>
      </c>
      <c r="AZ23">
        <f t="shared" si="33"/>
        <v>3.8905280201493211</v>
      </c>
      <c r="BA23" t="s">
        <v>318</v>
      </c>
      <c r="BB23">
        <v>444.07</v>
      </c>
      <c r="BC23">
        <f t="shared" si="34"/>
        <v>222.95</v>
      </c>
      <c r="BD23">
        <f t="shared" si="35"/>
        <v>0.41775214173581515</v>
      </c>
      <c r="BE23">
        <f t="shared" si="36"/>
        <v>0.9208838861466071</v>
      </c>
      <c r="BF23">
        <f t="shared" si="37"/>
        <v>-1.9220749912690134</v>
      </c>
      <c r="BG23">
        <f t="shared" si="38"/>
        <v>1.0190280627224682</v>
      </c>
      <c r="BH23">
        <f t="shared" si="39"/>
        <v>1400.0026666666699</v>
      </c>
      <c r="BI23">
        <f t="shared" si="40"/>
        <v>1180.1873118533881</v>
      </c>
      <c r="BJ23">
        <f t="shared" si="41"/>
        <v>0.84298933134416798</v>
      </c>
      <c r="BK23">
        <f t="shared" si="42"/>
        <v>0.19597866268833597</v>
      </c>
      <c r="BL23">
        <v>6</v>
      </c>
      <c r="BM23">
        <v>0.5</v>
      </c>
      <c r="BN23" t="s">
        <v>290</v>
      </c>
      <c r="BO23">
        <v>2</v>
      </c>
      <c r="BP23">
        <v>1608145421.3499999</v>
      </c>
      <c r="BQ23">
        <v>249.1472</v>
      </c>
      <c r="BR23">
        <v>255.20206666666701</v>
      </c>
      <c r="BS23">
        <v>16.293839999999999</v>
      </c>
      <c r="BT23">
        <v>14.382493333333301</v>
      </c>
      <c r="BU23">
        <v>245.776166666667</v>
      </c>
      <c r="BV23">
        <v>16.29204</v>
      </c>
      <c r="BW23">
        <v>500.01659999999998</v>
      </c>
      <c r="BX23">
        <v>102.337</v>
      </c>
      <c r="BY23">
        <v>0.10009536333333301</v>
      </c>
      <c r="BZ23">
        <v>27.972860000000001</v>
      </c>
      <c r="CA23">
        <v>28.618223333333301</v>
      </c>
      <c r="CB23">
        <v>999.9</v>
      </c>
      <c r="CC23">
        <v>0</v>
      </c>
      <c r="CD23">
        <v>0</v>
      </c>
      <c r="CE23">
        <v>9983.6650000000009</v>
      </c>
      <c r="CF23">
        <v>0</v>
      </c>
      <c r="CG23">
        <v>285.56866666666701</v>
      </c>
      <c r="CH23">
        <v>1400.0026666666699</v>
      </c>
      <c r="CI23">
        <v>0.89999926666666596</v>
      </c>
      <c r="CJ23">
        <v>0.1000007</v>
      </c>
      <c r="CK23">
        <v>0</v>
      </c>
      <c r="CL23">
        <v>573.90120000000002</v>
      </c>
      <c r="CM23">
        <v>4.9993800000000004</v>
      </c>
      <c r="CN23">
        <v>8218.3209999999999</v>
      </c>
      <c r="CO23">
        <v>11164.3733333333</v>
      </c>
      <c r="CP23">
        <v>49.870800000000003</v>
      </c>
      <c r="CQ23">
        <v>51.993699999999997</v>
      </c>
      <c r="CR23">
        <v>50.680799999999998</v>
      </c>
      <c r="CS23">
        <v>51.686999999999998</v>
      </c>
      <c r="CT23">
        <v>51.186999999999998</v>
      </c>
      <c r="CU23">
        <v>1255.50033333333</v>
      </c>
      <c r="CV23">
        <v>139.50233333333301</v>
      </c>
      <c r="CW23">
        <v>0</v>
      </c>
      <c r="CX23">
        <v>73.5</v>
      </c>
      <c r="CY23">
        <v>0</v>
      </c>
      <c r="CZ23">
        <v>573.88216</v>
      </c>
      <c r="DA23">
        <v>-1.87184616081376</v>
      </c>
      <c r="DB23">
        <v>-20.4000000422594</v>
      </c>
      <c r="DC23">
        <v>8217.9987999999994</v>
      </c>
      <c r="DD23">
        <v>15</v>
      </c>
      <c r="DE23">
        <v>1608144893.5999999</v>
      </c>
      <c r="DF23" t="s">
        <v>291</v>
      </c>
      <c r="DG23">
        <v>1608144893.0999999</v>
      </c>
      <c r="DH23">
        <v>1608144893.5999999</v>
      </c>
      <c r="DI23">
        <v>8</v>
      </c>
      <c r="DJ23">
        <v>-2.0110000000000001</v>
      </c>
      <c r="DK23">
        <v>-6.0000000000000001E-3</v>
      </c>
      <c r="DL23">
        <v>3.371</v>
      </c>
      <c r="DM23">
        <v>2E-3</v>
      </c>
      <c r="DN23">
        <v>402</v>
      </c>
      <c r="DO23">
        <v>15</v>
      </c>
      <c r="DP23">
        <v>0.34</v>
      </c>
      <c r="DQ23">
        <v>0.18</v>
      </c>
      <c r="DR23">
        <v>4.6458521893810802</v>
      </c>
      <c r="DS23">
        <v>-0.20303611133839</v>
      </c>
      <c r="DT23">
        <v>3.5593110458585299E-2</v>
      </c>
      <c r="DU23">
        <v>1</v>
      </c>
      <c r="DV23">
        <v>-6.0565786666666703</v>
      </c>
      <c r="DW23">
        <v>0.112357908787549</v>
      </c>
      <c r="DX23">
        <v>3.7438202212297697E-2</v>
      </c>
      <c r="DY23">
        <v>1</v>
      </c>
      <c r="DZ23">
        <v>1.9117489999999999</v>
      </c>
      <c r="EA23">
        <v>-4.1896418242494002E-2</v>
      </c>
      <c r="EB23">
        <v>3.1855772370692E-3</v>
      </c>
      <c r="EC23">
        <v>1</v>
      </c>
      <c r="ED23">
        <v>3</v>
      </c>
      <c r="EE23">
        <v>3</v>
      </c>
      <c r="EF23" t="s">
        <v>306</v>
      </c>
      <c r="EG23">
        <v>100</v>
      </c>
      <c r="EH23">
        <v>100</v>
      </c>
      <c r="EI23">
        <v>3.371</v>
      </c>
      <c r="EJ23">
        <v>1.8E-3</v>
      </c>
      <c r="EK23">
        <v>3.3710476190476002</v>
      </c>
      <c r="EL23">
        <v>0</v>
      </c>
      <c r="EM23">
        <v>0</v>
      </c>
      <c r="EN23">
        <v>0</v>
      </c>
      <c r="EO23">
        <v>1.7999999999993601E-3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8.9</v>
      </c>
      <c r="EX23">
        <v>8.9</v>
      </c>
      <c r="EY23">
        <v>2</v>
      </c>
      <c r="EZ23">
        <v>469.93200000000002</v>
      </c>
      <c r="FA23">
        <v>524.16800000000001</v>
      </c>
      <c r="FB23">
        <v>24.013500000000001</v>
      </c>
      <c r="FC23">
        <v>33.404000000000003</v>
      </c>
      <c r="FD23">
        <v>29.999700000000001</v>
      </c>
      <c r="FE23">
        <v>33.209600000000002</v>
      </c>
      <c r="FF23">
        <v>33.242600000000003</v>
      </c>
      <c r="FG23">
        <v>14.5921</v>
      </c>
      <c r="FH23">
        <v>0</v>
      </c>
      <c r="FI23">
        <v>100</v>
      </c>
      <c r="FJ23">
        <v>24.0383</v>
      </c>
      <c r="FK23">
        <v>255.654</v>
      </c>
      <c r="FL23">
        <v>16.251100000000001</v>
      </c>
      <c r="FM23">
        <v>100.831</v>
      </c>
      <c r="FN23">
        <v>100.316</v>
      </c>
    </row>
    <row r="24" spans="1:170" x14ac:dyDescent="0.25">
      <c r="A24">
        <v>8</v>
      </c>
      <c r="B24">
        <v>1608145549.5999999</v>
      </c>
      <c r="C24">
        <v>674</v>
      </c>
      <c r="D24" t="s">
        <v>319</v>
      </c>
      <c r="E24" t="s">
        <v>320</v>
      </c>
      <c r="F24" t="s">
        <v>285</v>
      </c>
      <c r="G24" t="s">
        <v>286</v>
      </c>
      <c r="H24">
        <v>1608145541.5999999</v>
      </c>
      <c r="I24">
        <f t="shared" si="0"/>
        <v>1.4927183515659199E-3</v>
      </c>
      <c r="J24">
        <f t="shared" si="1"/>
        <v>8.3335126739861067</v>
      </c>
      <c r="K24">
        <f t="shared" si="2"/>
        <v>399.928258064516</v>
      </c>
      <c r="L24">
        <f t="shared" si="3"/>
        <v>184.80338185729502</v>
      </c>
      <c r="M24">
        <f t="shared" si="4"/>
        <v>18.929543382790989</v>
      </c>
      <c r="N24">
        <f t="shared" si="5"/>
        <v>40.964939250311915</v>
      </c>
      <c r="O24">
        <f t="shared" si="6"/>
        <v>6.5914804409054881E-2</v>
      </c>
      <c r="P24">
        <f t="shared" si="7"/>
        <v>2.969864967935675</v>
      </c>
      <c r="Q24">
        <f t="shared" si="8"/>
        <v>6.5112728937763653E-2</v>
      </c>
      <c r="R24">
        <f t="shared" si="9"/>
        <v>4.0766705615043107E-2</v>
      </c>
      <c r="S24">
        <f t="shared" si="10"/>
        <v>231.28878794152791</v>
      </c>
      <c r="T24">
        <f t="shared" si="11"/>
        <v>28.967553148391598</v>
      </c>
      <c r="U24">
        <f t="shared" si="12"/>
        <v>28.628551612903198</v>
      </c>
      <c r="V24">
        <f t="shared" si="13"/>
        <v>3.9361344427525378</v>
      </c>
      <c r="W24">
        <f t="shared" si="14"/>
        <v>43.519265463950937</v>
      </c>
      <c r="X24">
        <f t="shared" si="15"/>
        <v>1.6519497777723922</v>
      </c>
      <c r="Y24">
        <f t="shared" si="16"/>
        <v>3.7959045497695274</v>
      </c>
      <c r="Z24">
        <f t="shared" si="17"/>
        <v>2.2841846649801454</v>
      </c>
      <c r="AA24">
        <f t="shared" si="18"/>
        <v>-65.828879304057068</v>
      </c>
      <c r="AB24">
        <f t="shared" si="19"/>
        <v>-99.867653185494916</v>
      </c>
      <c r="AC24">
        <f t="shared" si="20"/>
        <v>-7.3530809051349637</v>
      </c>
      <c r="AD24">
        <f t="shared" si="21"/>
        <v>58.239174546840971</v>
      </c>
      <c r="AE24">
        <v>11</v>
      </c>
      <c r="AF24">
        <v>2</v>
      </c>
      <c r="AG24">
        <f t="shared" si="22"/>
        <v>1</v>
      </c>
      <c r="AH24">
        <f t="shared" si="23"/>
        <v>0</v>
      </c>
      <c r="AI24">
        <f t="shared" si="24"/>
        <v>53921.744811246797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589.84469230769196</v>
      </c>
      <c r="AR24">
        <v>708.7</v>
      </c>
      <c r="AS24">
        <f t="shared" si="27"/>
        <v>0.16770891448046854</v>
      </c>
      <c r="AT24">
        <v>0.5</v>
      </c>
      <c r="AU24">
        <f t="shared" si="28"/>
        <v>1180.1726341114829</v>
      </c>
      <c r="AV24">
        <f t="shared" si="29"/>
        <v>8.3335126739861067</v>
      </c>
      <c r="AW24">
        <f t="shared" si="30"/>
        <v>98.962735683195987</v>
      </c>
      <c r="AX24">
        <f t="shared" si="31"/>
        <v>0.36372230845209541</v>
      </c>
      <c r="AY24">
        <f t="shared" si="32"/>
        <v>7.5508107002594188E-3</v>
      </c>
      <c r="AZ24">
        <f t="shared" si="33"/>
        <v>3.6029067306335545</v>
      </c>
      <c r="BA24" t="s">
        <v>322</v>
      </c>
      <c r="BB24">
        <v>450.93</v>
      </c>
      <c r="BC24">
        <f t="shared" si="34"/>
        <v>257.77000000000004</v>
      </c>
      <c r="BD24">
        <f t="shared" si="35"/>
        <v>0.46109053688291141</v>
      </c>
      <c r="BE24">
        <f t="shared" si="36"/>
        <v>0.90830443057111854</v>
      </c>
      <c r="BF24">
        <f t="shared" si="37"/>
        <v>-17.538240635641799</v>
      </c>
      <c r="BG24">
        <f t="shared" si="38"/>
        <v>1.0026611618977195</v>
      </c>
      <c r="BH24">
        <f t="shared" si="39"/>
        <v>1399.9851612903201</v>
      </c>
      <c r="BI24">
        <f t="shared" si="40"/>
        <v>1180.1726341114829</v>
      </c>
      <c r="BJ24">
        <f t="shared" si="41"/>
        <v>0.84298938784733746</v>
      </c>
      <c r="BK24">
        <f t="shared" si="42"/>
        <v>0.19597877569467487</v>
      </c>
      <c r="BL24">
        <v>6</v>
      </c>
      <c r="BM24">
        <v>0.5</v>
      </c>
      <c r="BN24" t="s">
        <v>290</v>
      </c>
      <c r="BO24">
        <v>2</v>
      </c>
      <c r="BP24">
        <v>1608145541.5999999</v>
      </c>
      <c r="BQ24">
        <v>399.928258064516</v>
      </c>
      <c r="BR24">
        <v>410.64467741935499</v>
      </c>
      <c r="BS24">
        <v>16.127483870967701</v>
      </c>
      <c r="BT24">
        <v>14.365138709677399</v>
      </c>
      <c r="BU24">
        <v>396.421258064516</v>
      </c>
      <c r="BV24">
        <v>16.130483870967701</v>
      </c>
      <c r="BW24">
        <v>500.00803225806499</v>
      </c>
      <c r="BX24">
        <v>102.33070967741899</v>
      </c>
      <c r="BY24">
        <v>0.100009893548387</v>
      </c>
      <c r="BZ24">
        <v>28.004812903225801</v>
      </c>
      <c r="CA24">
        <v>28.628551612903198</v>
      </c>
      <c r="CB24">
        <v>999.9</v>
      </c>
      <c r="CC24">
        <v>0</v>
      </c>
      <c r="CD24">
        <v>0</v>
      </c>
      <c r="CE24">
        <v>9998.6058064516092</v>
      </c>
      <c r="CF24">
        <v>0</v>
      </c>
      <c r="CG24">
        <v>292.40764516129002</v>
      </c>
      <c r="CH24">
        <v>1399.9851612903201</v>
      </c>
      <c r="CI24">
        <v>0.89999722580645103</v>
      </c>
      <c r="CJ24">
        <v>0.10000273548387099</v>
      </c>
      <c r="CK24">
        <v>0</v>
      </c>
      <c r="CL24">
        <v>589.79303225806404</v>
      </c>
      <c r="CM24">
        <v>4.9993800000000004</v>
      </c>
      <c r="CN24">
        <v>8428.9851612903203</v>
      </c>
      <c r="CO24">
        <v>11164.203225806499</v>
      </c>
      <c r="CP24">
        <v>49.875</v>
      </c>
      <c r="CQ24">
        <v>52</v>
      </c>
      <c r="CR24">
        <v>50.733741935483899</v>
      </c>
      <c r="CS24">
        <v>51.75</v>
      </c>
      <c r="CT24">
        <v>51.245935483871001</v>
      </c>
      <c r="CU24">
        <v>1255.4819354838701</v>
      </c>
      <c r="CV24">
        <v>139.50322580645201</v>
      </c>
      <c r="CW24">
        <v>0</v>
      </c>
      <c r="CX24">
        <v>120.10000014305101</v>
      </c>
      <c r="CY24">
        <v>0</v>
      </c>
      <c r="CZ24">
        <v>589.84469230769196</v>
      </c>
      <c r="DA24">
        <v>4.3329914599524804</v>
      </c>
      <c r="DB24">
        <v>34.728888849794401</v>
      </c>
      <c r="DC24">
        <v>8429.4638461538507</v>
      </c>
      <c r="DD24">
        <v>15</v>
      </c>
      <c r="DE24">
        <v>1608145573.5999999</v>
      </c>
      <c r="DF24" t="s">
        <v>323</v>
      </c>
      <c r="DG24">
        <v>1608145566.5999999</v>
      </c>
      <c r="DH24">
        <v>1608145573.5999999</v>
      </c>
      <c r="DI24">
        <v>9</v>
      </c>
      <c r="DJ24">
        <v>0.13600000000000001</v>
      </c>
      <c r="DK24">
        <v>-4.0000000000000001E-3</v>
      </c>
      <c r="DL24">
        <v>3.5070000000000001</v>
      </c>
      <c r="DM24">
        <v>-3.0000000000000001E-3</v>
      </c>
      <c r="DN24">
        <v>411</v>
      </c>
      <c r="DO24">
        <v>14</v>
      </c>
      <c r="DP24">
        <v>0.17</v>
      </c>
      <c r="DQ24">
        <v>0.05</v>
      </c>
      <c r="DR24">
        <v>8.4487746365644991</v>
      </c>
      <c r="DS24">
        <v>-0.63908717425297201</v>
      </c>
      <c r="DT24">
        <v>5.2167732469583603E-2</v>
      </c>
      <c r="DU24">
        <v>0</v>
      </c>
      <c r="DV24">
        <v>-10.850863333333301</v>
      </c>
      <c r="DW24">
        <v>0.87493748609564903</v>
      </c>
      <c r="DX24">
        <v>6.8889662907838101E-2</v>
      </c>
      <c r="DY24">
        <v>0</v>
      </c>
      <c r="DZ24">
        <v>1.766713</v>
      </c>
      <c r="EA24">
        <v>-0.10782567296996801</v>
      </c>
      <c r="EB24">
        <v>7.79253965875909E-3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3.5070000000000001</v>
      </c>
      <c r="EJ24">
        <v>-3.0000000000000001E-3</v>
      </c>
      <c r="EK24">
        <v>3.3710476190476002</v>
      </c>
      <c r="EL24">
        <v>0</v>
      </c>
      <c r="EM24">
        <v>0</v>
      </c>
      <c r="EN24">
        <v>0</v>
      </c>
      <c r="EO24">
        <v>1.7999999999993601E-3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10.9</v>
      </c>
      <c r="EX24">
        <v>10.9</v>
      </c>
      <c r="EY24">
        <v>2</v>
      </c>
      <c r="EZ24">
        <v>470.22300000000001</v>
      </c>
      <c r="FA24">
        <v>524.27</v>
      </c>
      <c r="FB24">
        <v>23.956299999999999</v>
      </c>
      <c r="FC24">
        <v>33.377099999999999</v>
      </c>
      <c r="FD24">
        <v>30.0001</v>
      </c>
      <c r="FE24">
        <v>33.191800000000001</v>
      </c>
      <c r="FF24">
        <v>33.227499999999999</v>
      </c>
      <c r="FG24">
        <v>21.148800000000001</v>
      </c>
      <c r="FH24">
        <v>0</v>
      </c>
      <c r="FI24">
        <v>100</v>
      </c>
      <c r="FJ24">
        <v>23.950099999999999</v>
      </c>
      <c r="FK24">
        <v>410.69600000000003</v>
      </c>
      <c r="FL24">
        <v>16.2364</v>
      </c>
      <c r="FM24">
        <v>100.837</v>
      </c>
      <c r="FN24">
        <v>100.321</v>
      </c>
    </row>
    <row r="25" spans="1:170" x14ac:dyDescent="0.25">
      <c r="A25">
        <v>9</v>
      </c>
      <c r="B25">
        <v>1608145694.5999999</v>
      </c>
      <c r="C25">
        <v>819</v>
      </c>
      <c r="D25" t="s">
        <v>324</v>
      </c>
      <c r="E25" t="s">
        <v>325</v>
      </c>
      <c r="F25" t="s">
        <v>285</v>
      </c>
      <c r="G25" t="s">
        <v>286</v>
      </c>
      <c r="H25">
        <v>1608145686.5999999</v>
      </c>
      <c r="I25">
        <f t="shared" si="0"/>
        <v>1.2840805152647186E-3</v>
      </c>
      <c r="J25">
        <f t="shared" si="1"/>
        <v>9.9199144761924103</v>
      </c>
      <c r="K25">
        <f t="shared" si="2"/>
        <v>499.95883870967702</v>
      </c>
      <c r="L25">
        <f t="shared" si="3"/>
        <v>201.29709833509926</v>
      </c>
      <c r="M25">
        <f t="shared" si="4"/>
        <v>20.617405980420585</v>
      </c>
      <c r="N25">
        <f t="shared" si="5"/>
        <v>51.207168093489059</v>
      </c>
      <c r="O25">
        <f t="shared" si="6"/>
        <v>5.6054002368214756E-2</v>
      </c>
      <c r="P25">
        <f t="shared" si="7"/>
        <v>2.9682231789837514</v>
      </c>
      <c r="Q25">
        <f t="shared" si="8"/>
        <v>5.547249709449064E-2</v>
      </c>
      <c r="R25">
        <f t="shared" si="9"/>
        <v>3.4722053804657906E-2</v>
      </c>
      <c r="S25">
        <f t="shared" si="10"/>
        <v>231.29457727673267</v>
      </c>
      <c r="T25">
        <f t="shared" si="11"/>
        <v>28.997083171922164</v>
      </c>
      <c r="U25">
        <f t="shared" si="12"/>
        <v>28.615967741935499</v>
      </c>
      <c r="V25">
        <f t="shared" si="13"/>
        <v>3.9332612719426336</v>
      </c>
      <c r="W25">
        <f t="shared" si="14"/>
        <v>42.916187106233494</v>
      </c>
      <c r="X25">
        <f t="shared" si="15"/>
        <v>1.6267246551288921</v>
      </c>
      <c r="Y25">
        <f t="shared" si="16"/>
        <v>3.7904687364283891</v>
      </c>
      <c r="Z25">
        <f t="shared" si="17"/>
        <v>2.3065366168137418</v>
      </c>
      <c r="AA25">
        <f t="shared" si="18"/>
        <v>-56.627950723174095</v>
      </c>
      <c r="AB25">
        <f t="shared" si="19"/>
        <v>-101.73220271982518</v>
      </c>
      <c r="AC25">
        <f t="shared" si="20"/>
        <v>-7.4931213502571525</v>
      </c>
      <c r="AD25">
        <f t="shared" si="21"/>
        <v>65.44130248347625</v>
      </c>
      <c r="AE25">
        <v>11</v>
      </c>
      <c r="AF25">
        <v>2</v>
      </c>
      <c r="AG25">
        <f t="shared" si="22"/>
        <v>1</v>
      </c>
      <c r="AH25">
        <f t="shared" si="23"/>
        <v>0</v>
      </c>
      <c r="AI25">
        <f t="shared" si="24"/>
        <v>53877.915877348838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608.76499999999999</v>
      </c>
      <c r="AR25">
        <v>748.69</v>
      </c>
      <c r="AS25">
        <f t="shared" si="27"/>
        <v>0.18689310662624059</v>
      </c>
      <c r="AT25">
        <v>0.5</v>
      </c>
      <c r="AU25">
        <f t="shared" si="28"/>
        <v>1180.2039695952624</v>
      </c>
      <c r="AV25">
        <f t="shared" si="29"/>
        <v>9.9199144761924103</v>
      </c>
      <c r="AW25">
        <f t="shared" si="30"/>
        <v>110.28599316513989</v>
      </c>
      <c r="AX25">
        <f t="shared" si="31"/>
        <v>0.38659525304198006</v>
      </c>
      <c r="AY25">
        <f t="shared" si="32"/>
        <v>8.8947861780270809E-3</v>
      </c>
      <c r="AZ25">
        <f t="shared" si="33"/>
        <v>3.3570503145494124</v>
      </c>
      <c r="BA25" t="s">
        <v>327</v>
      </c>
      <c r="BB25">
        <v>459.25</v>
      </c>
      <c r="BC25">
        <f t="shared" si="34"/>
        <v>289.44000000000005</v>
      </c>
      <c r="BD25">
        <f t="shared" si="35"/>
        <v>0.48343352681039264</v>
      </c>
      <c r="BE25">
        <f t="shared" si="36"/>
        <v>0.89673294491638811</v>
      </c>
      <c r="BF25">
        <f t="shared" si="37"/>
        <v>4.2129490237857921</v>
      </c>
      <c r="BG25">
        <f t="shared" si="38"/>
        <v>0.98695789020909896</v>
      </c>
      <c r="BH25">
        <f t="shared" si="39"/>
        <v>1400.0225806451599</v>
      </c>
      <c r="BI25">
        <f t="shared" si="40"/>
        <v>1180.2039695952624</v>
      </c>
      <c r="BJ25">
        <f t="shared" si="41"/>
        <v>0.842989238824562</v>
      </c>
      <c r="BK25">
        <f t="shared" si="42"/>
        <v>0.1959784776491241</v>
      </c>
      <c r="BL25">
        <v>6</v>
      </c>
      <c r="BM25">
        <v>0.5</v>
      </c>
      <c r="BN25" t="s">
        <v>290</v>
      </c>
      <c r="BO25">
        <v>2</v>
      </c>
      <c r="BP25">
        <v>1608145686.5999999</v>
      </c>
      <c r="BQ25">
        <v>499.95883870967702</v>
      </c>
      <c r="BR25">
        <v>512.63270967741903</v>
      </c>
      <c r="BS25">
        <v>15.8824516129032</v>
      </c>
      <c r="BT25">
        <v>14.3660774193548</v>
      </c>
      <c r="BU25">
        <v>496.45196774193602</v>
      </c>
      <c r="BV25">
        <v>15.885041935483899</v>
      </c>
      <c r="BW25">
        <v>500.01622580645198</v>
      </c>
      <c r="BX25">
        <v>102.322709677419</v>
      </c>
      <c r="BY25">
        <v>0.100058216129032</v>
      </c>
      <c r="BZ25">
        <v>27.9802322580645</v>
      </c>
      <c r="CA25">
        <v>28.615967741935499</v>
      </c>
      <c r="CB25">
        <v>999.9</v>
      </c>
      <c r="CC25">
        <v>0</v>
      </c>
      <c r="CD25">
        <v>0</v>
      </c>
      <c r="CE25">
        <v>9990.0974193548409</v>
      </c>
      <c r="CF25">
        <v>0</v>
      </c>
      <c r="CG25">
        <v>298.42467741935502</v>
      </c>
      <c r="CH25">
        <v>1400.0225806451599</v>
      </c>
      <c r="CI25">
        <v>0.90000058064516097</v>
      </c>
      <c r="CJ25">
        <v>9.9999793548387103E-2</v>
      </c>
      <c r="CK25">
        <v>0</v>
      </c>
      <c r="CL25">
        <v>608.67919354838705</v>
      </c>
      <c r="CM25">
        <v>4.9993800000000004</v>
      </c>
      <c r="CN25">
        <v>8634.6429032258093</v>
      </c>
      <c r="CO25">
        <v>11164.509677419401</v>
      </c>
      <c r="CP25">
        <v>48.693387096774202</v>
      </c>
      <c r="CQ25">
        <v>50.802193548387102</v>
      </c>
      <c r="CR25">
        <v>49.489645161290298</v>
      </c>
      <c r="CS25">
        <v>50.255774193548397</v>
      </c>
      <c r="CT25">
        <v>50.048129032258103</v>
      </c>
      <c r="CU25">
        <v>1255.5225806451599</v>
      </c>
      <c r="CV25">
        <v>139.5</v>
      </c>
      <c r="CW25">
        <v>0</v>
      </c>
      <c r="CX25">
        <v>144.30000019073501</v>
      </c>
      <c r="CY25">
        <v>0</v>
      </c>
      <c r="CZ25">
        <v>608.76499999999999</v>
      </c>
      <c r="DA25">
        <v>4.3764615390366997</v>
      </c>
      <c r="DB25">
        <v>27.499999931785201</v>
      </c>
      <c r="DC25">
        <v>8635.0576000000001</v>
      </c>
      <c r="DD25">
        <v>15</v>
      </c>
      <c r="DE25">
        <v>1608145573.5999999</v>
      </c>
      <c r="DF25" t="s">
        <v>323</v>
      </c>
      <c r="DG25">
        <v>1608145566.5999999</v>
      </c>
      <c r="DH25">
        <v>1608145573.5999999</v>
      </c>
      <c r="DI25">
        <v>9</v>
      </c>
      <c r="DJ25">
        <v>0.13600000000000001</v>
      </c>
      <c r="DK25">
        <v>-4.0000000000000001E-3</v>
      </c>
      <c r="DL25">
        <v>3.5070000000000001</v>
      </c>
      <c r="DM25">
        <v>-3.0000000000000001E-3</v>
      </c>
      <c r="DN25">
        <v>411</v>
      </c>
      <c r="DO25">
        <v>14</v>
      </c>
      <c r="DP25">
        <v>0.17</v>
      </c>
      <c r="DQ25">
        <v>0.05</v>
      </c>
      <c r="DR25">
        <v>9.9225621942652502</v>
      </c>
      <c r="DS25">
        <v>-0.85770890786454101</v>
      </c>
      <c r="DT25">
        <v>6.9054313636873393E-2</v>
      </c>
      <c r="DU25">
        <v>0</v>
      </c>
      <c r="DV25">
        <v>-12.6673266666667</v>
      </c>
      <c r="DW25">
        <v>0.98459799777531498</v>
      </c>
      <c r="DX25">
        <v>7.9191089285488597E-2</v>
      </c>
      <c r="DY25">
        <v>0</v>
      </c>
      <c r="DZ25">
        <v>1.51603933333333</v>
      </c>
      <c r="EA25">
        <v>-7.5463047830924307E-2</v>
      </c>
      <c r="EB25">
        <v>5.4914551400840599E-3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3.5070000000000001</v>
      </c>
      <c r="EJ25">
        <v>-2.5999999999999999E-3</v>
      </c>
      <c r="EK25">
        <v>3.5069000000000301</v>
      </c>
      <c r="EL25">
        <v>0</v>
      </c>
      <c r="EM25">
        <v>0</v>
      </c>
      <c r="EN25">
        <v>0</v>
      </c>
      <c r="EO25">
        <v>-2.5949999999994602E-3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470.16399999999999</v>
      </c>
      <c r="FA25">
        <v>524.11599999999999</v>
      </c>
      <c r="FB25">
        <v>24.104399999999998</v>
      </c>
      <c r="FC25">
        <v>33.395000000000003</v>
      </c>
      <c r="FD25">
        <v>30.0001</v>
      </c>
      <c r="FE25">
        <v>33.203000000000003</v>
      </c>
      <c r="FF25">
        <v>33.236499999999999</v>
      </c>
      <c r="FG25">
        <v>25.247499999999999</v>
      </c>
      <c r="FH25">
        <v>0</v>
      </c>
      <c r="FI25">
        <v>100</v>
      </c>
      <c r="FJ25">
        <v>24.118400000000001</v>
      </c>
      <c r="FK25">
        <v>512.53700000000003</v>
      </c>
      <c r="FL25">
        <v>16.2364</v>
      </c>
      <c r="FM25">
        <v>100.828</v>
      </c>
      <c r="FN25">
        <v>100.315</v>
      </c>
    </row>
    <row r="26" spans="1:170" x14ac:dyDescent="0.25">
      <c r="A26">
        <v>10</v>
      </c>
      <c r="B26">
        <v>1608145797.0999999</v>
      </c>
      <c r="C26">
        <v>921.5</v>
      </c>
      <c r="D26" t="s">
        <v>328</v>
      </c>
      <c r="E26" t="s">
        <v>329</v>
      </c>
      <c r="F26" t="s">
        <v>285</v>
      </c>
      <c r="G26" t="s">
        <v>286</v>
      </c>
      <c r="H26">
        <v>1608145789.0999999</v>
      </c>
      <c r="I26">
        <f t="shared" si="0"/>
        <v>1.1720463189144456E-3</v>
      </c>
      <c r="J26">
        <f t="shared" si="1"/>
        <v>11.671422400592649</v>
      </c>
      <c r="K26">
        <f t="shared" si="2"/>
        <v>599.61896774193599</v>
      </c>
      <c r="L26">
        <f t="shared" si="3"/>
        <v>212.77429105777861</v>
      </c>
      <c r="M26">
        <f t="shared" si="4"/>
        <v>21.791712158502225</v>
      </c>
      <c r="N26">
        <f t="shared" si="5"/>
        <v>61.411197212083515</v>
      </c>
      <c r="O26">
        <f t="shared" si="6"/>
        <v>5.0649801937990353E-2</v>
      </c>
      <c r="P26">
        <f t="shared" si="7"/>
        <v>2.9694456642948897</v>
      </c>
      <c r="Q26">
        <f t="shared" si="8"/>
        <v>5.0174698952601515E-2</v>
      </c>
      <c r="R26">
        <f t="shared" si="9"/>
        <v>3.1401501421600642E-2</v>
      </c>
      <c r="S26">
        <f t="shared" si="10"/>
        <v>231.29702578294868</v>
      </c>
      <c r="T26">
        <f t="shared" si="11"/>
        <v>29.033995393835681</v>
      </c>
      <c r="U26">
        <f t="shared" si="12"/>
        <v>28.643661290322601</v>
      </c>
      <c r="V26">
        <f t="shared" si="13"/>
        <v>3.9395867282960779</v>
      </c>
      <c r="W26">
        <f t="shared" si="14"/>
        <v>42.507510909625765</v>
      </c>
      <c r="X26">
        <f t="shared" si="15"/>
        <v>1.6120365428792947</v>
      </c>
      <c r="Y26">
        <f t="shared" si="16"/>
        <v>3.7923569467678502</v>
      </c>
      <c r="Z26">
        <f t="shared" si="17"/>
        <v>2.3275501854167833</v>
      </c>
      <c r="AA26">
        <f t="shared" si="18"/>
        <v>-51.687242664127048</v>
      </c>
      <c r="AB26">
        <f t="shared" si="19"/>
        <v>-104.84005976120557</v>
      </c>
      <c r="AC26">
        <f t="shared" si="20"/>
        <v>-7.7202456557475587</v>
      </c>
      <c r="AD26">
        <f t="shared" si="21"/>
        <v>67.049477701868511</v>
      </c>
      <c r="AE26">
        <v>11</v>
      </c>
      <c r="AF26">
        <v>2</v>
      </c>
      <c r="AG26">
        <f t="shared" si="22"/>
        <v>1</v>
      </c>
      <c r="AH26">
        <f t="shared" si="23"/>
        <v>0</v>
      </c>
      <c r="AI26">
        <f t="shared" si="24"/>
        <v>53912.048059854023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626.67115384615397</v>
      </c>
      <c r="AR26">
        <v>783.93</v>
      </c>
      <c r="AS26">
        <f t="shared" si="27"/>
        <v>0.20060317394900817</v>
      </c>
      <c r="AT26">
        <v>0.5</v>
      </c>
      <c r="AU26">
        <f t="shared" si="28"/>
        <v>1180.2157460503627</v>
      </c>
      <c r="AV26">
        <f t="shared" si="29"/>
        <v>11.671422400592649</v>
      </c>
      <c r="AW26">
        <f t="shared" si="30"/>
        <v>118.37751230114968</v>
      </c>
      <c r="AX26">
        <f t="shared" si="31"/>
        <v>0.40429630196573668</v>
      </c>
      <c r="AY26">
        <f t="shared" si="32"/>
        <v>1.0378754834784393E-2</v>
      </c>
      <c r="AZ26">
        <f t="shared" si="33"/>
        <v>3.1611878611610735</v>
      </c>
      <c r="BA26" t="s">
        <v>331</v>
      </c>
      <c r="BB26">
        <v>466.99</v>
      </c>
      <c r="BC26">
        <f t="shared" si="34"/>
        <v>316.93999999999994</v>
      </c>
      <c r="BD26">
        <f t="shared" si="35"/>
        <v>0.49617860211347892</v>
      </c>
      <c r="BE26">
        <f t="shared" si="36"/>
        <v>0.8866083024160224</v>
      </c>
      <c r="BF26">
        <f t="shared" si="37"/>
        <v>2.2973232646731572</v>
      </c>
      <c r="BG26">
        <f t="shared" si="38"/>
        <v>0.97311984834095744</v>
      </c>
      <c r="BH26">
        <f t="shared" si="39"/>
        <v>1400.0364516129</v>
      </c>
      <c r="BI26">
        <f t="shared" si="40"/>
        <v>1180.2157460503627</v>
      </c>
      <c r="BJ26">
        <f t="shared" si="41"/>
        <v>0.84298929837912806</v>
      </c>
      <c r="BK26">
        <f t="shared" si="42"/>
        <v>0.19597859675825632</v>
      </c>
      <c r="BL26">
        <v>6</v>
      </c>
      <c r="BM26">
        <v>0.5</v>
      </c>
      <c r="BN26" t="s">
        <v>290</v>
      </c>
      <c r="BO26">
        <v>2</v>
      </c>
      <c r="BP26">
        <v>1608145789.0999999</v>
      </c>
      <c r="BQ26">
        <v>599.61896774193599</v>
      </c>
      <c r="BR26">
        <v>614.46764516128997</v>
      </c>
      <c r="BS26">
        <v>15.7399258064516</v>
      </c>
      <c r="BT26">
        <v>14.3556419354839</v>
      </c>
      <c r="BU26">
        <v>596.11206451612895</v>
      </c>
      <c r="BV26">
        <v>15.7425193548387</v>
      </c>
      <c r="BW26">
        <v>500.01235483871</v>
      </c>
      <c r="BX26">
        <v>102.317032258065</v>
      </c>
      <c r="BY26">
        <v>0.100003419354839</v>
      </c>
      <c r="BZ26">
        <v>27.988774193548402</v>
      </c>
      <c r="CA26">
        <v>28.643661290322601</v>
      </c>
      <c r="CB26">
        <v>999.9</v>
      </c>
      <c r="CC26">
        <v>0</v>
      </c>
      <c r="CD26">
        <v>0</v>
      </c>
      <c r="CE26">
        <v>9997.5690322580704</v>
      </c>
      <c r="CF26">
        <v>0</v>
      </c>
      <c r="CG26">
        <v>300.35832258064499</v>
      </c>
      <c r="CH26">
        <v>1400.0364516129</v>
      </c>
      <c r="CI26">
        <v>0.89999861290322603</v>
      </c>
      <c r="CJ26">
        <v>0.100001135483871</v>
      </c>
      <c r="CK26">
        <v>0</v>
      </c>
      <c r="CL26">
        <v>626.63351612903205</v>
      </c>
      <c r="CM26">
        <v>4.9993800000000004</v>
      </c>
      <c r="CN26">
        <v>8844.2012903225805</v>
      </c>
      <c r="CO26">
        <v>11164.6161290323</v>
      </c>
      <c r="CP26">
        <v>48.033999999999999</v>
      </c>
      <c r="CQ26">
        <v>50.139000000000003</v>
      </c>
      <c r="CR26">
        <v>48.796064516129</v>
      </c>
      <c r="CS26">
        <v>49.646999999999998</v>
      </c>
      <c r="CT26">
        <v>49.431161290322599</v>
      </c>
      <c r="CU26">
        <v>1255.5325806451599</v>
      </c>
      <c r="CV26">
        <v>139.50419354838701</v>
      </c>
      <c r="CW26">
        <v>0</v>
      </c>
      <c r="CX26">
        <v>101.700000047684</v>
      </c>
      <c r="CY26">
        <v>0</v>
      </c>
      <c r="CZ26">
        <v>626.67115384615397</v>
      </c>
      <c r="DA26">
        <v>5.3103589732475802</v>
      </c>
      <c r="DB26">
        <v>60.7076923751995</v>
      </c>
      <c r="DC26">
        <v>8844.4138461538496</v>
      </c>
      <c r="DD26">
        <v>15</v>
      </c>
      <c r="DE26">
        <v>1608145573.5999999</v>
      </c>
      <c r="DF26" t="s">
        <v>323</v>
      </c>
      <c r="DG26">
        <v>1608145566.5999999</v>
      </c>
      <c r="DH26">
        <v>1608145573.5999999</v>
      </c>
      <c r="DI26">
        <v>9</v>
      </c>
      <c r="DJ26">
        <v>0.13600000000000001</v>
      </c>
      <c r="DK26">
        <v>-4.0000000000000001E-3</v>
      </c>
      <c r="DL26">
        <v>3.5070000000000001</v>
      </c>
      <c r="DM26">
        <v>-3.0000000000000001E-3</v>
      </c>
      <c r="DN26">
        <v>411</v>
      </c>
      <c r="DO26">
        <v>14</v>
      </c>
      <c r="DP26">
        <v>0.17</v>
      </c>
      <c r="DQ26">
        <v>0.05</v>
      </c>
      <c r="DR26">
        <v>11.6772848380791</v>
      </c>
      <c r="DS26">
        <v>-0.24048563263348799</v>
      </c>
      <c r="DT26">
        <v>4.18318960801582E-2</v>
      </c>
      <c r="DU26">
        <v>1</v>
      </c>
      <c r="DV26">
        <v>-14.8484766666667</v>
      </c>
      <c r="DW26">
        <v>0.14110878754167699</v>
      </c>
      <c r="DX26">
        <v>4.1363387057745803E-2</v>
      </c>
      <c r="DY26">
        <v>1</v>
      </c>
      <c r="DZ26">
        <v>1.3845066666666701</v>
      </c>
      <c r="EA26">
        <v>-5.2380867630705E-2</v>
      </c>
      <c r="EB26">
        <v>3.8965372091412402E-3</v>
      </c>
      <c r="EC26">
        <v>1</v>
      </c>
      <c r="ED26">
        <v>3</v>
      </c>
      <c r="EE26">
        <v>3</v>
      </c>
      <c r="EF26" t="s">
        <v>306</v>
      </c>
      <c r="EG26">
        <v>100</v>
      </c>
      <c r="EH26">
        <v>100</v>
      </c>
      <c r="EI26">
        <v>3.5070000000000001</v>
      </c>
      <c r="EJ26">
        <v>-2.5999999999999999E-3</v>
      </c>
      <c r="EK26">
        <v>3.5069000000000301</v>
      </c>
      <c r="EL26">
        <v>0</v>
      </c>
      <c r="EM26">
        <v>0</v>
      </c>
      <c r="EN26">
        <v>0</v>
      </c>
      <c r="EO26">
        <v>-2.5949999999994602E-3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3.8</v>
      </c>
      <c r="EX26">
        <v>3.7</v>
      </c>
      <c r="EY26">
        <v>2</v>
      </c>
      <c r="EZ26">
        <v>470.16500000000002</v>
      </c>
      <c r="FA26">
        <v>524.06500000000005</v>
      </c>
      <c r="FB26">
        <v>24.179400000000001</v>
      </c>
      <c r="FC26">
        <v>33.406999999999996</v>
      </c>
      <c r="FD26">
        <v>30.000299999999999</v>
      </c>
      <c r="FE26">
        <v>33.213900000000002</v>
      </c>
      <c r="FF26">
        <v>33.251399999999997</v>
      </c>
      <c r="FG26">
        <v>29.224900000000002</v>
      </c>
      <c r="FH26">
        <v>0</v>
      </c>
      <c r="FI26">
        <v>100</v>
      </c>
      <c r="FJ26">
        <v>24.181799999999999</v>
      </c>
      <c r="FK26">
        <v>614.524</v>
      </c>
      <c r="FL26">
        <v>15.8497</v>
      </c>
      <c r="FM26">
        <v>100.827</v>
      </c>
      <c r="FN26">
        <v>100.313</v>
      </c>
    </row>
    <row r="27" spans="1:170" x14ac:dyDescent="0.25">
      <c r="A27">
        <v>11</v>
      </c>
      <c r="B27">
        <v>1608145901.0999999</v>
      </c>
      <c r="C27">
        <v>1025.5</v>
      </c>
      <c r="D27" t="s">
        <v>332</v>
      </c>
      <c r="E27" t="s">
        <v>333</v>
      </c>
      <c r="F27" t="s">
        <v>285</v>
      </c>
      <c r="G27" t="s">
        <v>286</v>
      </c>
      <c r="H27">
        <v>1608145893.0999999</v>
      </c>
      <c r="I27">
        <f t="shared" si="0"/>
        <v>1.1023846632121123E-3</v>
      </c>
      <c r="J27">
        <f t="shared" si="1"/>
        <v>13.26064149122649</v>
      </c>
      <c r="K27">
        <f t="shared" si="2"/>
        <v>699.621806451613</v>
      </c>
      <c r="L27">
        <f t="shared" si="3"/>
        <v>230.99444738877943</v>
      </c>
      <c r="M27">
        <f t="shared" si="4"/>
        <v>23.657202862262181</v>
      </c>
      <c r="N27">
        <f t="shared" si="5"/>
        <v>71.651484220447571</v>
      </c>
      <c r="O27">
        <f t="shared" si="6"/>
        <v>4.7382843209217734E-2</v>
      </c>
      <c r="P27">
        <f t="shared" si="7"/>
        <v>2.9698940934010931</v>
      </c>
      <c r="Q27">
        <f t="shared" si="8"/>
        <v>4.6966843400207688E-2</v>
      </c>
      <c r="R27">
        <f t="shared" si="9"/>
        <v>2.939134851528058E-2</v>
      </c>
      <c r="S27">
        <f t="shared" si="10"/>
        <v>231.28553245691234</v>
      </c>
      <c r="T27">
        <f t="shared" si="11"/>
        <v>29.035980896724922</v>
      </c>
      <c r="U27">
        <f t="shared" si="12"/>
        <v>28.649509677419399</v>
      </c>
      <c r="V27">
        <f t="shared" si="13"/>
        <v>3.94092368673327</v>
      </c>
      <c r="W27">
        <f t="shared" si="14"/>
        <v>42.285380282366035</v>
      </c>
      <c r="X27">
        <f t="shared" si="15"/>
        <v>1.6021465093014338</v>
      </c>
      <c r="Y27">
        <f t="shared" si="16"/>
        <v>3.7888899156230722</v>
      </c>
      <c r="Z27">
        <f t="shared" si="17"/>
        <v>2.3387771774318362</v>
      </c>
      <c r="AA27">
        <f t="shared" si="18"/>
        <v>-48.61516364765415</v>
      </c>
      <c r="AB27">
        <f t="shared" si="19"/>
        <v>-108.30400155110283</v>
      </c>
      <c r="AC27">
        <f t="shared" si="20"/>
        <v>-7.9737303700132385</v>
      </c>
      <c r="AD27">
        <f t="shared" si="21"/>
        <v>66.392636888142107</v>
      </c>
      <c r="AE27">
        <v>11</v>
      </c>
      <c r="AF27">
        <v>2</v>
      </c>
      <c r="AG27">
        <f t="shared" si="22"/>
        <v>1</v>
      </c>
      <c r="AH27">
        <f t="shared" si="23"/>
        <v>0</v>
      </c>
      <c r="AI27">
        <f t="shared" si="24"/>
        <v>53927.936278606023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647.58068000000003</v>
      </c>
      <c r="AR27">
        <v>823.59</v>
      </c>
      <c r="AS27">
        <f t="shared" si="27"/>
        <v>0.21370987991597756</v>
      </c>
      <c r="AT27">
        <v>0.5</v>
      </c>
      <c r="AU27">
        <f t="shared" si="28"/>
        <v>1180.1548257312306</v>
      </c>
      <c r="AV27">
        <f t="shared" si="29"/>
        <v>13.26064149122649</v>
      </c>
      <c r="AW27">
        <f t="shared" si="30"/>
        <v>126.10537304464137</v>
      </c>
      <c r="AX27">
        <f t="shared" si="31"/>
        <v>0.42096188637550241</v>
      </c>
      <c r="AY27">
        <f t="shared" si="32"/>
        <v>1.1725909744484897E-2</v>
      </c>
      <c r="AZ27">
        <f t="shared" si="33"/>
        <v>2.9608057407205037</v>
      </c>
      <c r="BA27" t="s">
        <v>335</v>
      </c>
      <c r="BB27">
        <v>476.89</v>
      </c>
      <c r="BC27">
        <f t="shared" si="34"/>
        <v>346.70000000000005</v>
      </c>
      <c r="BD27">
        <f t="shared" si="35"/>
        <v>0.50767037784828373</v>
      </c>
      <c r="BE27">
        <f t="shared" si="36"/>
        <v>0.87552016199971983</v>
      </c>
      <c r="BF27">
        <f t="shared" si="37"/>
        <v>1.628011384092152</v>
      </c>
      <c r="BG27">
        <f t="shared" si="38"/>
        <v>0.95754616103986478</v>
      </c>
      <c r="BH27">
        <f t="shared" si="39"/>
        <v>1399.9638709677399</v>
      </c>
      <c r="BI27">
        <f t="shared" si="40"/>
        <v>1180.1548257312306</v>
      </c>
      <c r="BJ27">
        <f t="shared" si="41"/>
        <v>0.84298948723257838</v>
      </c>
      <c r="BK27">
        <f t="shared" si="42"/>
        <v>0.19597897446515672</v>
      </c>
      <c r="BL27">
        <v>6</v>
      </c>
      <c r="BM27">
        <v>0.5</v>
      </c>
      <c r="BN27" t="s">
        <v>290</v>
      </c>
      <c r="BO27">
        <v>2</v>
      </c>
      <c r="BP27">
        <v>1608145893.0999999</v>
      </c>
      <c r="BQ27">
        <v>699.621806451613</v>
      </c>
      <c r="BR27">
        <v>716.46012903225801</v>
      </c>
      <c r="BS27">
        <v>15.6437322580645</v>
      </c>
      <c r="BT27">
        <v>14.3415612903226</v>
      </c>
      <c r="BU27">
        <v>696.11493548387102</v>
      </c>
      <c r="BV27">
        <v>15.646332258064501</v>
      </c>
      <c r="BW27">
        <v>499.998516129032</v>
      </c>
      <c r="BX27">
        <v>102.31467741935499</v>
      </c>
      <c r="BY27">
        <v>9.9917951612903205E-2</v>
      </c>
      <c r="BZ27">
        <v>27.973087096774201</v>
      </c>
      <c r="CA27">
        <v>28.649509677419399</v>
      </c>
      <c r="CB27">
        <v>999.9</v>
      </c>
      <c r="CC27">
        <v>0</v>
      </c>
      <c r="CD27">
        <v>0</v>
      </c>
      <c r="CE27">
        <v>10000.337419354801</v>
      </c>
      <c r="CF27">
        <v>0</v>
      </c>
      <c r="CG27">
        <v>302.67254838709698</v>
      </c>
      <c r="CH27">
        <v>1399.9638709677399</v>
      </c>
      <c r="CI27">
        <v>0.899993548387097</v>
      </c>
      <c r="CJ27">
        <v>0.100006435483871</v>
      </c>
      <c r="CK27">
        <v>0</v>
      </c>
      <c r="CL27">
        <v>647.42522580645198</v>
      </c>
      <c r="CM27">
        <v>4.9993800000000004</v>
      </c>
      <c r="CN27">
        <v>9098.0683870967696</v>
      </c>
      <c r="CO27">
        <v>11164.0419354839</v>
      </c>
      <c r="CP27">
        <v>47.411000000000001</v>
      </c>
      <c r="CQ27">
        <v>49.584451612903202</v>
      </c>
      <c r="CR27">
        <v>48.156999999999996</v>
      </c>
      <c r="CS27">
        <v>49.118903225806399</v>
      </c>
      <c r="CT27">
        <v>48.868838709677398</v>
      </c>
      <c r="CU27">
        <v>1255.4587096774201</v>
      </c>
      <c r="CV27">
        <v>139.50580645161301</v>
      </c>
      <c r="CW27">
        <v>0</v>
      </c>
      <c r="CX27">
        <v>103.5</v>
      </c>
      <c r="CY27">
        <v>0</v>
      </c>
      <c r="CZ27">
        <v>647.58068000000003</v>
      </c>
      <c r="DA27">
        <v>8.24046154092545</v>
      </c>
      <c r="DB27">
        <v>87.642307645846898</v>
      </c>
      <c r="DC27">
        <v>9099.7744000000002</v>
      </c>
      <c r="DD27">
        <v>15</v>
      </c>
      <c r="DE27">
        <v>1608145573.5999999</v>
      </c>
      <c r="DF27" t="s">
        <v>323</v>
      </c>
      <c r="DG27">
        <v>1608145566.5999999</v>
      </c>
      <c r="DH27">
        <v>1608145573.5999999</v>
      </c>
      <c r="DI27">
        <v>9</v>
      </c>
      <c r="DJ27">
        <v>0.13600000000000001</v>
      </c>
      <c r="DK27">
        <v>-4.0000000000000001E-3</v>
      </c>
      <c r="DL27">
        <v>3.5070000000000001</v>
      </c>
      <c r="DM27">
        <v>-3.0000000000000001E-3</v>
      </c>
      <c r="DN27">
        <v>411</v>
      </c>
      <c r="DO27">
        <v>14</v>
      </c>
      <c r="DP27">
        <v>0.17</v>
      </c>
      <c r="DQ27">
        <v>0.05</v>
      </c>
      <c r="DR27">
        <v>13.264880699030501</v>
      </c>
      <c r="DS27">
        <v>-0.123211855165555</v>
      </c>
      <c r="DT27">
        <v>2.4309945405671801E-2</v>
      </c>
      <c r="DU27">
        <v>1</v>
      </c>
      <c r="DV27">
        <v>-16.839756666666698</v>
      </c>
      <c r="DW27">
        <v>0.122405339265829</v>
      </c>
      <c r="DX27">
        <v>2.72666301955744E-2</v>
      </c>
      <c r="DY27">
        <v>1</v>
      </c>
      <c r="DZ27">
        <v>1.3022023333333299</v>
      </c>
      <c r="EA27">
        <v>6.7587096774158802E-3</v>
      </c>
      <c r="EB27">
        <v>8.7551768812641102E-4</v>
      </c>
      <c r="EC27">
        <v>1</v>
      </c>
      <c r="ED27">
        <v>3</v>
      </c>
      <c r="EE27">
        <v>3</v>
      </c>
      <c r="EF27" t="s">
        <v>306</v>
      </c>
      <c r="EG27">
        <v>100</v>
      </c>
      <c r="EH27">
        <v>100</v>
      </c>
      <c r="EI27">
        <v>3.5070000000000001</v>
      </c>
      <c r="EJ27">
        <v>-2.5999999999999999E-3</v>
      </c>
      <c r="EK27">
        <v>3.5069000000000301</v>
      </c>
      <c r="EL27">
        <v>0</v>
      </c>
      <c r="EM27">
        <v>0</v>
      </c>
      <c r="EN27">
        <v>0</v>
      </c>
      <c r="EO27">
        <v>-2.5949999999994602E-3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5.6</v>
      </c>
      <c r="EX27">
        <v>5.5</v>
      </c>
      <c r="EY27">
        <v>2</v>
      </c>
      <c r="EZ27">
        <v>470.12200000000001</v>
      </c>
      <c r="FA27">
        <v>524.23</v>
      </c>
      <c r="FB27">
        <v>24.34</v>
      </c>
      <c r="FC27">
        <v>33.413899999999998</v>
      </c>
      <c r="FD27">
        <v>30</v>
      </c>
      <c r="FE27">
        <v>33.218600000000002</v>
      </c>
      <c r="FF27">
        <v>33.254300000000001</v>
      </c>
      <c r="FG27">
        <v>33.085599999999999</v>
      </c>
      <c r="FH27">
        <v>0</v>
      </c>
      <c r="FI27">
        <v>100</v>
      </c>
      <c r="FJ27">
        <v>24.347200000000001</v>
      </c>
      <c r="FK27">
        <v>716.58199999999999</v>
      </c>
      <c r="FL27">
        <v>15.7135</v>
      </c>
      <c r="FM27">
        <v>100.827</v>
      </c>
      <c r="FN27">
        <v>100.31399999999999</v>
      </c>
    </row>
    <row r="28" spans="1:170" x14ac:dyDescent="0.25">
      <c r="A28">
        <v>12</v>
      </c>
      <c r="B28">
        <v>1608146017.5</v>
      </c>
      <c r="C28">
        <v>1141.9000000953699</v>
      </c>
      <c r="D28" t="s">
        <v>336</v>
      </c>
      <c r="E28" t="s">
        <v>337</v>
      </c>
      <c r="F28" t="s">
        <v>285</v>
      </c>
      <c r="G28" t="s">
        <v>286</v>
      </c>
      <c r="H28">
        <v>1608146009.75</v>
      </c>
      <c r="I28">
        <f t="shared" si="0"/>
        <v>1.0490818522094693E-3</v>
      </c>
      <c r="J28">
        <f t="shared" si="1"/>
        <v>14.747315568521829</v>
      </c>
      <c r="K28">
        <f t="shared" si="2"/>
        <v>799.823033333333</v>
      </c>
      <c r="L28">
        <f t="shared" si="3"/>
        <v>248.7884234383931</v>
      </c>
      <c r="M28">
        <f t="shared" si="4"/>
        <v>25.478357665625438</v>
      </c>
      <c r="N28">
        <f t="shared" si="5"/>
        <v>81.909668588411293</v>
      </c>
      <c r="O28">
        <f t="shared" si="6"/>
        <v>4.4735878597327888E-2</v>
      </c>
      <c r="P28">
        <f t="shared" si="7"/>
        <v>2.9704142591333826</v>
      </c>
      <c r="Q28">
        <f t="shared" si="8"/>
        <v>4.4364926906416975E-2</v>
      </c>
      <c r="R28">
        <f t="shared" si="9"/>
        <v>2.7761151329673273E-2</v>
      </c>
      <c r="S28">
        <f t="shared" si="10"/>
        <v>231.29320358776931</v>
      </c>
      <c r="T28">
        <f t="shared" si="11"/>
        <v>29.074238937193254</v>
      </c>
      <c r="U28">
        <f t="shared" si="12"/>
        <v>28.695733333333301</v>
      </c>
      <c r="V28">
        <f t="shared" si="13"/>
        <v>3.9515044805726771</v>
      </c>
      <c r="W28">
        <f t="shared" si="14"/>
        <v>42.047724520690672</v>
      </c>
      <c r="X28">
        <f t="shared" si="15"/>
        <v>1.595440650860309</v>
      </c>
      <c r="Y28">
        <f t="shared" si="16"/>
        <v>3.7943566959853703</v>
      </c>
      <c r="Z28">
        <f t="shared" si="17"/>
        <v>2.3560638297123679</v>
      </c>
      <c r="AA28">
        <f t="shared" si="18"/>
        <v>-46.264509682437598</v>
      </c>
      <c r="AB28">
        <f t="shared" si="19"/>
        <v>-111.76505444866365</v>
      </c>
      <c r="AC28">
        <f t="shared" si="20"/>
        <v>-8.2300115990200275</v>
      </c>
      <c r="AD28">
        <f t="shared" si="21"/>
        <v>65.033627857648042</v>
      </c>
      <c r="AE28">
        <v>10</v>
      </c>
      <c r="AF28">
        <v>2</v>
      </c>
      <c r="AG28">
        <f t="shared" si="22"/>
        <v>1</v>
      </c>
      <c r="AH28">
        <f t="shared" si="23"/>
        <v>0</v>
      </c>
      <c r="AI28">
        <f t="shared" si="24"/>
        <v>53938.627818415109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671.38487999999995</v>
      </c>
      <c r="AR28">
        <v>866.86</v>
      </c>
      <c r="AS28">
        <f t="shared" si="27"/>
        <v>0.22549791200424529</v>
      </c>
      <c r="AT28">
        <v>0.5</v>
      </c>
      <c r="AU28">
        <f t="shared" si="28"/>
        <v>1180.1955008569471</v>
      </c>
      <c r="AV28">
        <f t="shared" si="29"/>
        <v>14.747315568521829</v>
      </c>
      <c r="AW28">
        <f t="shared" si="30"/>
        <v>133.06581060002304</v>
      </c>
      <c r="AX28">
        <f t="shared" si="31"/>
        <v>0.4362180744295503</v>
      </c>
      <c r="AY28">
        <f t="shared" si="32"/>
        <v>1.29851901970567E-2</v>
      </c>
      <c r="AZ28">
        <f t="shared" si="33"/>
        <v>2.7630990009920859</v>
      </c>
      <c r="BA28" t="s">
        <v>339</v>
      </c>
      <c r="BB28">
        <v>488.72</v>
      </c>
      <c r="BC28">
        <f t="shared" si="34"/>
        <v>378.14</v>
      </c>
      <c r="BD28">
        <f t="shared" si="35"/>
        <v>0.51693848839054335</v>
      </c>
      <c r="BE28">
        <f t="shared" si="36"/>
        <v>0.86365275333891023</v>
      </c>
      <c r="BF28">
        <f t="shared" si="37"/>
        <v>1.2912613746074648</v>
      </c>
      <c r="BG28">
        <f t="shared" si="38"/>
        <v>0.94055489907520839</v>
      </c>
      <c r="BH28">
        <f t="shared" si="39"/>
        <v>1400.0123333333299</v>
      </c>
      <c r="BI28">
        <f t="shared" si="40"/>
        <v>1180.1955008569471</v>
      </c>
      <c r="BJ28">
        <f t="shared" si="41"/>
        <v>0.84298935999155478</v>
      </c>
      <c r="BK28">
        <f t="shared" si="42"/>
        <v>0.19597871998310951</v>
      </c>
      <c r="BL28">
        <v>6</v>
      </c>
      <c r="BM28">
        <v>0.5</v>
      </c>
      <c r="BN28" t="s">
        <v>290</v>
      </c>
      <c r="BO28">
        <v>2</v>
      </c>
      <c r="BP28">
        <v>1608146009.75</v>
      </c>
      <c r="BQ28">
        <v>799.823033333333</v>
      </c>
      <c r="BR28">
        <v>818.526166666667</v>
      </c>
      <c r="BS28">
        <v>15.578993333333299</v>
      </c>
      <c r="BT28">
        <v>14.339743333333301</v>
      </c>
      <c r="BU28">
        <v>796.31619999999998</v>
      </c>
      <c r="BV28">
        <v>15.5815866666667</v>
      </c>
      <c r="BW28">
        <v>500.01446666666698</v>
      </c>
      <c r="BX28">
        <v>102.30970000000001</v>
      </c>
      <c r="BY28">
        <v>0.10003962333333299</v>
      </c>
      <c r="BZ28">
        <v>27.997816666666701</v>
      </c>
      <c r="CA28">
        <v>28.695733333333301</v>
      </c>
      <c r="CB28">
        <v>999.9</v>
      </c>
      <c r="CC28">
        <v>0</v>
      </c>
      <c r="CD28">
        <v>0</v>
      </c>
      <c r="CE28">
        <v>10003.769</v>
      </c>
      <c r="CF28">
        <v>0</v>
      </c>
      <c r="CG28">
        <v>304.46466666666697</v>
      </c>
      <c r="CH28">
        <v>1400.0123333333299</v>
      </c>
      <c r="CI28">
        <v>0.899996666666667</v>
      </c>
      <c r="CJ28">
        <v>0.10000353333333301</v>
      </c>
      <c r="CK28">
        <v>0</v>
      </c>
      <c r="CL28">
        <v>671.29129999999998</v>
      </c>
      <c r="CM28">
        <v>4.9993800000000004</v>
      </c>
      <c r="CN28">
        <v>9398.3866666666709</v>
      </c>
      <c r="CO28">
        <v>11164.42</v>
      </c>
      <c r="CP28">
        <v>46.887366666666701</v>
      </c>
      <c r="CQ28">
        <v>49.066233333333301</v>
      </c>
      <c r="CR28">
        <v>47.606099999999998</v>
      </c>
      <c r="CS28">
        <v>48.651866666666699</v>
      </c>
      <c r="CT28">
        <v>48.377033333333301</v>
      </c>
      <c r="CU28">
        <v>1255.508</v>
      </c>
      <c r="CV28">
        <v>139.50466666666699</v>
      </c>
      <c r="CW28">
        <v>0</v>
      </c>
      <c r="CX28">
        <v>115.80000019073501</v>
      </c>
      <c r="CY28">
        <v>0</v>
      </c>
      <c r="CZ28">
        <v>671.38487999999995</v>
      </c>
      <c r="DA28">
        <v>8.9215384301250396</v>
      </c>
      <c r="DB28">
        <v>99.779999784421904</v>
      </c>
      <c r="DC28">
        <v>9399.2279999999992</v>
      </c>
      <c r="DD28">
        <v>15</v>
      </c>
      <c r="DE28">
        <v>1608145573.5999999</v>
      </c>
      <c r="DF28" t="s">
        <v>323</v>
      </c>
      <c r="DG28">
        <v>1608145566.5999999</v>
      </c>
      <c r="DH28">
        <v>1608145573.5999999</v>
      </c>
      <c r="DI28">
        <v>9</v>
      </c>
      <c r="DJ28">
        <v>0.13600000000000001</v>
      </c>
      <c r="DK28">
        <v>-4.0000000000000001E-3</v>
      </c>
      <c r="DL28">
        <v>3.5070000000000001</v>
      </c>
      <c r="DM28">
        <v>-3.0000000000000001E-3</v>
      </c>
      <c r="DN28">
        <v>411</v>
      </c>
      <c r="DO28">
        <v>14</v>
      </c>
      <c r="DP28">
        <v>0.17</v>
      </c>
      <c r="DQ28">
        <v>0.05</v>
      </c>
      <c r="DR28">
        <v>14.756250416497</v>
      </c>
      <c r="DS28">
        <v>-0.15310559993322101</v>
      </c>
      <c r="DT28">
        <v>5.5338358314726797E-2</v>
      </c>
      <c r="DU28">
        <v>1</v>
      </c>
      <c r="DV28">
        <v>-18.714861290322599</v>
      </c>
      <c r="DW28">
        <v>0.189638709677487</v>
      </c>
      <c r="DX28">
        <v>6.5658562949988897E-2</v>
      </c>
      <c r="DY28">
        <v>1</v>
      </c>
      <c r="DZ28">
        <v>1.2396254838709699</v>
      </c>
      <c r="EA28">
        <v>-4.10917741935478E-2</v>
      </c>
      <c r="EB28">
        <v>3.4776436578565898E-3</v>
      </c>
      <c r="EC28">
        <v>1</v>
      </c>
      <c r="ED28">
        <v>3</v>
      </c>
      <c r="EE28">
        <v>3</v>
      </c>
      <c r="EF28" t="s">
        <v>306</v>
      </c>
      <c r="EG28">
        <v>100</v>
      </c>
      <c r="EH28">
        <v>100</v>
      </c>
      <c r="EI28">
        <v>3.5070000000000001</v>
      </c>
      <c r="EJ28">
        <v>-2.5000000000000001E-3</v>
      </c>
      <c r="EK28">
        <v>3.5069000000000301</v>
      </c>
      <c r="EL28">
        <v>0</v>
      </c>
      <c r="EM28">
        <v>0</v>
      </c>
      <c r="EN28">
        <v>0</v>
      </c>
      <c r="EO28">
        <v>-2.5949999999994602E-3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7.5</v>
      </c>
      <c r="EX28">
        <v>7.4</v>
      </c>
      <c r="EY28">
        <v>2</v>
      </c>
      <c r="EZ28">
        <v>470.45</v>
      </c>
      <c r="FA28">
        <v>523.86599999999999</v>
      </c>
      <c r="FB28">
        <v>24.3582</v>
      </c>
      <c r="FC28">
        <v>33.418999999999997</v>
      </c>
      <c r="FD28">
        <v>30</v>
      </c>
      <c r="FE28">
        <v>33.227499999999999</v>
      </c>
      <c r="FF28">
        <v>33.263300000000001</v>
      </c>
      <c r="FG28">
        <v>36.851199999999999</v>
      </c>
      <c r="FH28">
        <v>0</v>
      </c>
      <c r="FI28">
        <v>100</v>
      </c>
      <c r="FJ28">
        <v>24.355899999999998</v>
      </c>
      <c r="FK28">
        <v>818.58299999999997</v>
      </c>
      <c r="FL28">
        <v>15.6252</v>
      </c>
      <c r="FM28">
        <v>100.821</v>
      </c>
      <c r="FN28">
        <v>100.312</v>
      </c>
    </row>
    <row r="29" spans="1:170" x14ac:dyDescent="0.25">
      <c r="A29">
        <v>13</v>
      </c>
      <c r="B29">
        <v>1608146138</v>
      </c>
      <c r="C29">
        <v>1262.4000000953699</v>
      </c>
      <c r="D29" t="s">
        <v>340</v>
      </c>
      <c r="E29" t="s">
        <v>341</v>
      </c>
      <c r="F29" t="s">
        <v>285</v>
      </c>
      <c r="G29" t="s">
        <v>286</v>
      </c>
      <c r="H29">
        <v>1608146130</v>
      </c>
      <c r="I29">
        <f t="shared" si="0"/>
        <v>9.8281120312912842E-4</v>
      </c>
      <c r="J29">
        <f t="shared" si="1"/>
        <v>15.921846552596996</v>
      </c>
      <c r="K29">
        <f t="shared" si="2"/>
        <v>899.93432258064502</v>
      </c>
      <c r="L29">
        <f t="shared" si="3"/>
        <v>261.97592519132508</v>
      </c>
      <c r="M29">
        <f t="shared" si="4"/>
        <v>26.826859081870833</v>
      </c>
      <c r="N29">
        <f t="shared" si="5"/>
        <v>92.155075842096082</v>
      </c>
      <c r="O29">
        <f t="shared" si="6"/>
        <v>4.1639679878980533E-2</v>
      </c>
      <c r="P29">
        <f t="shared" si="7"/>
        <v>2.9703500993126943</v>
      </c>
      <c r="Q29">
        <f t="shared" si="8"/>
        <v>4.1318092858116447E-2</v>
      </c>
      <c r="R29">
        <f t="shared" si="9"/>
        <v>2.5852494182003097E-2</v>
      </c>
      <c r="S29">
        <f t="shared" si="10"/>
        <v>231.29139255385672</v>
      </c>
      <c r="T29">
        <f t="shared" si="11"/>
        <v>29.09106826614147</v>
      </c>
      <c r="U29">
        <f t="shared" si="12"/>
        <v>28.724370967741901</v>
      </c>
      <c r="V29">
        <f t="shared" si="13"/>
        <v>3.9580721804107259</v>
      </c>
      <c r="W29">
        <f t="shared" si="14"/>
        <v>41.85878963888031</v>
      </c>
      <c r="X29">
        <f t="shared" si="15"/>
        <v>1.5882547127858686</v>
      </c>
      <c r="Y29">
        <f t="shared" si="16"/>
        <v>3.7943159047069694</v>
      </c>
      <c r="Z29">
        <f t="shared" si="17"/>
        <v>2.3698174676248573</v>
      </c>
      <c r="AA29">
        <f t="shared" si="18"/>
        <v>-43.341974057994562</v>
      </c>
      <c r="AB29">
        <f t="shared" si="19"/>
        <v>-116.37813069802628</v>
      </c>
      <c r="AC29">
        <f t="shared" si="20"/>
        <v>-8.5711032731175933</v>
      </c>
      <c r="AD29">
        <f t="shared" si="21"/>
        <v>63.000184524718279</v>
      </c>
      <c r="AE29">
        <v>10</v>
      </c>
      <c r="AF29">
        <v>2</v>
      </c>
      <c r="AG29">
        <f t="shared" si="22"/>
        <v>1</v>
      </c>
      <c r="AH29">
        <f t="shared" si="23"/>
        <v>0</v>
      </c>
      <c r="AI29">
        <f t="shared" si="24"/>
        <v>53936.616690651361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692.24426923076896</v>
      </c>
      <c r="AR29">
        <v>903.87</v>
      </c>
      <c r="AS29">
        <f t="shared" si="27"/>
        <v>0.23413292925888796</v>
      </c>
      <c r="AT29">
        <v>0.5</v>
      </c>
      <c r="AU29">
        <f t="shared" si="28"/>
        <v>1180.187904114862</v>
      </c>
      <c r="AV29">
        <f t="shared" si="29"/>
        <v>15.921846552596996</v>
      </c>
      <c r="AW29">
        <f t="shared" si="30"/>
        <v>138.16042553316012</v>
      </c>
      <c r="AX29">
        <f t="shared" si="31"/>
        <v>0.45005365815880605</v>
      </c>
      <c r="AY29">
        <f t="shared" si="32"/>
        <v>1.3980480544568769E-2</v>
      </c>
      <c r="AZ29">
        <f t="shared" si="33"/>
        <v>2.6090145706794119</v>
      </c>
      <c r="BA29" t="s">
        <v>343</v>
      </c>
      <c r="BB29">
        <v>497.08</v>
      </c>
      <c r="BC29">
        <f t="shared" si="34"/>
        <v>406.79</v>
      </c>
      <c r="BD29">
        <f t="shared" si="35"/>
        <v>0.52023336554298538</v>
      </c>
      <c r="BE29">
        <f t="shared" si="36"/>
        <v>0.85287884267631109</v>
      </c>
      <c r="BF29">
        <f t="shared" si="37"/>
        <v>1.123320104037794</v>
      </c>
      <c r="BG29">
        <f t="shared" si="38"/>
        <v>0.92602181367396208</v>
      </c>
      <c r="BH29">
        <f t="shared" si="39"/>
        <v>1400.0035483871</v>
      </c>
      <c r="BI29">
        <f t="shared" si="40"/>
        <v>1180.187904114862</v>
      </c>
      <c r="BJ29">
        <f t="shared" si="41"/>
        <v>0.84298922347341154</v>
      </c>
      <c r="BK29">
        <f t="shared" si="42"/>
        <v>0.19597844694682301</v>
      </c>
      <c r="BL29">
        <v>6</v>
      </c>
      <c r="BM29">
        <v>0.5</v>
      </c>
      <c r="BN29" t="s">
        <v>290</v>
      </c>
      <c r="BO29">
        <v>2</v>
      </c>
      <c r="BP29">
        <v>1608146130</v>
      </c>
      <c r="BQ29">
        <v>899.93432258064502</v>
      </c>
      <c r="BR29">
        <v>920.10154838709695</v>
      </c>
      <c r="BS29">
        <v>15.5099967741935</v>
      </c>
      <c r="BT29">
        <v>14.348935483870999</v>
      </c>
      <c r="BU29">
        <v>896.42745161290304</v>
      </c>
      <c r="BV29">
        <v>15.512596774193501</v>
      </c>
      <c r="BW29">
        <v>500.00864516129002</v>
      </c>
      <c r="BX29">
        <v>102.302032258065</v>
      </c>
      <c r="BY29">
        <v>9.9969232258064505E-2</v>
      </c>
      <c r="BZ29">
        <v>27.997632258064499</v>
      </c>
      <c r="CA29">
        <v>28.724370967741901</v>
      </c>
      <c r="CB29">
        <v>999.9</v>
      </c>
      <c r="CC29">
        <v>0</v>
      </c>
      <c r="CD29">
        <v>0</v>
      </c>
      <c r="CE29">
        <v>10004.155483871</v>
      </c>
      <c r="CF29">
        <v>0</v>
      </c>
      <c r="CG29">
        <v>304.86525806451601</v>
      </c>
      <c r="CH29">
        <v>1400.0035483871</v>
      </c>
      <c r="CI29">
        <v>0.90000048387096798</v>
      </c>
      <c r="CJ29">
        <v>9.9999200000000094E-2</v>
      </c>
      <c r="CK29">
        <v>0</v>
      </c>
      <c r="CL29">
        <v>692.20038709677397</v>
      </c>
      <c r="CM29">
        <v>4.9993800000000004</v>
      </c>
      <c r="CN29">
        <v>9658.5993548387105</v>
      </c>
      <c r="CO29">
        <v>11164.364516129001</v>
      </c>
      <c r="CP29">
        <v>46.469516129032201</v>
      </c>
      <c r="CQ29">
        <v>48.640999999999998</v>
      </c>
      <c r="CR29">
        <v>47.168999999999997</v>
      </c>
      <c r="CS29">
        <v>48.302</v>
      </c>
      <c r="CT29">
        <v>47.993903225806399</v>
      </c>
      <c r="CU29">
        <v>1255.5064516129</v>
      </c>
      <c r="CV29">
        <v>139.497419354839</v>
      </c>
      <c r="CW29">
        <v>0</v>
      </c>
      <c r="CX29">
        <v>119.700000047684</v>
      </c>
      <c r="CY29">
        <v>0</v>
      </c>
      <c r="CZ29">
        <v>692.24426923076896</v>
      </c>
      <c r="DA29">
        <v>4.7139487042189003</v>
      </c>
      <c r="DB29">
        <v>67.831453051360299</v>
      </c>
      <c r="DC29">
        <v>9658.96653846154</v>
      </c>
      <c r="DD29">
        <v>15</v>
      </c>
      <c r="DE29">
        <v>1608145573.5999999</v>
      </c>
      <c r="DF29" t="s">
        <v>323</v>
      </c>
      <c r="DG29">
        <v>1608145566.5999999</v>
      </c>
      <c r="DH29">
        <v>1608145573.5999999</v>
      </c>
      <c r="DI29">
        <v>9</v>
      </c>
      <c r="DJ29">
        <v>0.13600000000000001</v>
      </c>
      <c r="DK29">
        <v>-4.0000000000000001E-3</v>
      </c>
      <c r="DL29">
        <v>3.5070000000000001</v>
      </c>
      <c r="DM29">
        <v>-3.0000000000000001E-3</v>
      </c>
      <c r="DN29">
        <v>411</v>
      </c>
      <c r="DO29">
        <v>14</v>
      </c>
      <c r="DP29">
        <v>0.17</v>
      </c>
      <c r="DQ29">
        <v>0.05</v>
      </c>
      <c r="DR29">
        <v>15.9232065405059</v>
      </c>
      <c r="DS29">
        <v>-0.15924294416370799</v>
      </c>
      <c r="DT29">
        <v>4.9603687864718499E-2</v>
      </c>
      <c r="DU29">
        <v>1</v>
      </c>
      <c r="DV29">
        <v>-20.167222580645198</v>
      </c>
      <c r="DW29">
        <v>0.25967419354841698</v>
      </c>
      <c r="DX29">
        <v>5.9834625371437203E-2</v>
      </c>
      <c r="DY29">
        <v>0</v>
      </c>
      <c r="DZ29">
        <v>1.1610590322580601</v>
      </c>
      <c r="EA29">
        <v>-5.4589838709677402E-2</v>
      </c>
      <c r="EB29">
        <v>4.1118329284173796E-3</v>
      </c>
      <c r="EC29">
        <v>1</v>
      </c>
      <c r="ED29">
        <v>2</v>
      </c>
      <c r="EE29">
        <v>3</v>
      </c>
      <c r="EF29" t="s">
        <v>301</v>
      </c>
      <c r="EG29">
        <v>100</v>
      </c>
      <c r="EH29">
        <v>100</v>
      </c>
      <c r="EI29">
        <v>3.5070000000000001</v>
      </c>
      <c r="EJ29">
        <v>-2.5999999999999999E-3</v>
      </c>
      <c r="EK29">
        <v>3.5069000000000301</v>
      </c>
      <c r="EL29">
        <v>0</v>
      </c>
      <c r="EM29">
        <v>0</v>
      </c>
      <c r="EN29">
        <v>0</v>
      </c>
      <c r="EO29">
        <v>-2.5949999999994602E-3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9.5</v>
      </c>
      <c r="EX29">
        <v>9.4</v>
      </c>
      <c r="EY29">
        <v>2</v>
      </c>
      <c r="EZ29">
        <v>470.43799999999999</v>
      </c>
      <c r="FA29">
        <v>523.75099999999998</v>
      </c>
      <c r="FB29">
        <v>24.428899999999999</v>
      </c>
      <c r="FC29">
        <v>33.439</v>
      </c>
      <c r="FD29">
        <v>30.0002</v>
      </c>
      <c r="FE29">
        <v>33.245100000000001</v>
      </c>
      <c r="FF29">
        <v>33.281100000000002</v>
      </c>
      <c r="FG29">
        <v>40.525399999999998</v>
      </c>
      <c r="FH29">
        <v>0</v>
      </c>
      <c r="FI29">
        <v>100</v>
      </c>
      <c r="FJ29">
        <v>24.425699999999999</v>
      </c>
      <c r="FK29">
        <v>919.93899999999996</v>
      </c>
      <c r="FL29">
        <v>15.5587</v>
      </c>
      <c r="FM29">
        <v>100.81699999999999</v>
      </c>
      <c r="FN29">
        <v>100.30800000000001</v>
      </c>
    </row>
    <row r="30" spans="1:170" x14ac:dyDescent="0.25">
      <c r="A30">
        <v>14</v>
      </c>
      <c r="B30">
        <v>1608146258.5</v>
      </c>
      <c r="C30">
        <v>1382.9000000953699</v>
      </c>
      <c r="D30" t="s">
        <v>344</v>
      </c>
      <c r="E30" t="s">
        <v>345</v>
      </c>
      <c r="F30" t="s">
        <v>285</v>
      </c>
      <c r="G30" t="s">
        <v>286</v>
      </c>
      <c r="H30">
        <v>1608146250.5</v>
      </c>
      <c r="I30">
        <f t="shared" si="0"/>
        <v>8.3816171573218665E-4</v>
      </c>
      <c r="J30">
        <f t="shared" si="1"/>
        <v>16.625595291442018</v>
      </c>
      <c r="K30">
        <f t="shared" si="2"/>
        <v>1201.9380000000001</v>
      </c>
      <c r="L30">
        <f t="shared" si="3"/>
        <v>409.47319309744995</v>
      </c>
      <c r="M30">
        <f t="shared" si="4"/>
        <v>41.931415462392579</v>
      </c>
      <c r="N30">
        <f t="shared" si="5"/>
        <v>123.08244468165427</v>
      </c>
      <c r="O30">
        <f t="shared" si="6"/>
        <v>3.5127351556172262E-2</v>
      </c>
      <c r="P30">
        <f t="shared" si="7"/>
        <v>2.9687293472317853</v>
      </c>
      <c r="Q30">
        <f t="shared" si="8"/>
        <v>3.4898066155042262E-2</v>
      </c>
      <c r="R30">
        <f t="shared" si="9"/>
        <v>2.1831766819075692E-2</v>
      </c>
      <c r="S30">
        <f t="shared" si="10"/>
        <v>231.29410115242231</v>
      </c>
      <c r="T30">
        <f t="shared" si="11"/>
        <v>29.121408412243301</v>
      </c>
      <c r="U30">
        <f t="shared" si="12"/>
        <v>28.766316129032301</v>
      </c>
      <c r="V30">
        <f t="shared" si="13"/>
        <v>3.9677089858157673</v>
      </c>
      <c r="W30">
        <f t="shared" si="14"/>
        <v>41.522103975858748</v>
      </c>
      <c r="X30">
        <f t="shared" si="15"/>
        <v>1.5748032192792631</v>
      </c>
      <c r="Y30">
        <f t="shared" si="16"/>
        <v>3.7926864693438107</v>
      </c>
      <c r="Z30">
        <f t="shared" si="17"/>
        <v>2.3929057665365043</v>
      </c>
      <c r="AA30">
        <f t="shared" si="18"/>
        <v>-36.962931663789433</v>
      </c>
      <c r="AB30">
        <f t="shared" si="19"/>
        <v>-124.20716662895914</v>
      </c>
      <c r="AC30">
        <f t="shared" si="20"/>
        <v>-9.15427324556779</v>
      </c>
      <c r="AD30">
        <f t="shared" si="21"/>
        <v>60.96972961410593</v>
      </c>
      <c r="AE30">
        <v>10</v>
      </c>
      <c r="AF30">
        <v>2</v>
      </c>
      <c r="AG30">
        <f t="shared" si="22"/>
        <v>1</v>
      </c>
      <c r="AH30">
        <f t="shared" si="23"/>
        <v>0</v>
      </c>
      <c r="AI30">
        <f t="shared" si="24"/>
        <v>53890.517513012266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706.38542307692296</v>
      </c>
      <c r="AR30">
        <v>929.66</v>
      </c>
      <c r="AS30">
        <f t="shared" si="27"/>
        <v>0.24016799359236385</v>
      </c>
      <c r="AT30">
        <v>0.5</v>
      </c>
      <c r="AU30">
        <f t="shared" si="28"/>
        <v>1180.1968954019569</v>
      </c>
      <c r="AV30">
        <f t="shared" si="29"/>
        <v>16.625595291442018</v>
      </c>
      <c r="AW30">
        <f t="shared" si="30"/>
        <v>141.72276020631244</v>
      </c>
      <c r="AX30">
        <f t="shared" si="31"/>
        <v>0.45855474044274247</v>
      </c>
      <c r="AY30">
        <f t="shared" si="32"/>
        <v>1.457667177255118E-2</v>
      </c>
      <c r="AZ30">
        <f t="shared" si="33"/>
        <v>2.5088957253189341</v>
      </c>
      <c r="BA30" t="s">
        <v>347</v>
      </c>
      <c r="BB30">
        <v>503.36</v>
      </c>
      <c r="BC30">
        <f t="shared" si="34"/>
        <v>426.29999999999995</v>
      </c>
      <c r="BD30">
        <f t="shared" si="35"/>
        <v>0.52374988722279392</v>
      </c>
      <c r="BE30">
        <f t="shared" si="36"/>
        <v>0.84547181301473151</v>
      </c>
      <c r="BF30">
        <f t="shared" si="37"/>
        <v>1.0424473311832436</v>
      </c>
      <c r="BG30">
        <f t="shared" si="38"/>
        <v>0.91589459744866764</v>
      </c>
      <c r="BH30">
        <f t="shared" si="39"/>
        <v>1400.0135483870999</v>
      </c>
      <c r="BI30">
        <f t="shared" si="40"/>
        <v>1180.1968954019569</v>
      </c>
      <c r="BJ30">
        <f t="shared" si="41"/>
        <v>0.84298962446585957</v>
      </c>
      <c r="BK30">
        <f t="shared" si="42"/>
        <v>0.19597924893171922</v>
      </c>
      <c r="BL30">
        <v>6</v>
      </c>
      <c r="BM30">
        <v>0.5</v>
      </c>
      <c r="BN30" t="s">
        <v>290</v>
      </c>
      <c r="BO30">
        <v>2</v>
      </c>
      <c r="BP30">
        <v>1608146250.5</v>
      </c>
      <c r="BQ30">
        <v>1201.9380000000001</v>
      </c>
      <c r="BR30">
        <v>1223.0967741935499</v>
      </c>
      <c r="BS30">
        <v>15.3784387096774</v>
      </c>
      <c r="BT30">
        <v>14.388151612903201</v>
      </c>
      <c r="BU30">
        <v>1196.24</v>
      </c>
      <c r="BV30">
        <v>15.3784387096774</v>
      </c>
      <c r="BW30">
        <v>500.01990322580701</v>
      </c>
      <c r="BX30">
        <v>102.303258064516</v>
      </c>
      <c r="BY30">
        <v>0.100064470967742</v>
      </c>
      <c r="BZ30">
        <v>27.990264516128999</v>
      </c>
      <c r="CA30">
        <v>28.766316129032301</v>
      </c>
      <c r="CB30">
        <v>999.9</v>
      </c>
      <c r="CC30">
        <v>0</v>
      </c>
      <c r="CD30">
        <v>0</v>
      </c>
      <c r="CE30">
        <v>9994.8609677419408</v>
      </c>
      <c r="CF30">
        <v>0</v>
      </c>
      <c r="CG30">
        <v>309.11648387096801</v>
      </c>
      <c r="CH30">
        <v>1400.0135483870999</v>
      </c>
      <c r="CI30">
        <v>0.89998722580645096</v>
      </c>
      <c r="CJ30">
        <v>0.10001274516129</v>
      </c>
      <c r="CK30">
        <v>0</v>
      </c>
      <c r="CL30">
        <v>706.40351612903203</v>
      </c>
      <c r="CM30">
        <v>4.9993800000000004</v>
      </c>
      <c r="CN30">
        <v>9837.3122580645104</v>
      </c>
      <c r="CO30">
        <v>11164.416129032301</v>
      </c>
      <c r="CP30">
        <v>46.173000000000002</v>
      </c>
      <c r="CQ30">
        <v>48.316064516129003</v>
      </c>
      <c r="CR30">
        <v>46.870935483871001</v>
      </c>
      <c r="CS30">
        <v>48</v>
      </c>
      <c r="CT30">
        <v>47.703258064516099</v>
      </c>
      <c r="CU30">
        <v>1255.4964516129</v>
      </c>
      <c r="CV30">
        <v>139.51709677419399</v>
      </c>
      <c r="CW30">
        <v>0</v>
      </c>
      <c r="CX30">
        <v>119.60000014305101</v>
      </c>
      <c r="CY30">
        <v>0</v>
      </c>
      <c r="CZ30">
        <v>706.38542307692296</v>
      </c>
      <c r="DA30">
        <v>-3.45733334162894</v>
      </c>
      <c r="DB30">
        <v>-50.184273550752003</v>
      </c>
      <c r="DC30">
        <v>9837.0580769230801</v>
      </c>
      <c r="DD30">
        <v>15</v>
      </c>
      <c r="DE30">
        <v>1608146285.5</v>
      </c>
      <c r="DF30" t="s">
        <v>348</v>
      </c>
      <c r="DG30">
        <v>1608146285.5</v>
      </c>
      <c r="DH30">
        <v>1608146280.5</v>
      </c>
      <c r="DI30">
        <v>10</v>
      </c>
      <c r="DJ30">
        <v>2.19</v>
      </c>
      <c r="DK30">
        <v>3.0000000000000001E-3</v>
      </c>
      <c r="DL30">
        <v>5.6980000000000004</v>
      </c>
      <c r="DM30">
        <v>0</v>
      </c>
      <c r="DN30">
        <v>1223</v>
      </c>
      <c r="DO30">
        <v>14</v>
      </c>
      <c r="DP30">
        <v>0.11</v>
      </c>
      <c r="DQ30">
        <v>0.1</v>
      </c>
      <c r="DR30">
        <v>18.475672430563201</v>
      </c>
      <c r="DS30">
        <v>-1.40511046950376</v>
      </c>
      <c r="DT30">
        <v>0.114671318438634</v>
      </c>
      <c r="DU30">
        <v>0</v>
      </c>
      <c r="DV30">
        <v>-23.3618806451613</v>
      </c>
      <c r="DW30">
        <v>1.78287096774206</v>
      </c>
      <c r="DX30">
        <v>0.14432864249602401</v>
      </c>
      <c r="DY30">
        <v>0</v>
      </c>
      <c r="DZ30">
        <v>0.98857554838709705</v>
      </c>
      <c r="EA30">
        <v>-0.103029096774197</v>
      </c>
      <c r="EB30">
        <v>7.7474004540907604E-3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5.6980000000000004</v>
      </c>
      <c r="EJ30">
        <v>0</v>
      </c>
      <c r="EK30">
        <v>3.5069000000000301</v>
      </c>
      <c r="EL30">
        <v>0</v>
      </c>
      <c r="EM30">
        <v>0</v>
      </c>
      <c r="EN30">
        <v>0</v>
      </c>
      <c r="EO30">
        <v>-2.5949999999994602E-3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11.5</v>
      </c>
      <c r="EX30">
        <v>11.4</v>
      </c>
      <c r="EY30">
        <v>2</v>
      </c>
      <c r="EZ30">
        <v>470.82299999999998</v>
      </c>
      <c r="FA30">
        <v>524.178</v>
      </c>
      <c r="FB30">
        <v>24.3688</v>
      </c>
      <c r="FC30">
        <v>33.482799999999997</v>
      </c>
      <c r="FD30">
        <v>30.0002</v>
      </c>
      <c r="FE30">
        <v>33.281100000000002</v>
      </c>
      <c r="FF30">
        <v>33.317799999999998</v>
      </c>
      <c r="FG30">
        <v>51.096400000000003</v>
      </c>
      <c r="FH30">
        <v>0</v>
      </c>
      <c r="FI30">
        <v>100</v>
      </c>
      <c r="FJ30">
        <v>24.3703</v>
      </c>
      <c r="FK30">
        <v>1223</v>
      </c>
      <c r="FL30">
        <v>15.494899999999999</v>
      </c>
      <c r="FM30">
        <v>100.806</v>
      </c>
      <c r="FN30">
        <v>100.3</v>
      </c>
    </row>
    <row r="31" spans="1:170" x14ac:dyDescent="0.25">
      <c r="A31">
        <v>15</v>
      </c>
      <c r="B31">
        <v>1608146406.5</v>
      </c>
      <c r="C31">
        <v>1530.9000000953699</v>
      </c>
      <c r="D31" t="s">
        <v>349</v>
      </c>
      <c r="E31" t="s">
        <v>350</v>
      </c>
      <c r="F31" t="s">
        <v>285</v>
      </c>
      <c r="G31" t="s">
        <v>286</v>
      </c>
      <c r="H31">
        <v>1608146398.5</v>
      </c>
      <c r="I31">
        <f t="shared" si="0"/>
        <v>6.1011838779420082E-4</v>
      </c>
      <c r="J31">
        <f t="shared" si="1"/>
        <v>13.838289287125972</v>
      </c>
      <c r="K31">
        <f t="shared" si="2"/>
        <v>1400.24870967742</v>
      </c>
      <c r="L31">
        <f t="shared" si="3"/>
        <v>483.3406172649548</v>
      </c>
      <c r="M31">
        <f t="shared" si="4"/>
        <v>49.493001253890995</v>
      </c>
      <c r="N31">
        <f t="shared" si="5"/>
        <v>143.38234501371102</v>
      </c>
      <c r="O31">
        <f t="shared" si="6"/>
        <v>2.5252216861640975E-2</v>
      </c>
      <c r="P31">
        <f t="shared" si="7"/>
        <v>2.967162253202134</v>
      </c>
      <c r="Q31">
        <f t="shared" si="8"/>
        <v>2.5133428535291834E-2</v>
      </c>
      <c r="R31">
        <f t="shared" si="9"/>
        <v>1.5719018785093943E-2</v>
      </c>
      <c r="S31">
        <f t="shared" si="10"/>
        <v>231.28594353799841</v>
      </c>
      <c r="T31">
        <f t="shared" si="11"/>
        <v>29.174733187754363</v>
      </c>
      <c r="U31">
        <f t="shared" si="12"/>
        <v>28.781209677419401</v>
      </c>
      <c r="V31">
        <f t="shared" si="13"/>
        <v>3.9711356638132007</v>
      </c>
      <c r="W31">
        <f t="shared" si="14"/>
        <v>40.946592280964261</v>
      </c>
      <c r="X31">
        <f t="shared" si="15"/>
        <v>1.5524548999009784</v>
      </c>
      <c r="Y31">
        <f t="shared" si="16"/>
        <v>3.7914141651848818</v>
      </c>
      <c r="Z31">
        <f t="shared" si="17"/>
        <v>2.4186807639122225</v>
      </c>
      <c r="AA31">
        <f t="shared" si="18"/>
        <v>-26.906220901724257</v>
      </c>
      <c r="AB31">
        <f t="shared" si="19"/>
        <v>-127.4446344661047</v>
      </c>
      <c r="AC31">
        <f t="shared" si="20"/>
        <v>-9.3982690823741937</v>
      </c>
      <c r="AD31">
        <f t="shared" si="21"/>
        <v>67.536819087795266</v>
      </c>
      <c r="AE31">
        <v>10</v>
      </c>
      <c r="AF31">
        <v>2</v>
      </c>
      <c r="AG31">
        <f t="shared" si="22"/>
        <v>1</v>
      </c>
      <c r="AH31">
        <f t="shared" si="23"/>
        <v>0</v>
      </c>
      <c r="AI31">
        <f t="shared" si="24"/>
        <v>53845.571361872571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706.66623076923099</v>
      </c>
      <c r="AR31">
        <v>919.92</v>
      </c>
      <c r="AS31">
        <f t="shared" si="27"/>
        <v>0.23181773331460231</v>
      </c>
      <c r="AT31">
        <v>0.5</v>
      </c>
      <c r="AU31">
        <f t="shared" si="28"/>
        <v>1180.15845476349</v>
      </c>
      <c r="AV31">
        <f t="shared" si="29"/>
        <v>13.838289287125972</v>
      </c>
      <c r="AW31">
        <f t="shared" si="30"/>
        <v>136.79082896766795</v>
      </c>
      <c r="AX31">
        <f t="shared" si="31"/>
        <v>0.44261457518045044</v>
      </c>
      <c r="AY31">
        <f t="shared" si="32"/>
        <v>1.2215339989943338E-2</v>
      </c>
      <c r="AZ31">
        <f t="shared" si="33"/>
        <v>2.5460474823897732</v>
      </c>
      <c r="BA31" t="s">
        <v>352</v>
      </c>
      <c r="BB31">
        <v>512.75</v>
      </c>
      <c r="BC31">
        <f t="shared" si="34"/>
        <v>407.16999999999996</v>
      </c>
      <c r="BD31">
        <f t="shared" si="35"/>
        <v>0.52374627116626715</v>
      </c>
      <c r="BE31">
        <f t="shared" si="36"/>
        <v>0.85190209978431108</v>
      </c>
      <c r="BF31">
        <f t="shared" si="37"/>
        <v>1.0430960658599706</v>
      </c>
      <c r="BG31">
        <f t="shared" si="38"/>
        <v>0.91971930028055471</v>
      </c>
      <c r="BH31">
        <f t="shared" si="39"/>
        <v>1399.9683870967699</v>
      </c>
      <c r="BI31">
        <f t="shared" si="40"/>
        <v>1180.15845476349</v>
      </c>
      <c r="BJ31">
        <f t="shared" si="41"/>
        <v>0.84298936007468139</v>
      </c>
      <c r="BK31">
        <f t="shared" si="42"/>
        <v>0.19597872014936277</v>
      </c>
      <c r="BL31">
        <v>6</v>
      </c>
      <c r="BM31">
        <v>0.5</v>
      </c>
      <c r="BN31" t="s">
        <v>290</v>
      </c>
      <c r="BO31">
        <v>2</v>
      </c>
      <c r="BP31">
        <v>1608146398.5</v>
      </c>
      <c r="BQ31">
        <v>1400.24870967742</v>
      </c>
      <c r="BR31">
        <v>1417.8796774193499</v>
      </c>
      <c r="BS31">
        <v>15.1610225806452</v>
      </c>
      <c r="BT31">
        <v>14.4399870967742</v>
      </c>
      <c r="BU31">
        <v>1394.54967741936</v>
      </c>
      <c r="BV31">
        <v>15.1606774193548</v>
      </c>
      <c r="BW31">
        <v>500.00454838709697</v>
      </c>
      <c r="BX31">
        <v>102.297741935484</v>
      </c>
      <c r="BY31">
        <v>0.100027848387097</v>
      </c>
      <c r="BZ31">
        <v>27.9845096774194</v>
      </c>
      <c r="CA31">
        <v>28.781209677419401</v>
      </c>
      <c r="CB31">
        <v>999.9</v>
      </c>
      <c r="CC31">
        <v>0</v>
      </c>
      <c r="CD31">
        <v>0</v>
      </c>
      <c r="CE31">
        <v>9986.5341935483902</v>
      </c>
      <c r="CF31">
        <v>0</v>
      </c>
      <c r="CG31">
        <v>307.04074193548399</v>
      </c>
      <c r="CH31">
        <v>1399.9683870967699</v>
      </c>
      <c r="CI31">
        <v>0.89999787096774198</v>
      </c>
      <c r="CJ31">
        <v>0.100002070967742</v>
      </c>
      <c r="CK31">
        <v>0</v>
      </c>
      <c r="CL31">
        <v>706.69299999999998</v>
      </c>
      <c r="CM31">
        <v>4.9993800000000004</v>
      </c>
      <c r="CN31">
        <v>9827.6787096774206</v>
      </c>
      <c r="CO31">
        <v>11164.0741935484</v>
      </c>
      <c r="CP31">
        <v>45.870870967741901</v>
      </c>
      <c r="CQ31">
        <v>48.098548387096798</v>
      </c>
      <c r="CR31">
        <v>46.610677419354801</v>
      </c>
      <c r="CS31">
        <v>47.931290322580701</v>
      </c>
      <c r="CT31">
        <v>47.576290322580597</v>
      </c>
      <c r="CU31">
        <v>1255.4687096774201</v>
      </c>
      <c r="CV31">
        <v>139.50032258064499</v>
      </c>
      <c r="CW31">
        <v>0</v>
      </c>
      <c r="CX31">
        <v>147.10000014305101</v>
      </c>
      <c r="CY31">
        <v>0</v>
      </c>
      <c r="CZ31">
        <v>706.66623076923099</v>
      </c>
      <c r="DA31">
        <v>-8.2681709562412493</v>
      </c>
      <c r="DB31">
        <v>-108.97094027933601</v>
      </c>
      <c r="DC31">
        <v>9827.19</v>
      </c>
      <c r="DD31">
        <v>15</v>
      </c>
      <c r="DE31">
        <v>1608146285.5</v>
      </c>
      <c r="DF31" t="s">
        <v>348</v>
      </c>
      <c r="DG31">
        <v>1608146285.5</v>
      </c>
      <c r="DH31">
        <v>1608146280.5</v>
      </c>
      <c r="DI31">
        <v>10</v>
      </c>
      <c r="DJ31">
        <v>2.19</v>
      </c>
      <c r="DK31">
        <v>3.0000000000000001E-3</v>
      </c>
      <c r="DL31">
        <v>5.6980000000000004</v>
      </c>
      <c r="DM31">
        <v>0</v>
      </c>
      <c r="DN31">
        <v>1223</v>
      </c>
      <c r="DO31">
        <v>14</v>
      </c>
      <c r="DP31">
        <v>0.11</v>
      </c>
      <c r="DQ31">
        <v>0.1</v>
      </c>
      <c r="DR31">
        <v>13.872566430075899</v>
      </c>
      <c r="DS31">
        <v>-2.5762759529427299</v>
      </c>
      <c r="DT31">
        <v>0.19513485976024</v>
      </c>
      <c r="DU31">
        <v>0</v>
      </c>
      <c r="DV31">
        <v>-17.660138709677401</v>
      </c>
      <c r="DW31">
        <v>3.2487145161290698</v>
      </c>
      <c r="DX31">
        <v>0.25187453184449499</v>
      </c>
      <c r="DY31">
        <v>0</v>
      </c>
      <c r="DZ31">
        <v>0.72177229032258094</v>
      </c>
      <c r="EA31">
        <v>-8.6542645161292994E-2</v>
      </c>
      <c r="EB31">
        <v>6.5926934786026204E-3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5.69</v>
      </c>
      <c r="EJ31">
        <v>4.0000000000000002E-4</v>
      </c>
      <c r="EK31">
        <v>5.6979999999998698</v>
      </c>
      <c r="EL31">
        <v>0</v>
      </c>
      <c r="EM31">
        <v>0</v>
      </c>
      <c r="EN31">
        <v>0</v>
      </c>
      <c r="EO31">
        <v>3.5000000000273701E-4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2.1</v>
      </c>
      <c r="EY31">
        <v>2</v>
      </c>
      <c r="EZ31">
        <v>470.673</v>
      </c>
      <c r="FA31">
        <v>524.33199999999999</v>
      </c>
      <c r="FB31">
        <v>24.604399999999998</v>
      </c>
      <c r="FC31">
        <v>33.501199999999997</v>
      </c>
      <c r="FD31">
        <v>29.9999</v>
      </c>
      <c r="FE31">
        <v>33.301000000000002</v>
      </c>
      <c r="FF31">
        <v>33.334000000000003</v>
      </c>
      <c r="FG31">
        <v>57.615099999999998</v>
      </c>
      <c r="FH31">
        <v>0</v>
      </c>
      <c r="FI31">
        <v>100</v>
      </c>
      <c r="FJ31">
        <v>24.606999999999999</v>
      </c>
      <c r="FK31">
        <v>1417.35</v>
      </c>
      <c r="FL31">
        <v>15.494899999999999</v>
      </c>
      <c r="FM31">
        <v>100.804</v>
      </c>
      <c r="FN31">
        <v>100.304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2020-12-16T11:21:20Z</dcterms:created>
  <dcterms:modified xsi:type="dcterms:W3CDTF">2021-05-04T23:31:33Z</dcterms:modified>
</cp:coreProperties>
</file>