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DEA07D88-99D4-43A1-B7C5-270E72F3DA3E}" xr6:coauthVersionLast="46" xr6:coauthVersionMax="46" xr10:uidLastSave="{00000000-0000-0000-0000-000000000000}"/>
  <bookViews>
    <workbookView xWindow="1770" yWindow="1770" windowWidth="21600" windowHeight="11385" xr2:uid="{00000000-000D-0000-FFFF-FFFF00000000}"/>
  </bookViews>
  <sheets>
    <sheet name="Measurements" sheetId="1" r:id="rId1"/>
    <sheet name="Remarks" sheetId="2" r:id="rId2"/>
  </sheets>
  <calcPr calcId="191029" iterate="1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1" i="1" l="1"/>
  <c r="AM31" i="1"/>
  <c r="AK31" i="1"/>
  <c r="AL31" i="1" s="1"/>
  <c r="T31" i="1" s="1"/>
  <c r="AJ31" i="1"/>
  <c r="AH31" i="1" s="1"/>
  <c r="Z31" i="1"/>
  <c r="X31" i="1" s="1"/>
  <c r="Y31" i="1"/>
  <c r="Q31" i="1"/>
  <c r="AN30" i="1"/>
  <c r="AM30" i="1"/>
  <c r="AK30" i="1"/>
  <c r="AL30" i="1" s="1"/>
  <c r="T30" i="1" s="1"/>
  <c r="AJ30" i="1"/>
  <c r="AH30" i="1"/>
  <c r="L30" i="1" s="1"/>
  <c r="Z30" i="1"/>
  <c r="Y30" i="1"/>
  <c r="X30" i="1"/>
  <c r="Q30" i="1"/>
  <c r="AN29" i="1"/>
  <c r="AM29" i="1"/>
  <c r="AK29" i="1"/>
  <c r="AL29" i="1" s="1"/>
  <c r="T29" i="1" s="1"/>
  <c r="AJ29" i="1"/>
  <c r="AH29" i="1"/>
  <c r="J29" i="1" s="1"/>
  <c r="I29" i="1" s="1"/>
  <c r="Z29" i="1"/>
  <c r="Y29" i="1"/>
  <c r="X29" i="1"/>
  <c r="Q29" i="1"/>
  <c r="O29" i="1"/>
  <c r="K29" i="1"/>
  <c r="AN28" i="1"/>
  <c r="AM28" i="1"/>
  <c r="AL28" i="1"/>
  <c r="T28" i="1" s="1"/>
  <c r="AK28" i="1"/>
  <c r="AJ28" i="1"/>
  <c r="AH28" i="1" s="1"/>
  <c r="Z28" i="1"/>
  <c r="Y28" i="1"/>
  <c r="X28" i="1" s="1"/>
  <c r="Q28" i="1"/>
  <c r="AN27" i="1"/>
  <c r="AM27" i="1"/>
  <c r="AK27" i="1"/>
  <c r="AL27" i="1" s="1"/>
  <c r="T27" i="1" s="1"/>
  <c r="AJ27" i="1"/>
  <c r="AH27" i="1" s="1"/>
  <c r="Z27" i="1"/>
  <c r="Y27" i="1"/>
  <c r="X27" i="1" s="1"/>
  <c r="Q27" i="1"/>
  <c r="AN26" i="1"/>
  <c r="AM26" i="1"/>
  <c r="AK26" i="1"/>
  <c r="AL26" i="1" s="1"/>
  <c r="T26" i="1" s="1"/>
  <c r="AJ26" i="1"/>
  <c r="AH26" i="1"/>
  <c r="L26" i="1" s="1"/>
  <c r="Z26" i="1"/>
  <c r="Y26" i="1"/>
  <c r="X26" i="1"/>
  <c r="Q26" i="1"/>
  <c r="AN25" i="1"/>
  <c r="AM25" i="1"/>
  <c r="AK25" i="1"/>
  <c r="AL25" i="1" s="1"/>
  <c r="T25" i="1" s="1"/>
  <c r="AJ25" i="1"/>
  <c r="AI25" i="1"/>
  <c r="AH25" i="1"/>
  <c r="J25" i="1" s="1"/>
  <c r="I25" i="1" s="1"/>
  <c r="Z25" i="1"/>
  <c r="Y25" i="1"/>
  <c r="X25" i="1" s="1"/>
  <c r="Q25" i="1"/>
  <c r="O25" i="1"/>
  <c r="K25" i="1"/>
  <c r="AN24" i="1"/>
  <c r="AM24" i="1"/>
  <c r="AL24" i="1"/>
  <c r="T24" i="1" s="1"/>
  <c r="AK24" i="1"/>
  <c r="AJ24" i="1"/>
  <c r="AH24" i="1" s="1"/>
  <c r="Z24" i="1"/>
  <c r="Y24" i="1"/>
  <c r="X24" i="1" s="1"/>
  <c r="Q24" i="1"/>
  <c r="AN23" i="1"/>
  <c r="AM23" i="1"/>
  <c r="AK23" i="1"/>
  <c r="AL23" i="1" s="1"/>
  <c r="T23" i="1" s="1"/>
  <c r="AJ23" i="1"/>
  <c r="AH23" i="1" s="1"/>
  <c r="Z23" i="1"/>
  <c r="Y23" i="1"/>
  <c r="X23" i="1" s="1"/>
  <c r="Q23" i="1"/>
  <c r="AN22" i="1"/>
  <c r="AM22" i="1"/>
  <c r="AK22" i="1"/>
  <c r="AL22" i="1" s="1"/>
  <c r="T22" i="1" s="1"/>
  <c r="AJ22" i="1"/>
  <c r="AH22" i="1"/>
  <c r="L22" i="1" s="1"/>
  <c r="Z22" i="1"/>
  <c r="Y22" i="1"/>
  <c r="X22" i="1"/>
  <c r="Q22" i="1"/>
  <c r="AN21" i="1"/>
  <c r="AM21" i="1"/>
  <c r="AK21" i="1"/>
  <c r="AL21" i="1" s="1"/>
  <c r="T21" i="1" s="1"/>
  <c r="AJ21" i="1"/>
  <c r="AI21" i="1"/>
  <c r="AH21" i="1"/>
  <c r="J21" i="1" s="1"/>
  <c r="I21" i="1" s="1"/>
  <c r="Z21" i="1"/>
  <c r="Y21" i="1"/>
  <c r="X21" i="1" s="1"/>
  <c r="Q21" i="1"/>
  <c r="O21" i="1"/>
  <c r="K21" i="1"/>
  <c r="AN20" i="1"/>
  <c r="AM20" i="1"/>
  <c r="AL20" i="1"/>
  <c r="AK20" i="1"/>
  <c r="AJ20" i="1"/>
  <c r="AH20" i="1" s="1"/>
  <c r="Z20" i="1"/>
  <c r="Y20" i="1"/>
  <c r="X20" i="1" s="1"/>
  <c r="T20" i="1"/>
  <c r="Q20" i="1"/>
  <c r="AN19" i="1"/>
  <c r="AM19" i="1"/>
  <c r="AK19" i="1"/>
  <c r="AL19" i="1" s="1"/>
  <c r="T19" i="1" s="1"/>
  <c r="AJ19" i="1"/>
  <c r="AH19" i="1" s="1"/>
  <c r="Z19" i="1"/>
  <c r="Y19" i="1"/>
  <c r="X19" i="1" s="1"/>
  <c r="Q19" i="1"/>
  <c r="AN18" i="1"/>
  <c r="AM18" i="1"/>
  <c r="AK18" i="1"/>
  <c r="AL18" i="1" s="1"/>
  <c r="T18" i="1" s="1"/>
  <c r="AJ18" i="1"/>
  <c r="AH18" i="1"/>
  <c r="L18" i="1" s="1"/>
  <c r="Z18" i="1"/>
  <c r="Y18" i="1"/>
  <c r="X18" i="1"/>
  <c r="Q18" i="1"/>
  <c r="AN17" i="1"/>
  <c r="AM17" i="1"/>
  <c r="AK17" i="1"/>
  <c r="AL17" i="1" s="1"/>
  <c r="T17" i="1" s="1"/>
  <c r="AJ17" i="1"/>
  <c r="AI17" i="1"/>
  <c r="AH17" i="1"/>
  <c r="L17" i="1" s="1"/>
  <c r="Z17" i="1"/>
  <c r="Y17" i="1"/>
  <c r="X17" i="1" s="1"/>
  <c r="Q17" i="1"/>
  <c r="O17" i="1"/>
  <c r="K17" i="1"/>
  <c r="J17" i="1"/>
  <c r="I17" i="1"/>
  <c r="O28" i="1" l="1"/>
  <c r="L28" i="1"/>
  <c r="K28" i="1"/>
  <c r="J28" i="1"/>
  <c r="I28" i="1" s="1"/>
  <c r="AI28" i="1"/>
  <c r="U28" i="1"/>
  <c r="V28" i="1" s="1"/>
  <c r="R29" i="1"/>
  <c r="P29" i="1" s="1"/>
  <c r="S29" i="1" s="1"/>
  <c r="M29" i="1" s="1"/>
  <c r="N29" i="1" s="1"/>
  <c r="AB29" i="1"/>
  <c r="O24" i="1"/>
  <c r="K24" i="1"/>
  <c r="J24" i="1"/>
  <c r="I24" i="1" s="1"/>
  <c r="AI24" i="1"/>
  <c r="L24" i="1"/>
  <c r="AC28" i="1"/>
  <c r="U29" i="1"/>
  <c r="V29" i="1" s="1"/>
  <c r="U22" i="1"/>
  <c r="V22" i="1" s="1"/>
  <c r="AC22" i="1" s="1"/>
  <c r="R17" i="1"/>
  <c r="P17" i="1" s="1"/>
  <c r="S17" i="1" s="1"/>
  <c r="M17" i="1" s="1"/>
  <c r="N17" i="1" s="1"/>
  <c r="K27" i="1"/>
  <c r="J27" i="1"/>
  <c r="I27" i="1" s="1"/>
  <c r="L27" i="1"/>
  <c r="AI27" i="1"/>
  <c r="O27" i="1"/>
  <c r="O20" i="1"/>
  <c r="K20" i="1"/>
  <c r="J20" i="1"/>
  <c r="I20" i="1" s="1"/>
  <c r="AI20" i="1"/>
  <c r="L20" i="1"/>
  <c r="U27" i="1"/>
  <c r="V27" i="1" s="1"/>
  <c r="L31" i="1"/>
  <c r="K31" i="1"/>
  <c r="AI31" i="1"/>
  <c r="O31" i="1"/>
  <c r="J31" i="1"/>
  <c r="I31" i="1" s="1"/>
  <c r="U31" i="1" s="1"/>
  <c r="V31" i="1" s="1"/>
  <c r="L23" i="1"/>
  <c r="K23" i="1"/>
  <c r="AI23" i="1"/>
  <c r="O23" i="1"/>
  <c r="J23" i="1"/>
  <c r="I23" i="1" s="1"/>
  <c r="AC27" i="1"/>
  <c r="L19" i="1"/>
  <c r="K19" i="1"/>
  <c r="AI19" i="1"/>
  <c r="O19" i="1"/>
  <c r="J19" i="1"/>
  <c r="I19" i="1" s="1"/>
  <c r="U19" i="1" s="1"/>
  <c r="V19" i="1" s="1"/>
  <c r="U25" i="1"/>
  <c r="V25" i="1" s="1"/>
  <c r="U17" i="1"/>
  <c r="V17" i="1" s="1"/>
  <c r="R21" i="1"/>
  <c r="P21" i="1" s="1"/>
  <c r="S21" i="1" s="1"/>
  <c r="M21" i="1" s="1"/>
  <c r="N21" i="1" s="1"/>
  <c r="AB21" i="1"/>
  <c r="U21" i="1"/>
  <c r="V21" i="1" s="1"/>
  <c r="U24" i="1"/>
  <c r="V24" i="1" s="1"/>
  <c r="AB25" i="1"/>
  <c r="AB17" i="1"/>
  <c r="L21" i="1"/>
  <c r="L25" i="1"/>
  <c r="L29" i="1"/>
  <c r="O18" i="1"/>
  <c r="O22" i="1"/>
  <c r="O26" i="1"/>
  <c r="O30" i="1"/>
  <c r="AI30" i="1"/>
  <c r="J18" i="1"/>
  <c r="I18" i="1" s="1"/>
  <c r="J22" i="1"/>
  <c r="I22" i="1" s="1"/>
  <c r="J26" i="1"/>
  <c r="I26" i="1" s="1"/>
  <c r="J30" i="1"/>
  <c r="I30" i="1" s="1"/>
  <c r="AI26" i="1"/>
  <c r="K18" i="1"/>
  <c r="K22" i="1"/>
  <c r="K26" i="1"/>
  <c r="AI29" i="1"/>
  <c r="K30" i="1"/>
  <c r="AI18" i="1"/>
  <c r="AI22" i="1"/>
  <c r="AD19" i="1" l="1"/>
  <c r="W19" i="1"/>
  <c r="AA19" i="1" s="1"/>
  <c r="AC19" i="1"/>
  <c r="AD31" i="1"/>
  <c r="W31" i="1"/>
  <c r="AA31" i="1" s="1"/>
  <c r="AC31" i="1"/>
  <c r="W24" i="1"/>
  <c r="AA24" i="1" s="1"/>
  <c r="AD24" i="1"/>
  <c r="AE24" i="1" s="1"/>
  <c r="AB18" i="1"/>
  <c r="AD27" i="1"/>
  <c r="W27" i="1"/>
  <c r="AA27" i="1" s="1"/>
  <c r="AB24" i="1"/>
  <c r="R24" i="1"/>
  <c r="P24" i="1" s="1"/>
  <c r="S24" i="1" s="1"/>
  <c r="M24" i="1" s="1"/>
  <c r="N24" i="1" s="1"/>
  <c r="AB28" i="1"/>
  <c r="R28" i="1"/>
  <c r="P28" i="1" s="1"/>
  <c r="S28" i="1" s="1"/>
  <c r="M28" i="1" s="1"/>
  <c r="N28" i="1" s="1"/>
  <c r="AB30" i="1"/>
  <c r="AB20" i="1"/>
  <c r="AB22" i="1"/>
  <c r="R22" i="1"/>
  <c r="P22" i="1" s="1"/>
  <c r="S22" i="1" s="1"/>
  <c r="M22" i="1" s="1"/>
  <c r="N22" i="1" s="1"/>
  <c r="AC24" i="1"/>
  <c r="AB19" i="1"/>
  <c r="R19" i="1"/>
  <c r="P19" i="1" s="1"/>
  <c r="S19" i="1" s="1"/>
  <c r="M19" i="1" s="1"/>
  <c r="N19" i="1" s="1"/>
  <c r="AB26" i="1"/>
  <c r="AB23" i="1"/>
  <c r="W28" i="1"/>
  <c r="AA28" i="1" s="1"/>
  <c r="AD28" i="1"/>
  <c r="AE28" i="1" s="1"/>
  <c r="U23" i="1"/>
  <c r="V23" i="1" s="1"/>
  <c r="R23" i="1" s="1"/>
  <c r="P23" i="1" s="1"/>
  <c r="S23" i="1" s="1"/>
  <c r="M23" i="1" s="1"/>
  <c r="N23" i="1" s="1"/>
  <c r="AD17" i="1"/>
  <c r="AE17" i="1" s="1"/>
  <c r="W17" i="1"/>
  <c r="AA17" i="1" s="1"/>
  <c r="AC17" i="1"/>
  <c r="U20" i="1"/>
  <c r="V20" i="1" s="1"/>
  <c r="W25" i="1"/>
  <c r="AA25" i="1" s="1"/>
  <c r="AD25" i="1"/>
  <c r="AC25" i="1"/>
  <c r="U18" i="1"/>
  <c r="V18" i="1" s="1"/>
  <c r="W29" i="1"/>
  <c r="AA29" i="1" s="1"/>
  <c r="AD29" i="1"/>
  <c r="AC29" i="1"/>
  <c r="AB31" i="1"/>
  <c r="R31" i="1"/>
  <c r="P31" i="1" s="1"/>
  <c r="S31" i="1" s="1"/>
  <c r="M31" i="1" s="1"/>
  <c r="N31" i="1" s="1"/>
  <c r="U26" i="1"/>
  <c r="V26" i="1" s="1"/>
  <c r="R26" i="1" s="1"/>
  <c r="P26" i="1" s="1"/>
  <c r="S26" i="1" s="1"/>
  <c r="M26" i="1" s="1"/>
  <c r="N26" i="1" s="1"/>
  <c r="W22" i="1"/>
  <c r="AA22" i="1" s="1"/>
  <c r="AD22" i="1"/>
  <c r="AE22" i="1" s="1"/>
  <c r="AD21" i="1"/>
  <c r="AE21" i="1" s="1"/>
  <c r="W21" i="1"/>
  <c r="AA21" i="1" s="1"/>
  <c r="AC21" i="1"/>
  <c r="R25" i="1"/>
  <c r="P25" i="1" s="1"/>
  <c r="S25" i="1" s="1"/>
  <c r="M25" i="1" s="1"/>
  <c r="N25" i="1" s="1"/>
  <c r="U30" i="1"/>
  <c r="V30" i="1" s="1"/>
  <c r="AB27" i="1"/>
  <c r="R27" i="1"/>
  <c r="P27" i="1" s="1"/>
  <c r="S27" i="1" s="1"/>
  <c r="M27" i="1" s="1"/>
  <c r="N27" i="1" s="1"/>
  <c r="W18" i="1" l="1"/>
  <c r="AA18" i="1" s="1"/>
  <c r="AD18" i="1"/>
  <c r="AC18" i="1"/>
  <c r="AE25" i="1"/>
  <c r="W20" i="1"/>
  <c r="AA20" i="1" s="1"/>
  <c r="AD20" i="1"/>
  <c r="AC20" i="1"/>
  <c r="AE31" i="1"/>
  <c r="W30" i="1"/>
  <c r="AA30" i="1" s="1"/>
  <c r="AD30" i="1"/>
  <c r="AE30" i="1" s="1"/>
  <c r="AC30" i="1"/>
  <c r="R20" i="1"/>
  <c r="P20" i="1" s="1"/>
  <c r="S20" i="1" s="1"/>
  <c r="M20" i="1" s="1"/>
  <c r="N20" i="1" s="1"/>
  <c r="AE27" i="1"/>
  <c r="AD23" i="1"/>
  <c r="W23" i="1"/>
  <c r="AA23" i="1" s="1"/>
  <c r="AC23" i="1"/>
  <c r="AE29" i="1"/>
  <c r="R30" i="1"/>
  <c r="P30" i="1" s="1"/>
  <c r="S30" i="1" s="1"/>
  <c r="M30" i="1" s="1"/>
  <c r="N30" i="1" s="1"/>
  <c r="R18" i="1"/>
  <c r="P18" i="1" s="1"/>
  <c r="S18" i="1" s="1"/>
  <c r="M18" i="1" s="1"/>
  <c r="N18" i="1" s="1"/>
  <c r="W26" i="1"/>
  <c r="AA26" i="1" s="1"/>
  <c r="AD26" i="1"/>
  <c r="AE26" i="1" s="1"/>
  <c r="AC26" i="1"/>
  <c r="AE19" i="1"/>
  <c r="AE23" i="1" l="1"/>
  <c r="AE20" i="1"/>
  <c r="AE18" i="1"/>
</calcChain>
</file>

<file path=xl/sharedStrings.xml><?xml version="1.0" encoding="utf-8"?>
<sst xmlns="http://schemas.openxmlformats.org/spreadsheetml/2006/main" count="534" uniqueCount="272">
  <si>
    <t>File opened</t>
  </si>
  <si>
    <t>2020-12-16 10:52:31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</si>
  <si>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</si>
  <si>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</si>
  <si>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</si>
  <si>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</si>
  <si>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</si>
  <si>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</si>
  <si>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</si>
  <si>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</si>
  <si>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</si>
  <si>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</si>
  <si>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</si>
  <si>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{"co2bspanconc1": "400", "tazero": "0.00104713", "flowazero": "0.317", "h2oaspanconc1": "12.17", "h2obspan2": "0", "co2bspan2a": "0.0873229", "co2aspan2a": "0.0865215", "co2aspan2": "0", "chamberpressurezero": "2.57375", "co2bspan1": "0.999577", "h2obspan1": "0.998939", "co2bspan2b": "0.087286", "co2bspanconc2": "0", "h2obspanconc2": "0", "co2azero": "0.892502", "ssb_ref": "34919.1", "ssa_ref": "37127.4", "co2bzero": "0.898612", "co2aspan1": "1.00054", "h2oaspanconc2": "0", "h2obspan2b": "0.0677395", "h2oaspan2b": "0.0671222", "h2oaspan2a": "0.0668561", "h2oaspan2": "0", "h2obspanconc1": "12.17", "h2oazero": "1.16161", "flowmeterzero": "0.990581", "co2bspan2": "0", "tbzero": "0.0513058", "co2aspanconc1": "400", "h2oaspan1": "1.00398", "h2obspan2a": "0.0678114", "co2aspanconc2": "0", "co2aspan2b": "0.086568", "oxygen": "21", "h2obzero": "1.16501", "flowbzero": "0.26"}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</si>
  <si>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</si>
  <si>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</si>
  <si>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</si>
  <si>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</si>
  <si>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</si>
  <si>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</si>
  <si>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</si>
  <si>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10:52:31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</si>
  <si>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</si>
  <si>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</si>
  <si>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</si>
  <si>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</si>
  <si>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</si>
  <si>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</si>
  <si>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</si>
  <si>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</si>
  <si>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</si>
  <si>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</si>
  <si>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</si>
  <si>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</si>
  <si>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</si>
  <si>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</si>
  <si>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</si>
  <si>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</si>
  <si>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</si>
  <si>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</si>
  <si>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</si>
  <si>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</si>
  <si>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</si>
  <si>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</si>
  <si>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</si>
  <si>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</si>
  <si>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</si>
  <si>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</si>
  <si>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</si>
  <si>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</si>
  <si>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</si>
  <si>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</si>
  <si>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</si>
  <si>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</si>
  <si>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</si>
  <si>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</si>
  <si>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</si>
  <si>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</si>
  <si>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</si>
  <si>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</si>
  <si>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</si>
  <si>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</si>
  <si>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</si>
  <si>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</si>
  <si>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</si>
  <si>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</si>
  <si>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</si>
  <si>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</si>
  <si>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</si>
  <si>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</si>
  <si>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</si>
  <si>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</si>
  <si>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</si>
  <si>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</si>
  <si>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</si>
  <si>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6.07058 92.363 391.428 619.968 858.153 1059.61 1241.84 1400.52</t>
  </si>
  <si>
    <t>Fs_true</t>
  </si>
  <si>
    <t>1.21091 103.559 404.005 601.341 801.253 1000.78 1201.79 1400.9</t>
  </si>
  <si>
    <t>leak_wt</t>
  </si>
  <si>
    <t>Sys</t>
  </si>
  <si>
    <t>UserDefCon</t>
  </si>
  <si>
    <t>GasEx</t>
  </si>
  <si>
    <t>Leak</t>
  </si>
  <si>
    <t>LeafQ</t>
  </si>
  <si>
    <t>Const</t>
  </si>
  <si>
    <t>Meas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</si>
  <si>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</si>
  <si>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</si>
  <si>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</si>
  <si>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</si>
  <si>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</si>
  <si>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</si>
  <si>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</si>
  <si>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</si>
  <si>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</si>
  <si>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</si>
  <si>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</si>
  <si>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</si>
  <si>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</si>
  <si>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</si>
  <si>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</si>
  <si>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</si>
  <si>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</si>
  <si>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</si>
  <si>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</si>
  <si>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</si>
  <si>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</si>
  <si>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</si>
  <si>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</si>
  <si>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</si>
  <si>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</si>
  <si>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</si>
  <si>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</si>
  <si>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</si>
  <si>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</si>
  <si>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</si>
  <si>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</si>
  <si>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</si>
  <si>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</si>
  <si>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</si>
  <si>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</si>
  <si>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</si>
  <si>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</si>
  <si>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</si>
  <si>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</si>
  <si>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</si>
  <si>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</si>
  <si>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</si>
  <si>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</si>
  <si>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</si>
  <si>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</si>
  <si>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</si>
  <si>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</si>
  <si>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</si>
  <si>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</si>
  <si>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</si>
  <si>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</si>
  <si>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</si>
  <si>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</si>
  <si>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</si>
  <si>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</si>
  <si>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</si>
  <si>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</si>
  <si>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</si>
  <si>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</si>
  <si>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</si>
  <si>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</si>
  <si>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</si>
  <si>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</si>
  <si>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</si>
  <si>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</si>
  <si>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</si>
  <si>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</si>
  <si>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</si>
  <si>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</si>
  <si>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</si>
  <si>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</si>
  <si>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</si>
  <si>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</si>
  <si>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</si>
  <si>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</si>
  <si>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</si>
  <si>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</si>
  <si>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</si>
  <si>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</si>
  <si>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</si>
  <si>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</si>
  <si>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</si>
  <si>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</si>
  <si>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</si>
  <si>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</si>
  <si>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</si>
  <si>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</si>
  <si>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</si>
  <si>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</si>
  <si>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</si>
  <si>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</si>
  <si>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</si>
  <si>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</si>
  <si>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</si>
  <si>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</si>
  <si>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</si>
  <si>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</si>
  <si>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</si>
  <si>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</si>
  <si>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</si>
  <si>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</si>
  <si>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</si>
  <si>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</si>
  <si>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</si>
  <si>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</si>
  <si>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</si>
  <si>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</si>
  <si>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</si>
  <si>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</si>
  <si>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</si>
  <si>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</si>
  <si>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</si>
  <si>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</si>
  <si>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</si>
  <si>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</si>
  <si>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</si>
  <si>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</si>
  <si>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</si>
  <si>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</si>
  <si>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</si>
  <si>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</si>
  <si>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</si>
  <si>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</si>
  <si>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</si>
  <si>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</si>
  <si>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</si>
  <si>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</si>
  <si>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</si>
  <si>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</si>
  <si>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</si>
  <si>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</si>
  <si>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</si>
  <si>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</si>
  <si>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</si>
  <si>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</si>
  <si>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</si>
  <si>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</si>
  <si>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</si>
  <si>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</si>
  <si>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</si>
  <si>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</si>
  <si>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</si>
  <si>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</si>
  <si>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</si>
  <si>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</si>
  <si>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11:09:40</t>
  </si>
  <si>
    <t>11:09:40</t>
  </si>
  <si>
    <t>1149</t>
  </si>
  <si>
    <t>_1</t>
  </si>
  <si>
    <t>0: Broadleaf</t>
  </si>
  <si>
    <t>11:09:58</t>
  </si>
  <si>
    <t>0/3</t>
  </si>
  <si>
    <t>20201216 11:11:59</t>
  </si>
  <si>
    <t>11:11:59</t>
  </si>
  <si>
    <t>2/3</t>
  </si>
  <si>
    <t>20201216 11:13:16</t>
  </si>
  <si>
    <t>11:13:16</t>
  </si>
  <si>
    <t>3/3</t>
  </si>
  <si>
    <t>20201216 11:14:33</t>
  </si>
  <si>
    <t>11:14:33</t>
  </si>
  <si>
    <t>20201216 11:16:09</t>
  </si>
  <si>
    <t>11:16:09</t>
  </si>
  <si>
    <t>20201216 11:17:20</t>
  </si>
  <si>
    <t>11:17:20</t>
  </si>
  <si>
    <t>20201216 11:18:54</t>
  </si>
  <si>
    <t>11:18:54</t>
  </si>
  <si>
    <t>20201216 11:20:32</t>
  </si>
  <si>
    <t>11:20:32</t>
  </si>
  <si>
    <t>11:20:53</t>
  </si>
  <si>
    <t>20201216 11:22:54</t>
  </si>
  <si>
    <t>11:22:54</t>
  </si>
  <si>
    <t>1/3</t>
  </si>
  <si>
    <t>20201216 11:24:55</t>
  </si>
  <si>
    <t>11:24:55</t>
  </si>
  <si>
    <t>20201216 11:26:51</t>
  </si>
  <si>
    <t>11:26:51</t>
  </si>
  <si>
    <t>20201216 11:28:52</t>
  </si>
  <si>
    <t>11:28:52</t>
  </si>
  <si>
    <t>20201216 11:30:52</t>
  </si>
  <si>
    <t>11:30:52</t>
  </si>
  <si>
    <t>11:31:25</t>
  </si>
  <si>
    <t>20201216 11:33:26</t>
  </si>
  <si>
    <t>11:33:26</t>
  </si>
  <si>
    <t>11:33:45</t>
  </si>
  <si>
    <t>20201216 11:35:46</t>
  </si>
  <si>
    <t>11:35:46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</si>
</sst>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T31"/>
  <sheetViews>
    <sheetView tabSelected="1" topLeftCell="D1" workbookViewId="0">
      <selection activeCell="M17" sqref="M17"/>
    </sheetView>
  </sheetViews>
  <sheetFormatPr defaultRowHeight="15" x14ac:dyDescent="0.25"/>
  <sheetData>
    <row r="2" spans="1:124" x14ac:dyDescent="0.25">
      <c r="A2" t="s">
        <v>23</v>
      </c>
      <c r="B2" t="s">
        <v>24</v>
      </c>
      <c r="C2" t="s">
        <v>26</v>
      </c>
    </row>
    <row r="3" spans="1:124" x14ac:dyDescent="0.25">
      <c r="B3" t="s">
        <v>25</v>
      </c>
      <c r="C3">
        <v>21</v>
      </c>
    </row>
    <row r="4" spans="1:124" x14ac:dyDescent="0.25">
      <c r="A4" t="s">
        <v>27</v>
      </c>
      <c r="B4" t="s">
        <v>28</v>
      </c>
      <c r="C4" t="s">
        <v>29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</row>
    <row r="5" spans="1:124" x14ac:dyDescent="0.25">
      <c r="B5" t="s">
        <v>15</v>
      </c>
      <c r="C5" t="s">
        <v>30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24" x14ac:dyDescent="0.25">
      <c r="A6" t="s">
        <v>39</v>
      </c>
      <c r="B6" t="s">
        <v>40</v>
      </c>
      <c r="C6" t="s">
        <v>41</v>
      </c>
      <c r="D6" t="s">
        <v>42</v>
      </c>
      <c r="E6" t="s">
        <v>43</v>
      </c>
    </row>
    <row r="7" spans="1:124" x14ac:dyDescent="0.25">
      <c r="B7">
        <v>0</v>
      </c>
      <c r="C7">
        <v>1</v>
      </c>
      <c r="D7">
        <v>0</v>
      </c>
      <c r="E7">
        <v>0</v>
      </c>
    </row>
    <row r="8" spans="1:124" x14ac:dyDescent="0.25">
      <c r="A8" t="s">
        <v>44</v>
      </c>
      <c r="B8" t="s">
        <v>45</v>
      </c>
      <c r="C8" t="s">
        <v>47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M8" t="s">
        <v>58</v>
      </c>
      <c r="N8" t="s">
        <v>59</v>
      </c>
      <c r="O8" t="s">
        <v>60</v>
      </c>
      <c r="P8" t="s">
        <v>61</v>
      </c>
      <c r="Q8" t="s">
        <v>62</v>
      </c>
    </row>
    <row r="9" spans="1:124" x14ac:dyDescent="0.25">
      <c r="B9" t="s">
        <v>46</v>
      </c>
      <c r="C9" t="s">
        <v>48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24" x14ac:dyDescent="0.25">
      <c r="A10" t="s">
        <v>63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</row>
    <row r="11" spans="1:12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24" x14ac:dyDescent="0.25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76</v>
      </c>
      <c r="H12" t="s">
        <v>78</v>
      </c>
    </row>
    <row r="13" spans="1:124" x14ac:dyDescent="0.25">
      <c r="B13">
        <v>-6276</v>
      </c>
      <c r="C13">
        <v>6.6</v>
      </c>
      <c r="D13">
        <v>1.7090000000000001E-5</v>
      </c>
      <c r="E13">
        <v>3.11</v>
      </c>
      <c r="F13" t="s">
        <v>75</v>
      </c>
      <c r="G13" t="s">
        <v>77</v>
      </c>
      <c r="H13">
        <v>0</v>
      </c>
    </row>
    <row r="14" spans="1:124" x14ac:dyDescent="0.25">
      <c r="A14" t="s">
        <v>79</v>
      </c>
      <c r="B14" t="s">
        <v>79</v>
      </c>
      <c r="C14" t="s">
        <v>79</v>
      </c>
      <c r="D14" t="s">
        <v>79</v>
      </c>
      <c r="E14" t="s">
        <v>79</v>
      </c>
      <c r="F14" t="s">
        <v>80</v>
      </c>
      <c r="G14" t="s">
        <v>80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83</v>
      </c>
      <c r="AL14" t="s">
        <v>83</v>
      </c>
      <c r="AM14" t="s">
        <v>83</v>
      </c>
      <c r="AN14" t="s">
        <v>83</v>
      </c>
      <c r="AO14" t="s">
        <v>84</v>
      </c>
      <c r="AP14" t="s">
        <v>84</v>
      </c>
      <c r="AQ14" t="s">
        <v>84</v>
      </c>
      <c r="AR14" t="s">
        <v>84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86</v>
      </c>
      <c r="BL14" t="s">
        <v>86</v>
      </c>
      <c r="BM14" t="s">
        <v>86</v>
      </c>
      <c r="BN14" t="s">
        <v>86</v>
      </c>
      <c r="BO14" t="s">
        <v>86</v>
      </c>
      <c r="BP14" t="s">
        <v>86</v>
      </c>
      <c r="BQ14" t="s">
        <v>86</v>
      </c>
      <c r="BR14" t="s">
        <v>86</v>
      </c>
      <c r="BS14" t="s">
        <v>86</v>
      </c>
      <c r="BT14" t="s">
        <v>86</v>
      </c>
      <c r="BU14" t="s">
        <v>86</v>
      </c>
      <c r="BV14" t="s">
        <v>86</v>
      </c>
      <c r="BW14" t="s">
        <v>86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87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88</v>
      </c>
      <c r="DE14" t="s">
        <v>89</v>
      </c>
      <c r="DF14" t="s">
        <v>89</v>
      </c>
      <c r="DG14" t="s">
        <v>89</v>
      </c>
      <c r="DH14" t="s">
        <v>89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</row>
    <row r="15" spans="1:124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82</v>
      </c>
      <c r="AG15" t="s">
        <v>121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97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91</v>
      </c>
      <c r="BL15" t="s">
        <v>94</v>
      </c>
      <c r="BM15" t="s">
        <v>150</v>
      </c>
      <c r="BN15" t="s">
        <v>151</v>
      </c>
      <c r="BO15" t="s">
        <v>152</v>
      </c>
      <c r="BP15" t="s">
        <v>153</v>
      </c>
      <c r="BQ15" t="s">
        <v>154</v>
      </c>
      <c r="BR15" t="s">
        <v>155</v>
      </c>
      <c r="BS15" t="s">
        <v>156</v>
      </c>
      <c r="BT15" t="s">
        <v>157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172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</row>
    <row r="16" spans="1:124" x14ac:dyDescent="0.25">
      <c r="B16" t="s">
        <v>210</v>
      </c>
      <c r="C16" t="s">
        <v>210</v>
      </c>
      <c r="H16" t="s">
        <v>210</v>
      </c>
      <c r="I16" t="s">
        <v>211</v>
      </c>
      <c r="J16" t="s">
        <v>212</v>
      </c>
      <c r="K16" t="s">
        <v>213</v>
      </c>
      <c r="L16" t="s">
        <v>214</v>
      </c>
      <c r="M16" t="s">
        <v>214</v>
      </c>
      <c r="N16" t="s">
        <v>140</v>
      </c>
      <c r="O16" t="s">
        <v>140</v>
      </c>
      <c r="P16" t="s">
        <v>211</v>
      </c>
      <c r="Q16" t="s">
        <v>211</v>
      </c>
      <c r="R16" t="s">
        <v>211</v>
      </c>
      <c r="S16" t="s">
        <v>211</v>
      </c>
      <c r="T16" t="s">
        <v>215</v>
      </c>
      <c r="U16" t="s">
        <v>216</v>
      </c>
      <c r="V16" t="s">
        <v>216</v>
      </c>
      <c r="W16" t="s">
        <v>217</v>
      </c>
      <c r="X16" t="s">
        <v>218</v>
      </c>
      <c r="Y16" t="s">
        <v>217</v>
      </c>
      <c r="Z16" t="s">
        <v>217</v>
      </c>
      <c r="AA16" t="s">
        <v>217</v>
      </c>
      <c r="AB16" t="s">
        <v>215</v>
      </c>
      <c r="AC16" t="s">
        <v>215</v>
      </c>
      <c r="AD16" t="s">
        <v>215</v>
      </c>
      <c r="AE16" t="s">
        <v>215</v>
      </c>
      <c r="AF16" t="s">
        <v>219</v>
      </c>
      <c r="AG16" t="s">
        <v>218</v>
      </c>
      <c r="AI16" t="s">
        <v>218</v>
      </c>
      <c r="AJ16" t="s">
        <v>219</v>
      </c>
      <c r="AK16" t="s">
        <v>213</v>
      </c>
      <c r="AL16" t="s">
        <v>213</v>
      </c>
      <c r="AN16" t="s">
        <v>220</v>
      </c>
      <c r="AO16" t="s">
        <v>221</v>
      </c>
      <c r="AR16" t="s">
        <v>211</v>
      </c>
      <c r="AS16" t="s">
        <v>210</v>
      </c>
      <c r="AT16" t="s">
        <v>214</v>
      </c>
      <c r="AU16" t="s">
        <v>214</v>
      </c>
      <c r="AV16" t="s">
        <v>222</v>
      </c>
      <c r="AW16" t="s">
        <v>222</v>
      </c>
      <c r="AX16" t="s">
        <v>214</v>
      </c>
      <c r="AY16" t="s">
        <v>222</v>
      </c>
      <c r="AZ16" t="s">
        <v>219</v>
      </c>
      <c r="BA16" t="s">
        <v>217</v>
      </c>
      <c r="BB16" t="s">
        <v>217</v>
      </c>
      <c r="BC16" t="s">
        <v>216</v>
      </c>
      <c r="BD16" t="s">
        <v>216</v>
      </c>
      <c r="BE16" t="s">
        <v>216</v>
      </c>
      <c r="BF16" t="s">
        <v>216</v>
      </c>
      <c r="BG16" t="s">
        <v>216</v>
      </c>
      <c r="BH16" t="s">
        <v>223</v>
      </c>
      <c r="BI16" t="s">
        <v>213</v>
      </c>
      <c r="BJ16" t="s">
        <v>213</v>
      </c>
      <c r="BK16" t="s">
        <v>224</v>
      </c>
      <c r="BM16" t="s">
        <v>210</v>
      </c>
      <c r="BN16" t="s">
        <v>210</v>
      </c>
      <c r="BP16" t="s">
        <v>225</v>
      </c>
      <c r="BQ16" t="s">
        <v>226</v>
      </c>
      <c r="BR16" t="s">
        <v>225</v>
      </c>
      <c r="BS16" t="s">
        <v>226</v>
      </c>
      <c r="BT16" t="s">
        <v>225</v>
      </c>
      <c r="BU16" t="s">
        <v>226</v>
      </c>
      <c r="BV16" t="s">
        <v>218</v>
      </c>
      <c r="BW16" t="s">
        <v>218</v>
      </c>
      <c r="BX16" t="s">
        <v>213</v>
      </c>
      <c r="BY16" t="s">
        <v>227</v>
      </c>
      <c r="BZ16" t="s">
        <v>213</v>
      </c>
      <c r="CB16" t="s">
        <v>214</v>
      </c>
      <c r="CC16" t="s">
        <v>228</v>
      </c>
      <c r="CD16" t="s">
        <v>214</v>
      </c>
      <c r="CF16" t="s">
        <v>222</v>
      </c>
      <c r="CG16" t="s">
        <v>229</v>
      </c>
      <c r="CH16" t="s">
        <v>222</v>
      </c>
      <c r="CM16" t="s">
        <v>218</v>
      </c>
      <c r="CN16" t="s">
        <v>218</v>
      </c>
      <c r="CO16" t="s">
        <v>225</v>
      </c>
      <c r="CP16" t="s">
        <v>226</v>
      </c>
      <c r="CQ16" t="s">
        <v>226</v>
      </c>
      <c r="CU16" t="s">
        <v>226</v>
      </c>
      <c r="CY16" t="s">
        <v>214</v>
      </c>
      <c r="CZ16" t="s">
        <v>214</v>
      </c>
      <c r="DA16" t="s">
        <v>222</v>
      </c>
      <c r="DB16" t="s">
        <v>222</v>
      </c>
      <c r="DC16" t="s">
        <v>230</v>
      </c>
      <c r="DD16" t="s">
        <v>230</v>
      </c>
      <c r="DF16" t="s">
        <v>219</v>
      </c>
      <c r="DG16" t="s">
        <v>219</v>
      </c>
      <c r="DH16" t="s">
        <v>216</v>
      </c>
      <c r="DI16" t="s">
        <v>216</v>
      </c>
      <c r="DJ16" t="s">
        <v>216</v>
      </c>
      <c r="DK16" t="s">
        <v>216</v>
      </c>
      <c r="DL16" t="s">
        <v>216</v>
      </c>
      <c r="DM16" t="s">
        <v>218</v>
      </c>
      <c r="DN16" t="s">
        <v>218</v>
      </c>
      <c r="DO16" t="s">
        <v>218</v>
      </c>
      <c r="DP16" t="s">
        <v>216</v>
      </c>
      <c r="DQ16" t="s">
        <v>214</v>
      </c>
      <c r="DR16" t="s">
        <v>222</v>
      </c>
      <c r="DS16" t="s">
        <v>218</v>
      </c>
      <c r="DT16" t="s">
        <v>218</v>
      </c>
    </row>
    <row r="17" spans="1:124" x14ac:dyDescent="0.25">
      <c r="A17">
        <v>1</v>
      </c>
      <c r="B17">
        <v>1608138580.5999999</v>
      </c>
      <c r="C17">
        <v>0</v>
      </c>
      <c r="D17" t="s">
        <v>231</v>
      </c>
      <c r="E17" t="s">
        <v>232</v>
      </c>
      <c r="F17" t="s">
        <v>233</v>
      </c>
      <c r="G17" t="s">
        <v>234</v>
      </c>
      <c r="H17">
        <v>1608138572.5999999</v>
      </c>
      <c r="I17">
        <f t="shared" ref="I17:I31" si="0">(J17)/1000</f>
        <v>2.5722206350043341E-4</v>
      </c>
      <c r="J17">
        <f t="shared" ref="J17:J31" si="1">1000*AZ17*AH17*(AV17-AW17)/(100*AO17*(1000-AH17*AV17))</f>
        <v>0.25722206350043342</v>
      </c>
      <c r="K17">
        <f t="shared" ref="K17:K31" si="2">AZ17*AH17*(AU17-AT17*(1000-AH17*AW17)/(1000-AH17*AV17))/(100*AO17)</f>
        <v>2.906125435135356</v>
      </c>
      <c r="L17">
        <f t="shared" ref="L17:L31" si="3">AT17 - IF(AH17&gt;1, K17*AO17*100/(AJ17*BH17), 0)</f>
        <v>401.83767741935497</v>
      </c>
      <c r="M17" t="e">
        <f t="shared" ref="M17:M31" si="4">((S17-I17/2)*L17-K17)/(S17+I17/2)</f>
        <v>#DIV/0!</v>
      </c>
      <c r="N17" t="e">
        <f t="shared" ref="N17:N31" si="5">M17*(BA17+BB17)/1000</f>
        <v>#DIV/0!</v>
      </c>
      <c r="O17">
        <f t="shared" ref="O17:O31" si="6">(AT17 - IF(AH17&gt;1, K17*AO17*100/(AJ17*BH17), 0))*(BA17+BB17)/1000</f>
        <v>41.186862523559505</v>
      </c>
      <c r="P17" t="e">
        <f t="shared" ref="P17:P31" si="7">2/((1/R17-1/Q17)+SIGN(R17)*SQRT((1/R17-1/Q17)*(1/R17-1/Q17) + 4*AP17/((AP17+1)*(AP17+1))*(2*1/R17*1/Q17-1/Q17*1/Q17)))</f>
        <v>#DIV/0!</v>
      </c>
      <c r="Q17">
        <f t="shared" ref="Q17:Q31" si="8">IF(LEFT(AQ17,1)&lt;&gt;"0",IF(LEFT(AQ17,1)="1",3,AR17),$D$5+$E$5*(BH17*BA17/($K$5*1000))+$F$5*(BH17*BA17/($K$5*1000))*MAX(MIN(AO17,$J$5),$I$5)*MAX(MIN(AO17,$J$5),$I$5)+$G$5*MAX(MIN(AO17,$J$5),$I$5)*(BH17*BA17/($K$5*1000))+$H$5*(BH17*BA17/($K$5*1000))*(BH17*BA17/($K$5*1000)))</f>
        <v>2.9720335317338678</v>
      </c>
      <c r="R17" t="e">
        <f t="shared" ref="R17:R31" si="9">I17*(1000-(1000*0.61365*EXP(17.502*V17/(240.97+V17))/(BA17+BB17)+AV17)/2)/(1000*0.61365*EXP(17.502*V17/(240.97+V17))/(BA17+BB17)-AV17)</f>
        <v>#DIV/0!</v>
      </c>
      <c r="S17" t="e">
        <f t="shared" ref="S17:S31" si="10">1/((AP17+1)/(P17/1.6)+1/(Q17/1.37)) + AP17/((AP17+1)/(P17/1.6) + AP17/(Q17/1.37))</f>
        <v>#DIV/0!</v>
      </c>
      <c r="T17" t="e">
        <f t="shared" ref="T17:T31" si="11">(AL17*AN17)</f>
        <v>#DIV/0!</v>
      </c>
      <c r="U17" t="e">
        <f t="shared" ref="U17:U31" si="12">(BC17+(T17+2*0.95*0.0000000567*(((BC17+$B$7)+273)^4-(BC17+273)^4)-44100*I17)/(1.84*29.3*Q17+8*0.95*0.0000000567*(BC17+273)^3))</f>
        <v>#DIV/0!</v>
      </c>
      <c r="V17" t="e">
        <f t="shared" ref="V17:V31" si="13">($C$7*BD17+$D$7*BE17+$E$7*U17)</f>
        <v>#DIV/0!</v>
      </c>
      <c r="W17" t="e">
        <f t="shared" ref="W17:W31" si="14">0.61365*EXP(17.502*V17/(240.97+V17))</f>
        <v>#DIV/0!</v>
      </c>
      <c r="X17">
        <f t="shared" ref="X17:X31" si="15">(Y17/Z17*100)</f>
        <v>59.327135359202757</v>
      </c>
      <c r="Y17">
        <f t="shared" ref="Y17:Y31" si="16">AV17*(BA17+BB17)/1000</f>
        <v>2.2498083051769657</v>
      </c>
      <c r="Z17">
        <f t="shared" ref="Z17:Z31" si="17">0.61365*EXP(17.502*BC17/(240.97+BC17))</f>
        <v>3.7922078852370853</v>
      </c>
      <c r="AA17" t="e">
        <f t="shared" ref="AA17:AA31" si="18">(W17-AV17*(BA17+BB17)/1000)</f>
        <v>#DIV/0!</v>
      </c>
      <c r="AB17">
        <f t="shared" ref="AB17:AB31" si="19">(-I17*44100)</f>
        <v>-11.343493000369113</v>
      </c>
      <c r="AC17" t="e">
        <f t="shared" ref="AC17:AC31" si="20">2*29.3*Q17*0.92*(BC17-V17)</f>
        <v>#DIV/0!</v>
      </c>
      <c r="AD17" t="e">
        <f t="shared" ref="AD17:AD31" si="21">2*0.95*0.0000000567*(((BC17+$B$7)+273)^4-(V17+273)^4)</f>
        <v>#DIV/0!</v>
      </c>
      <c r="AE17" t="e">
        <f t="shared" ref="AE17:AE31" si="22">T17+AD17+AB17+AC17</f>
        <v>#DIV/0!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MAX(0,($B$13+$C$13*BH17)/(1+$D$13*BH17)*BA17/(BC17+273)*$E$13)</f>
        <v>53989.668151693375</v>
      </c>
      <c r="AK17">
        <f t="shared" ref="AK17:AK31" si="26">$B$11*BI17+$C$11*BJ17</f>
        <v>0</v>
      </c>
      <c r="AL17" t="e">
        <f t="shared" ref="AL17:AL31" si="27">AK17*AM17</f>
        <v>#DIV/0!</v>
      </c>
      <c r="AM17" t="e">
        <f t="shared" ref="AM17:AM31" si="28">($B$11*$D$9+$C$11*$D$9)/($B$11+$C$11)</f>
        <v>#DIV/0!</v>
      </c>
      <c r="AN17" t="e">
        <f t="shared" ref="AN17:AN31" si="29">($B$11*$K$9+$C$11*$K$9)/($B$11+$C$11)</f>
        <v>#DIV/0!</v>
      </c>
      <c r="AO17">
        <v>6</v>
      </c>
      <c r="AP17">
        <v>0.5</v>
      </c>
      <c r="AQ17" t="s">
        <v>235</v>
      </c>
      <c r="AR17">
        <v>2</v>
      </c>
      <c r="AS17">
        <v>1608138572.5999999</v>
      </c>
      <c r="AT17">
        <v>401.83767741935497</v>
      </c>
      <c r="AU17">
        <v>405.44893548387103</v>
      </c>
      <c r="AV17">
        <v>21.950148387096799</v>
      </c>
      <c r="AW17">
        <v>21.648267741935499</v>
      </c>
      <c r="AX17">
        <v>401.70467741935499</v>
      </c>
      <c r="AY17">
        <v>21.658148387096801</v>
      </c>
      <c r="AZ17">
        <v>500.01748387096802</v>
      </c>
      <c r="BA17">
        <v>102.396290322581</v>
      </c>
      <c r="BB17">
        <v>9.9978290322580599E-2</v>
      </c>
      <c r="BC17">
        <v>27.988099999999999</v>
      </c>
      <c r="BD17">
        <v>29.133848387096801</v>
      </c>
      <c r="BE17">
        <v>999.9</v>
      </c>
      <c r="BF17">
        <v>0</v>
      </c>
      <c r="BG17">
        <v>0</v>
      </c>
      <c r="BH17">
        <v>10004.473548387101</v>
      </c>
      <c r="BI17">
        <v>0</v>
      </c>
      <c r="BJ17">
        <v>631.01393548387102</v>
      </c>
      <c r="BK17">
        <v>1608138598.5999999</v>
      </c>
      <c r="BL17" t="s">
        <v>236</v>
      </c>
      <c r="BM17">
        <v>1608138598.5999999</v>
      </c>
      <c r="BN17">
        <v>1608138597.5999999</v>
      </c>
      <c r="BO17">
        <v>6</v>
      </c>
      <c r="BP17">
        <v>0.185</v>
      </c>
      <c r="BQ17">
        <v>-6.0999999999999999E-2</v>
      </c>
      <c r="BR17">
        <v>0.13300000000000001</v>
      </c>
      <c r="BS17">
        <v>0.29199999999999998</v>
      </c>
      <c r="BT17">
        <v>405</v>
      </c>
      <c r="BU17">
        <v>22</v>
      </c>
      <c r="BV17">
        <v>0.3</v>
      </c>
      <c r="BW17">
        <v>0.11</v>
      </c>
      <c r="BX17">
        <v>3.0228107829836501</v>
      </c>
      <c r="BY17">
        <v>2.6510186536897402</v>
      </c>
      <c r="BZ17">
        <v>0.193774781304204</v>
      </c>
      <c r="CA17">
        <v>0</v>
      </c>
      <c r="CB17">
        <v>-3.80571533333333</v>
      </c>
      <c r="CC17">
        <v>-3.2960179755283501</v>
      </c>
      <c r="CD17">
        <v>0.24094754294567</v>
      </c>
      <c r="CE17">
        <v>0</v>
      </c>
      <c r="CF17">
        <v>0.37900353333333298</v>
      </c>
      <c r="CG17">
        <v>0.334093027808677</v>
      </c>
      <c r="CH17">
        <v>2.41391791143683E-2</v>
      </c>
      <c r="CI17">
        <v>0</v>
      </c>
      <c r="CJ17">
        <v>0</v>
      </c>
      <c r="CK17">
        <v>3</v>
      </c>
      <c r="CL17" t="s">
        <v>237</v>
      </c>
      <c r="CM17">
        <v>100</v>
      </c>
      <c r="CN17">
        <v>100</v>
      </c>
      <c r="CO17">
        <v>0.13300000000000001</v>
      </c>
      <c r="CP17">
        <v>0.29199999999999998</v>
      </c>
      <c r="CQ17">
        <v>0.119817091950985</v>
      </c>
      <c r="CR17">
        <v>-1.6043650578588901E-5</v>
      </c>
      <c r="CS17">
        <v>-1.15305589960158E-6</v>
      </c>
      <c r="CT17">
        <v>3.6581349982770798E-10</v>
      </c>
      <c r="CU17">
        <v>-5.8598287207909501E-2</v>
      </c>
      <c r="CV17">
        <v>-1.48585495900011E-2</v>
      </c>
      <c r="CW17">
        <v>2.0620247853856302E-3</v>
      </c>
      <c r="CX17">
        <v>-2.1578943166311499E-5</v>
      </c>
      <c r="CY17">
        <v>18</v>
      </c>
      <c r="CZ17">
        <v>2225</v>
      </c>
      <c r="DA17">
        <v>1</v>
      </c>
      <c r="DB17">
        <v>25</v>
      </c>
      <c r="DC17">
        <v>28.9</v>
      </c>
      <c r="DD17">
        <v>29</v>
      </c>
      <c r="DE17">
        <v>2</v>
      </c>
      <c r="DF17">
        <v>506.34500000000003</v>
      </c>
      <c r="DG17">
        <v>479.608</v>
      </c>
      <c r="DH17">
        <v>23.402799999999999</v>
      </c>
      <c r="DI17">
        <v>35.063800000000001</v>
      </c>
      <c r="DJ17">
        <v>29.9999</v>
      </c>
      <c r="DK17">
        <v>35.1066</v>
      </c>
      <c r="DL17">
        <v>35.148899999999998</v>
      </c>
      <c r="DM17">
        <v>19.331600000000002</v>
      </c>
      <c r="DN17">
        <v>13.4633</v>
      </c>
      <c r="DO17">
        <v>45.230400000000003</v>
      </c>
      <c r="DP17">
        <v>23.4129</v>
      </c>
      <c r="DQ17">
        <v>405.08499999999998</v>
      </c>
      <c r="DR17">
        <v>21.576000000000001</v>
      </c>
      <c r="DS17">
        <v>97.578999999999994</v>
      </c>
      <c r="DT17">
        <v>101.715</v>
      </c>
    </row>
    <row r="18" spans="1:124" x14ac:dyDescent="0.25">
      <c r="A18">
        <v>2</v>
      </c>
      <c r="B18">
        <v>1608138719.5999999</v>
      </c>
      <c r="C18">
        <v>139</v>
      </c>
      <c r="D18" t="s">
        <v>238</v>
      </c>
      <c r="E18" t="s">
        <v>239</v>
      </c>
      <c r="F18" t="s">
        <v>233</v>
      </c>
      <c r="G18" t="s">
        <v>234</v>
      </c>
      <c r="H18">
        <v>1608138711.8499999</v>
      </c>
      <c r="I18">
        <f t="shared" si="0"/>
        <v>7.2769085210915821E-4</v>
      </c>
      <c r="J18">
        <f t="shared" si="1"/>
        <v>0.72769085210915818</v>
      </c>
      <c r="K18">
        <f t="shared" si="2"/>
        <v>-0.53458635832405665</v>
      </c>
      <c r="L18">
        <f t="shared" si="3"/>
        <v>49.566209999999998</v>
      </c>
      <c r="M18" t="e">
        <f t="shared" si="4"/>
        <v>#DIV/0!</v>
      </c>
      <c r="N18" t="e">
        <f t="shared" si="5"/>
        <v>#DIV/0!</v>
      </c>
      <c r="O18">
        <f t="shared" si="6"/>
        <v>5.0800118990503904</v>
      </c>
      <c r="P18" t="e">
        <f t="shared" si="7"/>
        <v>#DIV/0!</v>
      </c>
      <c r="Q18">
        <f t="shared" si="8"/>
        <v>2.9714626862154105</v>
      </c>
      <c r="R18" t="e">
        <f t="shared" si="9"/>
        <v>#DIV/0!</v>
      </c>
      <c r="S18" t="e">
        <f t="shared" si="10"/>
        <v>#DIV/0!</v>
      </c>
      <c r="T18" t="e">
        <f t="shared" si="11"/>
        <v>#DIV/0!</v>
      </c>
      <c r="U18" t="e">
        <f t="shared" si="12"/>
        <v>#DIV/0!</v>
      </c>
      <c r="V18" t="e">
        <f t="shared" si="13"/>
        <v>#DIV/0!</v>
      </c>
      <c r="W18" t="e">
        <f t="shared" si="14"/>
        <v>#DIV/0!</v>
      </c>
      <c r="X18">
        <f t="shared" si="15"/>
        <v>59.748869532248719</v>
      </c>
      <c r="Y18">
        <f t="shared" si="16"/>
        <v>2.2658828047637045</v>
      </c>
      <c r="Z18">
        <f t="shared" si="17"/>
        <v>3.7923442276020336</v>
      </c>
      <c r="AA18" t="e">
        <f t="shared" si="18"/>
        <v>#DIV/0!</v>
      </c>
      <c r="AB18">
        <f t="shared" si="19"/>
        <v>-32.091166578013876</v>
      </c>
      <c r="AC18" t="e">
        <f t="shared" si="20"/>
        <v>#DIV/0!</v>
      </c>
      <c r="AD18" t="e">
        <f t="shared" si="21"/>
        <v>#DIV/0!</v>
      </c>
      <c r="AE18" t="e">
        <f t="shared" si="22"/>
        <v>#DIV/0!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53972.685497805549</v>
      </c>
      <c r="AK18">
        <f t="shared" si="26"/>
        <v>0</v>
      </c>
      <c r="AL18" t="e">
        <f t="shared" si="27"/>
        <v>#DIV/0!</v>
      </c>
      <c r="AM18" t="e">
        <f t="shared" si="28"/>
        <v>#DIV/0!</v>
      </c>
      <c r="AN18" t="e">
        <f t="shared" si="29"/>
        <v>#DIV/0!</v>
      </c>
      <c r="AO18">
        <v>6</v>
      </c>
      <c r="AP18">
        <v>0.5</v>
      </c>
      <c r="AQ18" t="s">
        <v>235</v>
      </c>
      <c r="AR18">
        <v>2</v>
      </c>
      <c r="AS18">
        <v>1608138711.8499999</v>
      </c>
      <c r="AT18">
        <v>49.566209999999998</v>
      </c>
      <c r="AU18">
        <v>48.96801</v>
      </c>
      <c r="AV18">
        <v>22.108456666666701</v>
      </c>
      <c r="AW18">
        <v>21.254563333333302</v>
      </c>
      <c r="AX18">
        <v>49.265093333333297</v>
      </c>
      <c r="AY18">
        <v>21.796053333333301</v>
      </c>
      <c r="AZ18">
        <v>500.01753333333301</v>
      </c>
      <c r="BA18">
        <v>102.389433333333</v>
      </c>
      <c r="BB18">
        <v>9.998232E-2</v>
      </c>
      <c r="BC18">
        <v>27.988716666666701</v>
      </c>
      <c r="BD18">
        <v>29.111889999999999</v>
      </c>
      <c r="BE18">
        <v>999.9</v>
      </c>
      <c r="BF18">
        <v>0</v>
      </c>
      <c r="BG18">
        <v>0</v>
      </c>
      <c r="BH18">
        <v>10001.912</v>
      </c>
      <c r="BI18">
        <v>0</v>
      </c>
      <c r="BJ18">
        <v>698.85613333333299</v>
      </c>
      <c r="BK18">
        <v>1608138598.5999999</v>
      </c>
      <c r="BL18" t="s">
        <v>236</v>
      </c>
      <c r="BM18">
        <v>1608138598.5999999</v>
      </c>
      <c r="BN18">
        <v>1608138597.5999999</v>
      </c>
      <c r="BO18">
        <v>6</v>
      </c>
      <c r="BP18">
        <v>0.185</v>
      </c>
      <c r="BQ18">
        <v>-6.0999999999999999E-2</v>
      </c>
      <c r="BR18">
        <v>0.13300000000000001</v>
      </c>
      <c r="BS18">
        <v>0.29199999999999998</v>
      </c>
      <c r="BT18">
        <v>405</v>
      </c>
      <c r="BU18">
        <v>22</v>
      </c>
      <c r="BV18">
        <v>0.3</v>
      </c>
      <c r="BW18">
        <v>0.11</v>
      </c>
      <c r="BX18">
        <v>-0.53059096953537999</v>
      </c>
      <c r="BY18">
        <v>-0.33036055169536799</v>
      </c>
      <c r="BZ18">
        <v>2.5632108523827499E-2</v>
      </c>
      <c r="CA18">
        <v>1</v>
      </c>
      <c r="CB18">
        <v>0.59820733333333298</v>
      </c>
      <c r="CC18">
        <v>0.368596538375974</v>
      </c>
      <c r="CD18">
        <v>2.8059283659582102E-2</v>
      </c>
      <c r="CE18">
        <v>0</v>
      </c>
      <c r="CF18">
        <v>0.85389856666666697</v>
      </c>
      <c r="CG18">
        <v>4.3693535038935E-2</v>
      </c>
      <c r="CH18">
        <v>3.5574561293461099E-3</v>
      </c>
      <c r="CI18">
        <v>1</v>
      </c>
      <c r="CJ18">
        <v>2</v>
      </c>
      <c r="CK18">
        <v>3</v>
      </c>
      <c r="CL18" t="s">
        <v>240</v>
      </c>
      <c r="CM18">
        <v>100</v>
      </c>
      <c r="CN18">
        <v>100</v>
      </c>
      <c r="CO18">
        <v>0.30099999999999999</v>
      </c>
      <c r="CP18">
        <v>0.3125</v>
      </c>
      <c r="CQ18">
        <v>0.30467447088655097</v>
      </c>
      <c r="CR18">
        <v>-1.6043650578588901E-5</v>
      </c>
      <c r="CS18">
        <v>-1.15305589960158E-6</v>
      </c>
      <c r="CT18">
        <v>3.6581349982770798E-10</v>
      </c>
      <c r="CU18">
        <v>-0.119892785539434</v>
      </c>
      <c r="CV18">
        <v>-1.48585495900011E-2</v>
      </c>
      <c r="CW18">
        <v>2.0620247853856302E-3</v>
      </c>
      <c r="CX18">
        <v>-2.1578943166311499E-5</v>
      </c>
      <c r="CY18">
        <v>18</v>
      </c>
      <c r="CZ18">
        <v>2225</v>
      </c>
      <c r="DA18">
        <v>1</v>
      </c>
      <c r="DB18">
        <v>25</v>
      </c>
      <c r="DC18">
        <v>2</v>
      </c>
      <c r="DD18">
        <v>2</v>
      </c>
      <c r="DE18">
        <v>2</v>
      </c>
      <c r="DF18">
        <v>506.59699999999998</v>
      </c>
      <c r="DG18">
        <v>478.74599999999998</v>
      </c>
      <c r="DH18">
        <v>23.484400000000001</v>
      </c>
      <c r="DI18">
        <v>35.028599999999997</v>
      </c>
      <c r="DJ18">
        <v>29.9999</v>
      </c>
      <c r="DK18">
        <v>35.068100000000001</v>
      </c>
      <c r="DL18">
        <v>35.109499999999997</v>
      </c>
      <c r="DM18">
        <v>5.0586900000000004</v>
      </c>
      <c r="DN18">
        <v>16.2624</v>
      </c>
      <c r="DO18">
        <v>45.689599999999999</v>
      </c>
      <c r="DP18">
        <v>23.4924</v>
      </c>
      <c r="DQ18">
        <v>49.128999999999998</v>
      </c>
      <c r="DR18">
        <v>21.151299999999999</v>
      </c>
      <c r="DS18">
        <v>97.588899999999995</v>
      </c>
      <c r="DT18">
        <v>101.718</v>
      </c>
    </row>
    <row r="19" spans="1:124" x14ac:dyDescent="0.25">
      <c r="A19">
        <v>3</v>
      </c>
      <c r="B19">
        <v>1608138796.0999999</v>
      </c>
      <c r="C19">
        <v>215.5</v>
      </c>
      <c r="D19" t="s">
        <v>241</v>
      </c>
      <c r="E19" t="s">
        <v>242</v>
      </c>
      <c r="F19" t="s">
        <v>233</v>
      </c>
      <c r="G19" t="s">
        <v>234</v>
      </c>
      <c r="H19">
        <v>1608138788.3499999</v>
      </c>
      <c r="I19">
        <f t="shared" si="0"/>
        <v>9.7183726173992425E-4</v>
      </c>
      <c r="J19">
        <f t="shared" si="1"/>
        <v>0.97183726173992424</v>
      </c>
      <c r="K19">
        <f t="shared" si="2"/>
        <v>0.36990231120152944</v>
      </c>
      <c r="L19">
        <f t="shared" si="3"/>
        <v>79.451106666666703</v>
      </c>
      <c r="M19" t="e">
        <f t="shared" si="4"/>
        <v>#DIV/0!</v>
      </c>
      <c r="N19" t="e">
        <f t="shared" si="5"/>
        <v>#DIV/0!</v>
      </c>
      <c r="O19">
        <f t="shared" si="6"/>
        <v>8.1428722441265808</v>
      </c>
      <c r="P19" t="e">
        <f t="shared" si="7"/>
        <v>#DIV/0!</v>
      </c>
      <c r="Q19">
        <f t="shared" si="8"/>
        <v>2.971593480586793</v>
      </c>
      <c r="R19" t="e">
        <f t="shared" si="9"/>
        <v>#DIV/0!</v>
      </c>
      <c r="S19" t="e">
        <f t="shared" si="10"/>
        <v>#DIV/0!</v>
      </c>
      <c r="T19" t="e">
        <f t="shared" si="11"/>
        <v>#DIV/0!</v>
      </c>
      <c r="U19" t="e">
        <f t="shared" si="12"/>
        <v>#DIV/0!</v>
      </c>
      <c r="V19" t="e">
        <f t="shared" si="13"/>
        <v>#DIV/0!</v>
      </c>
      <c r="W19" t="e">
        <f t="shared" si="14"/>
        <v>#DIV/0!</v>
      </c>
      <c r="X19">
        <f t="shared" si="15"/>
        <v>59.49216033806762</v>
      </c>
      <c r="Y19">
        <f t="shared" si="16"/>
        <v>2.2580787493211698</v>
      </c>
      <c r="Z19">
        <f t="shared" si="17"/>
        <v>3.7955904382854944</v>
      </c>
      <c r="AA19" t="e">
        <f t="shared" si="18"/>
        <v>#DIV/0!</v>
      </c>
      <c r="AB19">
        <f t="shared" si="19"/>
        <v>-42.85802324273066</v>
      </c>
      <c r="AC19" t="e">
        <f t="shared" si="20"/>
        <v>#DIV/0!</v>
      </c>
      <c r="AD19" t="e">
        <f t="shared" si="21"/>
        <v>#DIV/0!</v>
      </c>
      <c r="AE19" t="e">
        <f t="shared" si="22"/>
        <v>#DIV/0!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53973.878809306021</v>
      </c>
      <c r="AK19">
        <f t="shared" si="26"/>
        <v>0</v>
      </c>
      <c r="AL19" t="e">
        <f t="shared" si="27"/>
        <v>#DIV/0!</v>
      </c>
      <c r="AM19" t="e">
        <f t="shared" si="28"/>
        <v>#DIV/0!</v>
      </c>
      <c r="AN19" t="e">
        <f t="shared" si="29"/>
        <v>#DIV/0!</v>
      </c>
      <c r="AO19">
        <v>6</v>
      </c>
      <c r="AP19">
        <v>0.5</v>
      </c>
      <c r="AQ19" t="s">
        <v>235</v>
      </c>
      <c r="AR19">
        <v>2</v>
      </c>
      <c r="AS19">
        <v>1608138788.3499999</v>
      </c>
      <c r="AT19">
        <v>79.451106666666703</v>
      </c>
      <c r="AU19">
        <v>79.987626666666699</v>
      </c>
      <c r="AV19">
        <v>22.03238</v>
      </c>
      <c r="AW19">
        <v>20.891909999999999</v>
      </c>
      <c r="AX19">
        <v>79.154750000000007</v>
      </c>
      <c r="AY19">
        <v>21.723183333333299</v>
      </c>
      <c r="AZ19">
        <v>500.01773333333301</v>
      </c>
      <c r="BA19">
        <v>102.38913333333301</v>
      </c>
      <c r="BB19">
        <v>9.9964499999999998E-2</v>
      </c>
      <c r="BC19">
        <v>28.0033933333333</v>
      </c>
      <c r="BD19">
        <v>29.095050000000001</v>
      </c>
      <c r="BE19">
        <v>999.9</v>
      </c>
      <c r="BF19">
        <v>0</v>
      </c>
      <c r="BG19">
        <v>0</v>
      </c>
      <c r="BH19">
        <v>10002.6816666667</v>
      </c>
      <c r="BI19">
        <v>0</v>
      </c>
      <c r="BJ19">
        <v>726.85256666666703</v>
      </c>
      <c r="BK19">
        <v>1608138598.5999999</v>
      </c>
      <c r="BL19" t="s">
        <v>236</v>
      </c>
      <c r="BM19">
        <v>1608138598.5999999</v>
      </c>
      <c r="BN19">
        <v>1608138597.5999999</v>
      </c>
      <c r="BO19">
        <v>6</v>
      </c>
      <c r="BP19">
        <v>0.185</v>
      </c>
      <c r="BQ19">
        <v>-6.0999999999999999E-2</v>
      </c>
      <c r="BR19">
        <v>0.13300000000000001</v>
      </c>
      <c r="BS19">
        <v>0.29199999999999998</v>
      </c>
      <c r="BT19">
        <v>405</v>
      </c>
      <c r="BU19">
        <v>22</v>
      </c>
      <c r="BV19">
        <v>0.3</v>
      </c>
      <c r="BW19">
        <v>0.11</v>
      </c>
      <c r="BX19">
        <v>0.36417728791876097</v>
      </c>
      <c r="BY19">
        <v>0.20298910532655501</v>
      </c>
      <c r="BZ19">
        <v>2.3576289052476999E-2</v>
      </c>
      <c r="CA19">
        <v>1</v>
      </c>
      <c r="CB19">
        <v>-0.53438136666666702</v>
      </c>
      <c r="CC19">
        <v>-0.18380233147942401</v>
      </c>
      <c r="CD19">
        <v>2.3741161710530399E-2</v>
      </c>
      <c r="CE19">
        <v>1</v>
      </c>
      <c r="CF19">
        <v>1.13894433333333</v>
      </c>
      <c r="CG19">
        <v>0.19553486095662301</v>
      </c>
      <c r="CH19">
        <v>1.6364218218078399E-2</v>
      </c>
      <c r="CI19">
        <v>1</v>
      </c>
      <c r="CJ19">
        <v>3</v>
      </c>
      <c r="CK19">
        <v>3</v>
      </c>
      <c r="CL19" t="s">
        <v>243</v>
      </c>
      <c r="CM19">
        <v>100</v>
      </c>
      <c r="CN19">
        <v>100</v>
      </c>
      <c r="CO19">
        <v>0.29599999999999999</v>
      </c>
      <c r="CP19">
        <v>0.30880000000000002</v>
      </c>
      <c r="CQ19">
        <v>0.30467447088655097</v>
      </c>
      <c r="CR19">
        <v>-1.6043650578588901E-5</v>
      </c>
      <c r="CS19">
        <v>-1.15305589960158E-6</v>
      </c>
      <c r="CT19">
        <v>3.6581349982770798E-10</v>
      </c>
      <c r="CU19">
        <v>-0.119892785539434</v>
      </c>
      <c r="CV19">
        <v>-1.48585495900011E-2</v>
      </c>
      <c r="CW19">
        <v>2.0620247853856302E-3</v>
      </c>
      <c r="CX19">
        <v>-2.1578943166311499E-5</v>
      </c>
      <c r="CY19">
        <v>18</v>
      </c>
      <c r="CZ19">
        <v>2225</v>
      </c>
      <c r="DA19">
        <v>1</v>
      </c>
      <c r="DB19">
        <v>25</v>
      </c>
      <c r="DC19">
        <v>3.3</v>
      </c>
      <c r="DD19">
        <v>3.3</v>
      </c>
      <c r="DE19">
        <v>2</v>
      </c>
      <c r="DF19">
        <v>506.60599999999999</v>
      </c>
      <c r="DG19">
        <v>478.50799999999998</v>
      </c>
      <c r="DH19">
        <v>23.499500000000001</v>
      </c>
      <c r="DI19">
        <v>35.014400000000002</v>
      </c>
      <c r="DJ19">
        <v>30.000800000000002</v>
      </c>
      <c r="DK19">
        <v>35.0488</v>
      </c>
      <c r="DL19">
        <v>35.090699999999998</v>
      </c>
      <c r="DM19">
        <v>6.3477300000000003</v>
      </c>
      <c r="DN19">
        <v>17.982800000000001</v>
      </c>
      <c r="DO19">
        <v>45.689599999999999</v>
      </c>
      <c r="DP19">
        <v>23.485499999999998</v>
      </c>
      <c r="DQ19">
        <v>80.206500000000005</v>
      </c>
      <c r="DR19">
        <v>20.800599999999999</v>
      </c>
      <c r="DS19">
        <v>97.591200000000001</v>
      </c>
      <c r="DT19">
        <v>101.718</v>
      </c>
    </row>
    <row r="20" spans="1:124" x14ac:dyDescent="0.25">
      <c r="A20">
        <v>4</v>
      </c>
      <c r="B20">
        <v>1608138873.0999999</v>
      </c>
      <c r="C20">
        <v>292.5</v>
      </c>
      <c r="D20" t="s">
        <v>244</v>
      </c>
      <c r="E20" t="s">
        <v>245</v>
      </c>
      <c r="F20" t="s">
        <v>233</v>
      </c>
      <c r="G20" t="s">
        <v>234</v>
      </c>
      <c r="H20">
        <v>1608138865.0999999</v>
      </c>
      <c r="I20">
        <f t="shared" si="0"/>
        <v>1.2116126692963028E-3</v>
      </c>
      <c r="J20">
        <f t="shared" si="1"/>
        <v>1.2116126692963027</v>
      </c>
      <c r="K20">
        <f t="shared" si="2"/>
        <v>1.0990826324573675</v>
      </c>
      <c r="L20">
        <f t="shared" si="3"/>
        <v>99.619512903225797</v>
      </c>
      <c r="M20" t="e">
        <f t="shared" si="4"/>
        <v>#DIV/0!</v>
      </c>
      <c r="N20" t="e">
        <f t="shared" si="5"/>
        <v>#DIV/0!</v>
      </c>
      <c r="O20">
        <f t="shared" si="6"/>
        <v>10.209771790016179</v>
      </c>
      <c r="P20" t="e">
        <f t="shared" si="7"/>
        <v>#DIV/0!</v>
      </c>
      <c r="Q20">
        <f t="shared" si="8"/>
        <v>2.9709483131812764</v>
      </c>
      <c r="R20" t="e">
        <f t="shared" si="9"/>
        <v>#DIV/0!</v>
      </c>
      <c r="S20" t="e">
        <f t="shared" si="10"/>
        <v>#DIV/0!</v>
      </c>
      <c r="T20" t="e">
        <f t="shared" si="11"/>
        <v>#DIV/0!</v>
      </c>
      <c r="U20" t="e">
        <f t="shared" si="12"/>
        <v>#DIV/0!</v>
      </c>
      <c r="V20" t="e">
        <f t="shared" si="13"/>
        <v>#DIV/0!</v>
      </c>
      <c r="W20" t="e">
        <f t="shared" si="14"/>
        <v>#DIV/0!</v>
      </c>
      <c r="X20">
        <f t="shared" si="15"/>
        <v>59.31617764916696</v>
      </c>
      <c r="Y20">
        <f t="shared" si="16"/>
        <v>2.2502622669573253</v>
      </c>
      <c r="Z20">
        <f t="shared" si="17"/>
        <v>3.7936737600773709</v>
      </c>
      <c r="AA20" t="e">
        <f t="shared" si="18"/>
        <v>#DIV/0!</v>
      </c>
      <c r="AB20">
        <f t="shared" si="19"/>
        <v>-53.432118715966951</v>
      </c>
      <c r="AC20" t="e">
        <f t="shared" si="20"/>
        <v>#DIV/0!</v>
      </c>
      <c r="AD20" t="e">
        <f t="shared" si="21"/>
        <v>#DIV/0!</v>
      </c>
      <c r="AE20" t="e">
        <f t="shared" si="22"/>
        <v>#DIV/0!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53956.502433343703</v>
      </c>
      <c r="AK20">
        <f t="shared" si="26"/>
        <v>0</v>
      </c>
      <c r="AL20" t="e">
        <f t="shared" si="27"/>
        <v>#DIV/0!</v>
      </c>
      <c r="AM20" t="e">
        <f t="shared" si="28"/>
        <v>#DIV/0!</v>
      </c>
      <c r="AN20" t="e">
        <f t="shared" si="29"/>
        <v>#DIV/0!</v>
      </c>
      <c r="AO20">
        <v>6</v>
      </c>
      <c r="AP20">
        <v>0.5</v>
      </c>
      <c r="AQ20" t="s">
        <v>235</v>
      </c>
      <c r="AR20">
        <v>2</v>
      </c>
      <c r="AS20">
        <v>1608138865.0999999</v>
      </c>
      <c r="AT20">
        <v>99.619512903225797</v>
      </c>
      <c r="AU20">
        <v>101.083193548387</v>
      </c>
      <c r="AV20">
        <v>21.956419354838701</v>
      </c>
      <c r="AW20">
        <v>20.534464516128999</v>
      </c>
      <c r="AX20">
        <v>99.327461290322603</v>
      </c>
      <c r="AY20">
        <v>21.6504451612903</v>
      </c>
      <c r="AZ20">
        <v>500.02009677419397</v>
      </c>
      <c r="BA20">
        <v>102.387677419355</v>
      </c>
      <c r="BB20">
        <v>9.9992841935483898E-2</v>
      </c>
      <c r="BC20">
        <v>27.9947290322581</v>
      </c>
      <c r="BD20">
        <v>29.048635483870999</v>
      </c>
      <c r="BE20">
        <v>999.9</v>
      </c>
      <c r="BF20">
        <v>0</v>
      </c>
      <c r="BG20">
        <v>0</v>
      </c>
      <c r="BH20">
        <v>9999.1722580645092</v>
      </c>
      <c r="BI20">
        <v>0</v>
      </c>
      <c r="BJ20">
        <v>718.827645161291</v>
      </c>
      <c r="BK20">
        <v>1608138598.5999999</v>
      </c>
      <c r="BL20" t="s">
        <v>236</v>
      </c>
      <c r="BM20">
        <v>1608138598.5999999</v>
      </c>
      <c r="BN20">
        <v>1608138597.5999999</v>
      </c>
      <c r="BO20">
        <v>6</v>
      </c>
      <c r="BP20">
        <v>0.185</v>
      </c>
      <c r="BQ20">
        <v>-6.0999999999999999E-2</v>
      </c>
      <c r="BR20">
        <v>0.13300000000000001</v>
      </c>
      <c r="BS20">
        <v>0.29199999999999998</v>
      </c>
      <c r="BT20">
        <v>405</v>
      </c>
      <c r="BU20">
        <v>22</v>
      </c>
      <c r="BV20">
        <v>0.3</v>
      </c>
      <c r="BW20">
        <v>0.11</v>
      </c>
      <c r="BX20">
        <v>1.09818984526873</v>
      </c>
      <c r="BY20">
        <v>0.13964389834652799</v>
      </c>
      <c r="BZ20">
        <v>1.6763773972707799E-2</v>
      </c>
      <c r="CA20">
        <v>1</v>
      </c>
      <c r="CB20">
        <v>-1.4633970000000001</v>
      </c>
      <c r="CC20">
        <v>-0.186583047830921</v>
      </c>
      <c r="CD20">
        <v>2.1647561240626299E-2</v>
      </c>
      <c r="CE20">
        <v>1</v>
      </c>
      <c r="CF20">
        <v>1.4216943333333301</v>
      </c>
      <c r="CG20">
        <v>0.19973045606229201</v>
      </c>
      <c r="CH20">
        <v>2.0280775574146301E-2</v>
      </c>
      <c r="CI20">
        <v>1</v>
      </c>
      <c r="CJ20">
        <v>3</v>
      </c>
      <c r="CK20">
        <v>3</v>
      </c>
      <c r="CL20" t="s">
        <v>243</v>
      </c>
      <c r="CM20">
        <v>100</v>
      </c>
      <c r="CN20">
        <v>100</v>
      </c>
      <c r="CO20">
        <v>0.29199999999999998</v>
      </c>
      <c r="CP20">
        <v>0.3054</v>
      </c>
      <c r="CQ20">
        <v>0.30467447088655097</v>
      </c>
      <c r="CR20">
        <v>-1.6043650578588901E-5</v>
      </c>
      <c r="CS20">
        <v>-1.15305589960158E-6</v>
      </c>
      <c r="CT20">
        <v>3.6581349982770798E-10</v>
      </c>
      <c r="CU20">
        <v>-0.119892785539434</v>
      </c>
      <c r="CV20">
        <v>-1.48585495900011E-2</v>
      </c>
      <c r="CW20">
        <v>2.0620247853856302E-3</v>
      </c>
      <c r="CX20">
        <v>-2.1578943166311499E-5</v>
      </c>
      <c r="CY20">
        <v>18</v>
      </c>
      <c r="CZ20">
        <v>2225</v>
      </c>
      <c r="DA20">
        <v>1</v>
      </c>
      <c r="DB20">
        <v>25</v>
      </c>
      <c r="DC20">
        <v>4.5999999999999996</v>
      </c>
      <c r="DD20">
        <v>4.5999999999999996</v>
      </c>
      <c r="DE20">
        <v>2</v>
      </c>
      <c r="DF20">
        <v>506.63900000000001</v>
      </c>
      <c r="DG20">
        <v>478.20800000000003</v>
      </c>
      <c r="DH20">
        <v>23.531400000000001</v>
      </c>
      <c r="DI20">
        <v>35.003</v>
      </c>
      <c r="DJ20">
        <v>30</v>
      </c>
      <c r="DK20">
        <v>35.032800000000002</v>
      </c>
      <c r="DL20">
        <v>35.073399999999999</v>
      </c>
      <c r="DM20">
        <v>7.2279</v>
      </c>
      <c r="DN20">
        <v>19.402000000000001</v>
      </c>
      <c r="DO20">
        <v>45.310099999999998</v>
      </c>
      <c r="DP20">
        <v>23.5322</v>
      </c>
      <c r="DQ20">
        <v>101.279</v>
      </c>
      <c r="DR20">
        <v>20.483599999999999</v>
      </c>
      <c r="DS20">
        <v>97.597800000000007</v>
      </c>
      <c r="DT20">
        <v>101.72</v>
      </c>
    </row>
    <row r="21" spans="1:124" x14ac:dyDescent="0.25">
      <c r="A21">
        <v>5</v>
      </c>
      <c r="B21">
        <v>1608138969.5</v>
      </c>
      <c r="C21">
        <v>388.90000009536698</v>
      </c>
      <c r="D21" t="s">
        <v>246</v>
      </c>
      <c r="E21" t="s">
        <v>247</v>
      </c>
      <c r="F21" t="s">
        <v>233</v>
      </c>
      <c r="G21" t="s">
        <v>234</v>
      </c>
      <c r="H21">
        <v>1608138961.5871</v>
      </c>
      <c r="I21">
        <f t="shared" si="0"/>
        <v>1.3677296071036738E-3</v>
      </c>
      <c r="J21">
        <f t="shared" si="1"/>
        <v>1.3677296071036738</v>
      </c>
      <c r="K21">
        <f t="shared" si="2"/>
        <v>2.8814766837503383</v>
      </c>
      <c r="L21">
        <f t="shared" si="3"/>
        <v>149.627193548387</v>
      </c>
      <c r="M21" t="e">
        <f t="shared" si="4"/>
        <v>#DIV/0!</v>
      </c>
      <c r="N21" t="e">
        <f t="shared" si="5"/>
        <v>#DIV/0!</v>
      </c>
      <c r="O21">
        <f t="shared" si="6"/>
        <v>15.334156174919267</v>
      </c>
      <c r="P21" t="e">
        <f t="shared" si="7"/>
        <v>#DIV/0!</v>
      </c>
      <c r="Q21">
        <f t="shared" si="8"/>
        <v>2.9715349544187819</v>
      </c>
      <c r="R21" t="e">
        <f t="shared" si="9"/>
        <v>#DIV/0!</v>
      </c>
      <c r="S21" t="e">
        <f t="shared" si="10"/>
        <v>#DIV/0!</v>
      </c>
      <c r="T21" t="e">
        <f t="shared" si="11"/>
        <v>#DIV/0!</v>
      </c>
      <c r="U21" t="e">
        <f t="shared" si="12"/>
        <v>#DIV/0!</v>
      </c>
      <c r="V21" t="e">
        <f t="shared" si="13"/>
        <v>#DIV/0!</v>
      </c>
      <c r="W21" t="e">
        <f t="shared" si="14"/>
        <v>#DIV/0!</v>
      </c>
      <c r="X21">
        <f t="shared" si="15"/>
        <v>58.846034064546949</v>
      </c>
      <c r="Y21">
        <f t="shared" si="16"/>
        <v>2.2334015886429626</v>
      </c>
      <c r="Z21">
        <f t="shared" si="17"/>
        <v>3.7953306865050451</v>
      </c>
      <c r="AA21" t="e">
        <f t="shared" si="18"/>
        <v>#DIV/0!</v>
      </c>
      <c r="AB21">
        <f t="shared" si="19"/>
        <v>-60.316875673272015</v>
      </c>
      <c r="AC21" t="e">
        <f t="shared" si="20"/>
        <v>#DIV/0!</v>
      </c>
      <c r="AD21" t="e">
        <f t="shared" si="21"/>
        <v>#DIV/0!</v>
      </c>
      <c r="AE21" t="e">
        <f t="shared" si="22"/>
        <v>#DIV/0!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53972.231359448422</v>
      </c>
      <c r="AK21">
        <f t="shared" si="26"/>
        <v>0</v>
      </c>
      <c r="AL21" t="e">
        <f t="shared" si="27"/>
        <v>#DIV/0!</v>
      </c>
      <c r="AM21" t="e">
        <f t="shared" si="28"/>
        <v>#DIV/0!</v>
      </c>
      <c r="AN21" t="e">
        <f t="shared" si="29"/>
        <v>#DIV/0!</v>
      </c>
      <c r="AO21">
        <v>6</v>
      </c>
      <c r="AP21">
        <v>0.5</v>
      </c>
      <c r="AQ21" t="s">
        <v>235</v>
      </c>
      <c r="AR21">
        <v>2</v>
      </c>
      <c r="AS21">
        <v>1608138961.5871</v>
      </c>
      <c r="AT21">
        <v>149.627193548387</v>
      </c>
      <c r="AU21">
        <v>153.33038709677399</v>
      </c>
      <c r="AV21">
        <v>21.7930225806452</v>
      </c>
      <c r="AW21">
        <v>20.1875838709677</v>
      </c>
      <c r="AX21">
        <v>149.349419354839</v>
      </c>
      <c r="AY21">
        <v>21.493929032258102</v>
      </c>
      <c r="AZ21">
        <v>500.02132258064501</v>
      </c>
      <c r="BA21">
        <v>102.382483870968</v>
      </c>
      <c r="BB21">
        <v>9.9931332258064498E-2</v>
      </c>
      <c r="BC21">
        <v>28.002219354838701</v>
      </c>
      <c r="BD21">
        <v>29.027145161290299</v>
      </c>
      <c r="BE21">
        <v>999.9</v>
      </c>
      <c r="BF21">
        <v>0</v>
      </c>
      <c r="BG21">
        <v>0</v>
      </c>
      <c r="BH21">
        <v>10003</v>
      </c>
      <c r="BI21">
        <v>0</v>
      </c>
      <c r="BJ21">
        <v>733.01487096774201</v>
      </c>
      <c r="BK21">
        <v>1608138598.5999999</v>
      </c>
      <c r="BL21" t="s">
        <v>236</v>
      </c>
      <c r="BM21">
        <v>1608138598.5999999</v>
      </c>
      <c r="BN21">
        <v>1608138597.5999999</v>
      </c>
      <c r="BO21">
        <v>6</v>
      </c>
      <c r="BP21">
        <v>0.185</v>
      </c>
      <c r="BQ21">
        <v>-6.0999999999999999E-2</v>
      </c>
      <c r="BR21">
        <v>0.13300000000000001</v>
      </c>
      <c r="BS21">
        <v>0.29199999999999998</v>
      </c>
      <c r="BT21">
        <v>405</v>
      </c>
      <c r="BU21">
        <v>22</v>
      </c>
      <c r="BV21">
        <v>0.3</v>
      </c>
      <c r="BW21">
        <v>0.11</v>
      </c>
      <c r="BX21">
        <v>2.88132053424959</v>
      </c>
      <c r="BY21">
        <v>-4.0564269293627601E-2</v>
      </c>
      <c r="BZ21">
        <v>1.03906431206191E-2</v>
      </c>
      <c r="CA21">
        <v>1</v>
      </c>
      <c r="CB21">
        <v>-3.7034319354838701</v>
      </c>
      <c r="CC21">
        <v>7.8203647051247993E-2</v>
      </c>
      <c r="CD21">
        <v>1.37429788336315E-2</v>
      </c>
      <c r="CE21">
        <v>1</v>
      </c>
      <c r="CF21">
        <v>1.60636774193548</v>
      </c>
      <c r="CG21">
        <v>-0.16171204648231399</v>
      </c>
      <c r="CH21">
        <v>1.48417159927962E-2</v>
      </c>
      <c r="CI21">
        <v>1</v>
      </c>
      <c r="CJ21">
        <v>3</v>
      </c>
      <c r="CK21">
        <v>3</v>
      </c>
      <c r="CL21" t="s">
        <v>243</v>
      </c>
      <c r="CM21">
        <v>100</v>
      </c>
      <c r="CN21">
        <v>100</v>
      </c>
      <c r="CO21">
        <v>0.27800000000000002</v>
      </c>
      <c r="CP21">
        <v>0.29949999999999999</v>
      </c>
      <c r="CQ21">
        <v>0.30467447088655097</v>
      </c>
      <c r="CR21">
        <v>-1.6043650578588901E-5</v>
      </c>
      <c r="CS21">
        <v>-1.15305589960158E-6</v>
      </c>
      <c r="CT21">
        <v>3.6581349982770798E-10</v>
      </c>
      <c r="CU21">
        <v>-0.119892785539434</v>
      </c>
      <c r="CV21">
        <v>-1.48585495900011E-2</v>
      </c>
      <c r="CW21">
        <v>2.0620247853856302E-3</v>
      </c>
      <c r="CX21">
        <v>-2.1578943166311499E-5</v>
      </c>
      <c r="CY21">
        <v>18</v>
      </c>
      <c r="CZ21">
        <v>2225</v>
      </c>
      <c r="DA21">
        <v>1</v>
      </c>
      <c r="DB21">
        <v>25</v>
      </c>
      <c r="DC21">
        <v>6.2</v>
      </c>
      <c r="DD21">
        <v>6.2</v>
      </c>
      <c r="DE21">
        <v>2</v>
      </c>
      <c r="DF21">
        <v>506.57799999999997</v>
      </c>
      <c r="DG21">
        <v>478.11</v>
      </c>
      <c r="DH21">
        <v>23.515499999999999</v>
      </c>
      <c r="DI21">
        <v>34.996499999999997</v>
      </c>
      <c r="DJ21">
        <v>30</v>
      </c>
      <c r="DK21">
        <v>35.020000000000003</v>
      </c>
      <c r="DL21">
        <v>35.060600000000001</v>
      </c>
      <c r="DM21">
        <v>9.3964499999999997</v>
      </c>
      <c r="DN21">
        <v>19.676200000000001</v>
      </c>
      <c r="DO21">
        <v>44.567900000000002</v>
      </c>
      <c r="DP21">
        <v>23.5154</v>
      </c>
      <c r="DQ21">
        <v>153.483</v>
      </c>
      <c r="DR21">
        <v>20.255800000000001</v>
      </c>
      <c r="DS21">
        <v>97.598600000000005</v>
      </c>
      <c r="DT21">
        <v>101.71899999999999</v>
      </c>
    </row>
    <row r="22" spans="1:124" x14ac:dyDescent="0.25">
      <c r="A22">
        <v>6</v>
      </c>
      <c r="B22">
        <v>1608139040.5</v>
      </c>
      <c r="C22">
        <v>459.90000009536698</v>
      </c>
      <c r="D22" t="s">
        <v>248</v>
      </c>
      <c r="E22" t="s">
        <v>249</v>
      </c>
      <c r="F22" t="s">
        <v>233</v>
      </c>
      <c r="G22" t="s">
        <v>234</v>
      </c>
      <c r="H22">
        <v>1608139032.5</v>
      </c>
      <c r="I22">
        <f t="shared" si="0"/>
        <v>1.4465172106807329E-3</v>
      </c>
      <c r="J22">
        <f t="shared" si="1"/>
        <v>1.4465172106807329</v>
      </c>
      <c r="K22">
        <f t="shared" si="2"/>
        <v>4.9125691247905907</v>
      </c>
      <c r="L22">
        <f t="shared" si="3"/>
        <v>198.86235483870999</v>
      </c>
      <c r="M22" t="e">
        <f t="shared" si="4"/>
        <v>#DIV/0!</v>
      </c>
      <c r="N22" t="e">
        <f t="shared" si="5"/>
        <v>#DIV/0!</v>
      </c>
      <c r="O22">
        <f t="shared" si="6"/>
        <v>20.379314274441196</v>
      </c>
      <c r="P22" t="e">
        <f t="shared" si="7"/>
        <v>#DIV/0!</v>
      </c>
      <c r="Q22">
        <f t="shared" si="8"/>
        <v>2.9700258480565149</v>
      </c>
      <c r="R22" t="e">
        <f t="shared" si="9"/>
        <v>#DIV/0!</v>
      </c>
      <c r="S22" t="e">
        <f t="shared" si="10"/>
        <v>#DIV/0!</v>
      </c>
      <c r="T22" t="e">
        <f t="shared" si="11"/>
        <v>#DIV/0!</v>
      </c>
      <c r="U22" t="e">
        <f t="shared" si="12"/>
        <v>#DIV/0!</v>
      </c>
      <c r="V22" t="e">
        <f t="shared" si="13"/>
        <v>#DIV/0!</v>
      </c>
      <c r="W22" t="e">
        <f t="shared" si="14"/>
        <v>#DIV/0!</v>
      </c>
      <c r="X22">
        <f t="shared" si="15"/>
        <v>58.876620180190983</v>
      </c>
      <c r="Y22">
        <f t="shared" si="16"/>
        <v>2.2345998318578197</v>
      </c>
      <c r="Z22">
        <f t="shared" si="17"/>
        <v>3.7953942074440778</v>
      </c>
      <c r="AA22" t="e">
        <f t="shared" si="18"/>
        <v>#DIV/0!</v>
      </c>
      <c r="AB22">
        <f t="shared" si="19"/>
        <v>-63.791408991020319</v>
      </c>
      <c r="AC22" t="e">
        <f t="shared" si="20"/>
        <v>#DIV/0!</v>
      </c>
      <c r="AD22" t="e">
        <f t="shared" si="21"/>
        <v>#DIV/0!</v>
      </c>
      <c r="AE22" t="e">
        <f t="shared" si="22"/>
        <v>#DIV/0!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53927.916777025828</v>
      </c>
      <c r="AK22">
        <f t="shared" si="26"/>
        <v>0</v>
      </c>
      <c r="AL22" t="e">
        <f t="shared" si="27"/>
        <v>#DIV/0!</v>
      </c>
      <c r="AM22" t="e">
        <f t="shared" si="28"/>
        <v>#DIV/0!</v>
      </c>
      <c r="AN22" t="e">
        <f t="shared" si="29"/>
        <v>#DIV/0!</v>
      </c>
      <c r="AO22">
        <v>6</v>
      </c>
      <c r="AP22">
        <v>0.5</v>
      </c>
      <c r="AQ22" t="s">
        <v>235</v>
      </c>
      <c r="AR22">
        <v>2</v>
      </c>
      <c r="AS22">
        <v>1608139032.5</v>
      </c>
      <c r="AT22">
        <v>198.86235483870999</v>
      </c>
      <c r="AU22">
        <v>205.102225806452</v>
      </c>
      <c r="AV22">
        <v>21.805335483871001</v>
      </c>
      <c r="AW22">
        <v>20.107474193548398</v>
      </c>
      <c r="AX22">
        <v>198.60354838709699</v>
      </c>
      <c r="AY22">
        <v>21.505729032258099</v>
      </c>
      <c r="AZ22">
        <v>500.03216129032302</v>
      </c>
      <c r="BA22">
        <v>102.379483870968</v>
      </c>
      <c r="BB22">
        <v>0.10001402580645199</v>
      </c>
      <c r="BC22">
        <v>28.002506451612899</v>
      </c>
      <c r="BD22">
        <v>29.0138</v>
      </c>
      <c r="BE22">
        <v>999.9</v>
      </c>
      <c r="BF22">
        <v>0</v>
      </c>
      <c r="BG22">
        <v>0</v>
      </c>
      <c r="BH22">
        <v>9994.7525806451595</v>
      </c>
      <c r="BI22">
        <v>0</v>
      </c>
      <c r="BJ22">
        <v>738.70251612903201</v>
      </c>
      <c r="BK22">
        <v>1608138598.5999999</v>
      </c>
      <c r="BL22" t="s">
        <v>236</v>
      </c>
      <c r="BM22">
        <v>1608138598.5999999</v>
      </c>
      <c r="BN22">
        <v>1608138597.5999999</v>
      </c>
      <c r="BO22">
        <v>6</v>
      </c>
      <c r="BP22">
        <v>0.185</v>
      </c>
      <c r="BQ22">
        <v>-6.0999999999999999E-2</v>
      </c>
      <c r="BR22">
        <v>0.13300000000000001</v>
      </c>
      <c r="BS22">
        <v>0.29199999999999998</v>
      </c>
      <c r="BT22">
        <v>405</v>
      </c>
      <c r="BU22">
        <v>22</v>
      </c>
      <c r="BV22">
        <v>0.3</v>
      </c>
      <c r="BW22">
        <v>0.11</v>
      </c>
      <c r="BX22">
        <v>4.9206916627266999</v>
      </c>
      <c r="BY22">
        <v>-0.232081430280173</v>
      </c>
      <c r="BZ22">
        <v>3.1352021269411799E-2</v>
      </c>
      <c r="CA22">
        <v>1</v>
      </c>
      <c r="CB22">
        <v>-6.2408843333333301</v>
      </c>
      <c r="CC22">
        <v>0.13045454949944399</v>
      </c>
      <c r="CD22">
        <v>2.5375595452236301E-2</v>
      </c>
      <c r="CE22">
        <v>1</v>
      </c>
      <c r="CF22">
        <v>1.697538</v>
      </c>
      <c r="CG22">
        <v>8.8418242491657598E-2</v>
      </c>
      <c r="CH22">
        <v>6.4449806826708204E-3</v>
      </c>
      <c r="CI22">
        <v>1</v>
      </c>
      <c r="CJ22">
        <v>3</v>
      </c>
      <c r="CK22">
        <v>3</v>
      </c>
      <c r="CL22" t="s">
        <v>243</v>
      </c>
      <c r="CM22">
        <v>100</v>
      </c>
      <c r="CN22">
        <v>100</v>
      </c>
      <c r="CO22">
        <v>0.25900000000000001</v>
      </c>
      <c r="CP22">
        <v>0.2999</v>
      </c>
      <c r="CQ22">
        <v>0.30467447088655097</v>
      </c>
      <c r="CR22">
        <v>-1.6043650578588901E-5</v>
      </c>
      <c r="CS22">
        <v>-1.15305589960158E-6</v>
      </c>
      <c r="CT22">
        <v>3.6581349982770798E-10</v>
      </c>
      <c r="CU22">
        <v>-0.119892785539434</v>
      </c>
      <c r="CV22">
        <v>-1.48585495900011E-2</v>
      </c>
      <c r="CW22">
        <v>2.0620247853856302E-3</v>
      </c>
      <c r="CX22">
        <v>-2.1578943166311499E-5</v>
      </c>
      <c r="CY22">
        <v>18</v>
      </c>
      <c r="CZ22">
        <v>2225</v>
      </c>
      <c r="DA22">
        <v>1</v>
      </c>
      <c r="DB22">
        <v>25</v>
      </c>
      <c r="DC22">
        <v>7.4</v>
      </c>
      <c r="DD22">
        <v>7.4</v>
      </c>
      <c r="DE22">
        <v>2</v>
      </c>
      <c r="DF22">
        <v>506.71199999999999</v>
      </c>
      <c r="DG22">
        <v>478.10399999999998</v>
      </c>
      <c r="DH22">
        <v>23.4938</v>
      </c>
      <c r="DI22">
        <v>35.003</v>
      </c>
      <c r="DJ22">
        <v>30.000399999999999</v>
      </c>
      <c r="DK22">
        <v>35.020000000000003</v>
      </c>
      <c r="DL22">
        <v>35.057499999999997</v>
      </c>
      <c r="DM22">
        <v>11.526999999999999</v>
      </c>
      <c r="DN22">
        <v>19.398900000000001</v>
      </c>
      <c r="DO22">
        <v>44.194499999999998</v>
      </c>
      <c r="DP22">
        <v>23.4907</v>
      </c>
      <c r="DQ22">
        <v>205.608</v>
      </c>
      <c r="DR22">
        <v>20.07</v>
      </c>
      <c r="DS22">
        <v>97.600800000000007</v>
      </c>
      <c r="DT22">
        <v>101.71599999999999</v>
      </c>
    </row>
    <row r="23" spans="1:124" x14ac:dyDescent="0.25">
      <c r="A23">
        <v>7</v>
      </c>
      <c r="B23">
        <v>1608139134.5</v>
      </c>
      <c r="C23">
        <v>553.90000009536698</v>
      </c>
      <c r="D23" t="s">
        <v>250</v>
      </c>
      <c r="E23" t="s">
        <v>251</v>
      </c>
      <c r="F23" t="s">
        <v>233</v>
      </c>
      <c r="G23" t="s">
        <v>234</v>
      </c>
      <c r="H23">
        <v>1608139126.5</v>
      </c>
      <c r="I23">
        <f t="shared" si="0"/>
        <v>1.5218522632848223E-3</v>
      </c>
      <c r="J23">
        <f t="shared" si="1"/>
        <v>1.5218522632848224</v>
      </c>
      <c r="K23">
        <f t="shared" si="2"/>
        <v>6.6273532925356617</v>
      </c>
      <c r="L23">
        <f t="shared" si="3"/>
        <v>249.59738709677401</v>
      </c>
      <c r="M23" t="e">
        <f t="shared" si="4"/>
        <v>#DIV/0!</v>
      </c>
      <c r="N23" t="e">
        <f t="shared" si="5"/>
        <v>#DIV/0!</v>
      </c>
      <c r="O23">
        <f t="shared" si="6"/>
        <v>25.578579922132306</v>
      </c>
      <c r="P23" t="e">
        <f t="shared" si="7"/>
        <v>#DIV/0!</v>
      </c>
      <c r="Q23">
        <f t="shared" si="8"/>
        <v>2.9706253197138084</v>
      </c>
      <c r="R23" t="e">
        <f t="shared" si="9"/>
        <v>#DIV/0!</v>
      </c>
      <c r="S23" t="e">
        <f t="shared" si="10"/>
        <v>#DIV/0!</v>
      </c>
      <c r="T23" t="e">
        <f t="shared" si="11"/>
        <v>#DIV/0!</v>
      </c>
      <c r="U23" t="e">
        <f t="shared" si="12"/>
        <v>#DIV/0!</v>
      </c>
      <c r="V23" t="e">
        <f t="shared" si="13"/>
        <v>#DIV/0!</v>
      </c>
      <c r="W23" t="e">
        <f t="shared" si="14"/>
        <v>#DIV/0!</v>
      </c>
      <c r="X23">
        <f t="shared" si="15"/>
        <v>58.874697878157846</v>
      </c>
      <c r="Y23">
        <f t="shared" si="16"/>
        <v>2.2335954530951985</v>
      </c>
      <c r="Z23">
        <f t="shared" si="17"/>
        <v>3.7938121699030392</v>
      </c>
      <c r="AA23" t="e">
        <f t="shared" si="18"/>
        <v>#DIV/0!</v>
      </c>
      <c r="AB23">
        <f t="shared" si="19"/>
        <v>-67.113684810860661</v>
      </c>
      <c r="AC23" t="e">
        <f t="shared" si="20"/>
        <v>#DIV/0!</v>
      </c>
      <c r="AD23" t="e">
        <f t="shared" si="21"/>
        <v>#DIV/0!</v>
      </c>
      <c r="AE23" t="e">
        <f t="shared" si="22"/>
        <v>#DIV/0!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53946.750343154483</v>
      </c>
      <c r="AK23">
        <f t="shared" si="26"/>
        <v>0</v>
      </c>
      <c r="AL23" t="e">
        <f t="shared" si="27"/>
        <v>#DIV/0!</v>
      </c>
      <c r="AM23" t="e">
        <f t="shared" si="28"/>
        <v>#DIV/0!</v>
      </c>
      <c r="AN23" t="e">
        <f t="shared" si="29"/>
        <v>#DIV/0!</v>
      </c>
      <c r="AO23">
        <v>6</v>
      </c>
      <c r="AP23">
        <v>0.5</v>
      </c>
      <c r="AQ23" t="s">
        <v>235</v>
      </c>
      <c r="AR23">
        <v>2</v>
      </c>
      <c r="AS23">
        <v>1608139126.5</v>
      </c>
      <c r="AT23">
        <v>249.59738709677401</v>
      </c>
      <c r="AU23">
        <v>258.005516129032</v>
      </c>
      <c r="AV23">
        <v>21.795564516129001</v>
      </c>
      <c r="AW23">
        <v>20.009254838709701</v>
      </c>
      <c r="AX23">
        <v>249.36261290322599</v>
      </c>
      <c r="AY23">
        <v>21.4963612903226</v>
      </c>
      <c r="AZ23">
        <v>500.03064516129001</v>
      </c>
      <c r="BA23">
        <v>102.379322580645</v>
      </c>
      <c r="BB23">
        <v>0.10003515483871001</v>
      </c>
      <c r="BC23">
        <v>27.995354838709702</v>
      </c>
      <c r="BD23">
        <v>29.010854838709701</v>
      </c>
      <c r="BE23">
        <v>999.9</v>
      </c>
      <c r="BF23">
        <v>0</v>
      </c>
      <c r="BG23">
        <v>0</v>
      </c>
      <c r="BH23">
        <v>9998.1603225806393</v>
      </c>
      <c r="BI23">
        <v>0</v>
      </c>
      <c r="BJ23">
        <v>786.39383870967799</v>
      </c>
      <c r="BK23">
        <v>1608138598.5999999</v>
      </c>
      <c r="BL23" t="s">
        <v>236</v>
      </c>
      <c r="BM23">
        <v>1608138598.5999999</v>
      </c>
      <c r="BN23">
        <v>1608138597.5999999</v>
      </c>
      <c r="BO23">
        <v>6</v>
      </c>
      <c r="BP23">
        <v>0.185</v>
      </c>
      <c r="BQ23">
        <v>-6.0999999999999999E-2</v>
      </c>
      <c r="BR23">
        <v>0.13300000000000001</v>
      </c>
      <c r="BS23">
        <v>0.29199999999999998</v>
      </c>
      <c r="BT23">
        <v>405</v>
      </c>
      <c r="BU23">
        <v>22</v>
      </c>
      <c r="BV23">
        <v>0.3</v>
      </c>
      <c r="BW23">
        <v>0.11</v>
      </c>
      <c r="BX23">
        <v>6.6288002338102698</v>
      </c>
      <c r="BY23">
        <v>-0.18892791978552001</v>
      </c>
      <c r="BZ23">
        <v>2.0174695719265501E-2</v>
      </c>
      <c r="CA23">
        <v>1</v>
      </c>
      <c r="CB23">
        <v>-8.4077579999999994</v>
      </c>
      <c r="CC23">
        <v>0.18068662958840401</v>
      </c>
      <c r="CD23">
        <v>2.1812924058915099E-2</v>
      </c>
      <c r="CE23">
        <v>1</v>
      </c>
      <c r="CF23">
        <v>1.78655066666667</v>
      </c>
      <c r="CG23">
        <v>7.1263181312574697E-3</v>
      </c>
      <c r="CH23">
        <v>5.4206721190477999E-3</v>
      </c>
      <c r="CI23">
        <v>1</v>
      </c>
      <c r="CJ23">
        <v>3</v>
      </c>
      <c r="CK23">
        <v>3</v>
      </c>
      <c r="CL23" t="s">
        <v>243</v>
      </c>
      <c r="CM23">
        <v>100</v>
      </c>
      <c r="CN23">
        <v>100</v>
      </c>
      <c r="CO23">
        <v>0.23499999999999999</v>
      </c>
      <c r="CP23">
        <v>0.29870000000000002</v>
      </c>
      <c r="CQ23">
        <v>0.30467447088655097</v>
      </c>
      <c r="CR23">
        <v>-1.6043650578588901E-5</v>
      </c>
      <c r="CS23">
        <v>-1.15305589960158E-6</v>
      </c>
      <c r="CT23">
        <v>3.6581349982770798E-10</v>
      </c>
      <c r="CU23">
        <v>-0.119892785539434</v>
      </c>
      <c r="CV23">
        <v>-1.48585495900011E-2</v>
      </c>
      <c r="CW23">
        <v>2.0620247853856302E-3</v>
      </c>
      <c r="CX23">
        <v>-2.1578943166311499E-5</v>
      </c>
      <c r="CY23">
        <v>18</v>
      </c>
      <c r="CZ23">
        <v>2225</v>
      </c>
      <c r="DA23">
        <v>1</v>
      </c>
      <c r="DB23">
        <v>25</v>
      </c>
      <c r="DC23">
        <v>8.9</v>
      </c>
      <c r="DD23">
        <v>8.9</v>
      </c>
      <c r="DE23">
        <v>2</v>
      </c>
      <c r="DF23">
        <v>506.67599999999999</v>
      </c>
      <c r="DG23">
        <v>477.87299999999999</v>
      </c>
      <c r="DH23">
        <v>23.508299999999998</v>
      </c>
      <c r="DI23">
        <v>35.018900000000002</v>
      </c>
      <c r="DJ23">
        <v>30</v>
      </c>
      <c r="DK23">
        <v>35.026400000000002</v>
      </c>
      <c r="DL23">
        <v>35.063899999999997</v>
      </c>
      <c r="DM23">
        <v>13.641500000000001</v>
      </c>
      <c r="DN23">
        <v>19.386399999999998</v>
      </c>
      <c r="DO23">
        <v>43.4514</v>
      </c>
      <c r="DP23">
        <v>23.5106</v>
      </c>
      <c r="DQ23">
        <v>258.19</v>
      </c>
      <c r="DR23">
        <v>19.962700000000002</v>
      </c>
      <c r="DS23">
        <v>97.599400000000003</v>
      </c>
      <c r="DT23">
        <v>101.712</v>
      </c>
    </row>
    <row r="24" spans="1:124" x14ac:dyDescent="0.25">
      <c r="A24">
        <v>8</v>
      </c>
      <c r="B24">
        <v>1608139232.5</v>
      </c>
      <c r="C24">
        <v>651.90000009536698</v>
      </c>
      <c r="D24" t="s">
        <v>252</v>
      </c>
      <c r="E24" t="s">
        <v>253</v>
      </c>
      <c r="F24" t="s">
        <v>233</v>
      </c>
      <c r="G24" t="s">
        <v>234</v>
      </c>
      <c r="H24">
        <v>1608139224.5</v>
      </c>
      <c r="I24">
        <f t="shared" si="0"/>
        <v>1.3716741075181151E-3</v>
      </c>
      <c r="J24">
        <f t="shared" si="1"/>
        <v>1.3716741075181151</v>
      </c>
      <c r="K24">
        <f t="shared" si="2"/>
        <v>11.550621824967887</v>
      </c>
      <c r="L24">
        <f t="shared" si="3"/>
        <v>399.23399999999998</v>
      </c>
      <c r="M24" t="e">
        <f t="shared" si="4"/>
        <v>#DIV/0!</v>
      </c>
      <c r="N24" t="e">
        <f t="shared" si="5"/>
        <v>#DIV/0!</v>
      </c>
      <c r="O24">
        <f t="shared" si="6"/>
        <v>40.913460204709942</v>
      </c>
      <c r="P24" t="e">
        <f t="shared" si="7"/>
        <v>#DIV/0!</v>
      </c>
      <c r="Q24">
        <f t="shared" si="8"/>
        <v>2.9701399589397743</v>
      </c>
      <c r="R24" t="e">
        <f t="shared" si="9"/>
        <v>#DIV/0!</v>
      </c>
      <c r="S24" t="e">
        <f t="shared" si="10"/>
        <v>#DIV/0!</v>
      </c>
      <c r="T24" t="e">
        <f t="shared" si="11"/>
        <v>#DIV/0!</v>
      </c>
      <c r="U24" t="e">
        <f t="shared" si="12"/>
        <v>#DIV/0!</v>
      </c>
      <c r="V24" t="e">
        <f t="shared" si="13"/>
        <v>#DIV/0!</v>
      </c>
      <c r="W24" t="e">
        <f t="shared" si="14"/>
        <v>#DIV/0!</v>
      </c>
      <c r="X24">
        <f t="shared" si="15"/>
        <v>58.481073749368036</v>
      </c>
      <c r="Y24">
        <f t="shared" si="16"/>
        <v>2.2190501571439505</v>
      </c>
      <c r="Z24">
        <f t="shared" si="17"/>
        <v>3.7944757421078132</v>
      </c>
      <c r="AA24" t="e">
        <f t="shared" si="18"/>
        <v>#DIV/0!</v>
      </c>
      <c r="AB24">
        <f t="shared" si="19"/>
        <v>-60.490828141548874</v>
      </c>
      <c r="AC24" t="e">
        <f t="shared" si="20"/>
        <v>#DIV/0!</v>
      </c>
      <c r="AD24" t="e">
        <f t="shared" si="21"/>
        <v>#DIV/0!</v>
      </c>
      <c r="AE24" t="e">
        <f t="shared" si="22"/>
        <v>#DIV/0!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53932.009762297828</v>
      </c>
      <c r="AK24">
        <f t="shared" si="26"/>
        <v>0</v>
      </c>
      <c r="AL24" t="e">
        <f t="shared" si="27"/>
        <v>#DIV/0!</v>
      </c>
      <c r="AM24" t="e">
        <f t="shared" si="28"/>
        <v>#DIV/0!</v>
      </c>
      <c r="AN24" t="e">
        <f t="shared" si="29"/>
        <v>#DIV/0!</v>
      </c>
      <c r="AO24">
        <v>6</v>
      </c>
      <c r="AP24">
        <v>0.5</v>
      </c>
      <c r="AQ24" t="s">
        <v>235</v>
      </c>
      <c r="AR24">
        <v>2</v>
      </c>
      <c r="AS24">
        <v>1608139224.5</v>
      </c>
      <c r="AT24">
        <v>399.23399999999998</v>
      </c>
      <c r="AU24">
        <v>413.75093548387099</v>
      </c>
      <c r="AV24">
        <v>21.653516129032301</v>
      </c>
      <c r="AW24">
        <v>20.0432548387097</v>
      </c>
      <c r="AX24">
        <v>398.95100000000002</v>
      </c>
      <c r="AY24">
        <v>21.403516129032301</v>
      </c>
      <c r="AZ24">
        <v>500.03283870967698</v>
      </c>
      <c r="BA24">
        <v>102.379838709677</v>
      </c>
      <c r="BB24">
        <v>0.100060809677419</v>
      </c>
      <c r="BC24">
        <v>27.998354838709702</v>
      </c>
      <c r="BD24">
        <v>29.014890322580602</v>
      </c>
      <c r="BE24">
        <v>999.9</v>
      </c>
      <c r="BF24">
        <v>0</v>
      </c>
      <c r="BG24">
        <v>0</v>
      </c>
      <c r="BH24">
        <v>9995.3635483871003</v>
      </c>
      <c r="BI24">
        <v>0</v>
      </c>
      <c r="BJ24">
        <v>757.87935483871001</v>
      </c>
      <c r="BK24">
        <v>1608139253.5</v>
      </c>
      <c r="BL24" t="s">
        <v>254</v>
      </c>
      <c r="BM24">
        <v>1608139250.5</v>
      </c>
      <c r="BN24">
        <v>1608139253.5</v>
      </c>
      <c r="BO24">
        <v>7</v>
      </c>
      <c r="BP24">
        <v>0.156</v>
      </c>
      <c r="BQ24">
        <v>2.1999999999999999E-2</v>
      </c>
      <c r="BR24">
        <v>0.28299999999999997</v>
      </c>
      <c r="BS24">
        <v>0.25</v>
      </c>
      <c r="BT24">
        <v>414</v>
      </c>
      <c r="BU24">
        <v>20</v>
      </c>
      <c r="BV24">
        <v>0.06</v>
      </c>
      <c r="BW24">
        <v>0.04</v>
      </c>
      <c r="BX24">
        <v>11.6633908081374</v>
      </c>
      <c r="BY24">
        <v>-5.1774114137406298E-2</v>
      </c>
      <c r="BZ24">
        <v>4.3553206868897097E-2</v>
      </c>
      <c r="CA24">
        <v>1</v>
      </c>
      <c r="CB24">
        <v>-14.66325</v>
      </c>
      <c r="CC24">
        <v>6.9135483870921902E-2</v>
      </c>
      <c r="CD24">
        <v>4.8374847114314702E-2</v>
      </c>
      <c r="CE24">
        <v>1</v>
      </c>
      <c r="CF24">
        <v>1.65536233333333</v>
      </c>
      <c r="CG24">
        <v>-0.16624364849833001</v>
      </c>
      <c r="CH24">
        <v>1.9836157504808102E-2</v>
      </c>
      <c r="CI24">
        <v>1</v>
      </c>
      <c r="CJ24">
        <v>3</v>
      </c>
      <c r="CK24">
        <v>3</v>
      </c>
      <c r="CL24" t="s">
        <v>243</v>
      </c>
      <c r="CM24">
        <v>100</v>
      </c>
      <c r="CN24">
        <v>100</v>
      </c>
      <c r="CO24">
        <v>0.28299999999999997</v>
      </c>
      <c r="CP24">
        <v>0.25</v>
      </c>
      <c r="CQ24">
        <v>0.30467447088655097</v>
      </c>
      <c r="CR24">
        <v>-1.6043650578588901E-5</v>
      </c>
      <c r="CS24">
        <v>-1.15305589960158E-6</v>
      </c>
      <c r="CT24">
        <v>3.6581349982770798E-10</v>
      </c>
      <c r="CU24">
        <v>-0.119892785539434</v>
      </c>
      <c r="CV24">
        <v>-1.48585495900011E-2</v>
      </c>
      <c r="CW24">
        <v>2.0620247853856302E-3</v>
      </c>
      <c r="CX24">
        <v>-2.1578943166311499E-5</v>
      </c>
      <c r="CY24">
        <v>18</v>
      </c>
      <c r="CZ24">
        <v>2225</v>
      </c>
      <c r="DA24">
        <v>1</v>
      </c>
      <c r="DB24">
        <v>25</v>
      </c>
      <c r="DC24">
        <v>10.6</v>
      </c>
      <c r="DD24">
        <v>10.6</v>
      </c>
      <c r="DE24">
        <v>2</v>
      </c>
      <c r="DF24">
        <v>506.50900000000001</v>
      </c>
      <c r="DG24">
        <v>478.18200000000002</v>
      </c>
      <c r="DH24">
        <v>23.4834</v>
      </c>
      <c r="DI24">
        <v>35.044600000000003</v>
      </c>
      <c r="DJ24">
        <v>30.0002</v>
      </c>
      <c r="DK24">
        <v>35.042400000000001</v>
      </c>
      <c r="DL24">
        <v>35.079900000000002</v>
      </c>
      <c r="DM24">
        <v>19.686699999999998</v>
      </c>
      <c r="DN24">
        <v>18.5322</v>
      </c>
      <c r="DO24">
        <v>43.079099999999997</v>
      </c>
      <c r="DP24">
        <v>23.483799999999999</v>
      </c>
      <c r="DQ24">
        <v>414.15199999999999</v>
      </c>
      <c r="DR24">
        <v>20.0594</v>
      </c>
      <c r="DS24">
        <v>97.594899999999996</v>
      </c>
      <c r="DT24">
        <v>101.70399999999999</v>
      </c>
    </row>
    <row r="25" spans="1:124" x14ac:dyDescent="0.25">
      <c r="A25">
        <v>9</v>
      </c>
      <c r="B25">
        <v>1608139374.5</v>
      </c>
      <c r="C25">
        <v>793.90000009536698</v>
      </c>
      <c r="D25" t="s">
        <v>255</v>
      </c>
      <c r="E25" t="s">
        <v>256</v>
      </c>
      <c r="F25" t="s">
        <v>233</v>
      </c>
      <c r="G25" t="s">
        <v>234</v>
      </c>
      <c r="H25">
        <v>1608139366.75</v>
      </c>
      <c r="I25">
        <f t="shared" si="0"/>
        <v>1.27815822111111E-3</v>
      </c>
      <c r="J25">
        <f t="shared" si="1"/>
        <v>1.27815822111111</v>
      </c>
      <c r="K25">
        <f t="shared" si="2"/>
        <v>13.803892176073674</v>
      </c>
      <c r="L25">
        <f t="shared" si="3"/>
        <v>499.86516666666699</v>
      </c>
      <c r="M25" t="e">
        <f t="shared" si="4"/>
        <v>#DIV/0!</v>
      </c>
      <c r="N25" t="e">
        <f t="shared" si="5"/>
        <v>#DIV/0!</v>
      </c>
      <c r="O25">
        <f t="shared" si="6"/>
        <v>51.22195967900192</v>
      </c>
      <c r="P25" t="e">
        <f t="shared" si="7"/>
        <v>#DIV/0!</v>
      </c>
      <c r="Q25">
        <f t="shared" si="8"/>
        <v>2.9713910258918999</v>
      </c>
      <c r="R25" t="e">
        <f t="shared" si="9"/>
        <v>#DIV/0!</v>
      </c>
      <c r="S25" t="e">
        <f t="shared" si="10"/>
        <v>#DIV/0!</v>
      </c>
      <c r="T25" t="e">
        <f t="shared" si="11"/>
        <v>#DIV/0!</v>
      </c>
      <c r="U25" t="e">
        <f t="shared" si="12"/>
        <v>#DIV/0!</v>
      </c>
      <c r="V25" t="e">
        <f t="shared" si="13"/>
        <v>#DIV/0!</v>
      </c>
      <c r="W25" t="e">
        <f t="shared" si="14"/>
        <v>#DIV/0!</v>
      </c>
      <c r="X25">
        <f t="shared" si="15"/>
        <v>58.616763494303584</v>
      </c>
      <c r="Y25">
        <f t="shared" si="16"/>
        <v>2.224748946462781</v>
      </c>
      <c r="Z25">
        <f t="shared" si="17"/>
        <v>3.7954141679606446</v>
      </c>
      <c r="AA25" t="e">
        <f t="shared" si="18"/>
        <v>#DIV/0!</v>
      </c>
      <c r="AB25">
        <f t="shared" si="19"/>
        <v>-56.366777550999956</v>
      </c>
      <c r="AC25" t="e">
        <f t="shared" si="20"/>
        <v>#DIV/0!</v>
      </c>
      <c r="AD25" t="e">
        <f t="shared" si="21"/>
        <v>#DIV/0!</v>
      </c>
      <c r="AE25" t="e">
        <f t="shared" si="22"/>
        <v>#DIV/0!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53967.712768020683</v>
      </c>
      <c r="AK25">
        <f t="shared" si="26"/>
        <v>0</v>
      </c>
      <c r="AL25" t="e">
        <f t="shared" si="27"/>
        <v>#DIV/0!</v>
      </c>
      <c r="AM25" t="e">
        <f t="shared" si="28"/>
        <v>#DIV/0!</v>
      </c>
      <c r="AN25" t="e">
        <f t="shared" si="29"/>
        <v>#DIV/0!</v>
      </c>
      <c r="AO25">
        <v>6</v>
      </c>
      <c r="AP25">
        <v>0.5</v>
      </c>
      <c r="AQ25" t="s">
        <v>235</v>
      </c>
      <c r="AR25">
        <v>2</v>
      </c>
      <c r="AS25">
        <v>1608139366.75</v>
      </c>
      <c r="AT25">
        <v>499.86516666666699</v>
      </c>
      <c r="AU25">
        <v>517.19583333333298</v>
      </c>
      <c r="AV25">
        <v>21.710893333333299</v>
      </c>
      <c r="AW25">
        <v>20.210463333333301</v>
      </c>
      <c r="AX25">
        <v>499.65456666666699</v>
      </c>
      <c r="AY25">
        <v>21.393820000000002</v>
      </c>
      <c r="AZ25">
        <v>500.01996666666702</v>
      </c>
      <c r="BA25">
        <v>102.3716</v>
      </c>
      <c r="BB25">
        <v>9.9952520000000003E-2</v>
      </c>
      <c r="BC25">
        <v>28.002596666666701</v>
      </c>
      <c r="BD25">
        <v>29.022466666666698</v>
      </c>
      <c r="BE25">
        <v>999.9</v>
      </c>
      <c r="BF25">
        <v>0</v>
      </c>
      <c r="BG25">
        <v>0</v>
      </c>
      <c r="BH25">
        <v>10003.248666666699</v>
      </c>
      <c r="BI25">
        <v>0</v>
      </c>
      <c r="BJ25">
        <v>730.12130000000002</v>
      </c>
      <c r="BK25">
        <v>1608139253.5</v>
      </c>
      <c r="BL25" t="s">
        <v>254</v>
      </c>
      <c r="BM25">
        <v>1608139250.5</v>
      </c>
      <c r="BN25">
        <v>1608139253.5</v>
      </c>
      <c r="BO25">
        <v>7</v>
      </c>
      <c r="BP25">
        <v>0.156</v>
      </c>
      <c r="BQ25">
        <v>2.1999999999999999E-2</v>
      </c>
      <c r="BR25">
        <v>0.28299999999999997</v>
      </c>
      <c r="BS25">
        <v>0.25</v>
      </c>
      <c r="BT25">
        <v>414</v>
      </c>
      <c r="BU25">
        <v>20</v>
      </c>
      <c r="BV25">
        <v>0.06</v>
      </c>
      <c r="BW25">
        <v>0.04</v>
      </c>
      <c r="BX25">
        <v>13.816173948020401</v>
      </c>
      <c r="BY25">
        <v>-0.52088372727301002</v>
      </c>
      <c r="BZ25">
        <v>4.7773096967374903E-2</v>
      </c>
      <c r="CA25">
        <v>0</v>
      </c>
      <c r="CB25">
        <v>-17.336316666666701</v>
      </c>
      <c r="CC25">
        <v>0.49578020022251201</v>
      </c>
      <c r="CD25">
        <v>4.8776524977584203E-2</v>
      </c>
      <c r="CE25">
        <v>0</v>
      </c>
      <c r="CF25">
        <v>1.4996623333333301</v>
      </c>
      <c r="CG25">
        <v>0.117449699666293</v>
      </c>
      <c r="CH25">
        <v>8.5924667328745093E-3</v>
      </c>
      <c r="CI25">
        <v>1</v>
      </c>
      <c r="CJ25">
        <v>1</v>
      </c>
      <c r="CK25">
        <v>3</v>
      </c>
      <c r="CL25" t="s">
        <v>257</v>
      </c>
      <c r="CM25">
        <v>100</v>
      </c>
      <c r="CN25">
        <v>100</v>
      </c>
      <c r="CO25">
        <v>0.21</v>
      </c>
      <c r="CP25">
        <v>0.31759999999999999</v>
      </c>
      <c r="CQ25">
        <v>0.460797576096934</v>
      </c>
      <c r="CR25">
        <v>-1.6043650578588901E-5</v>
      </c>
      <c r="CS25">
        <v>-1.15305589960158E-6</v>
      </c>
      <c r="CT25">
        <v>3.6581349982770798E-10</v>
      </c>
      <c r="CU25">
        <v>-9.7524409004781404E-2</v>
      </c>
      <c r="CV25">
        <v>-1.48585495900011E-2</v>
      </c>
      <c r="CW25">
        <v>2.0620247853856302E-3</v>
      </c>
      <c r="CX25">
        <v>-2.1578943166311499E-5</v>
      </c>
      <c r="CY25">
        <v>18</v>
      </c>
      <c r="CZ25">
        <v>2225</v>
      </c>
      <c r="DA25">
        <v>1</v>
      </c>
      <c r="DB25">
        <v>25</v>
      </c>
      <c r="DC25">
        <v>2.1</v>
      </c>
      <c r="DD25">
        <v>2</v>
      </c>
      <c r="DE25">
        <v>2</v>
      </c>
      <c r="DF25">
        <v>506.483</v>
      </c>
      <c r="DG25">
        <v>478.404</v>
      </c>
      <c r="DH25">
        <v>23.5366</v>
      </c>
      <c r="DI25">
        <v>35.067</v>
      </c>
      <c r="DJ25">
        <v>30.0002</v>
      </c>
      <c r="DK25">
        <v>35.061700000000002</v>
      </c>
      <c r="DL25">
        <v>35.0991</v>
      </c>
      <c r="DM25">
        <v>23.5184</v>
      </c>
      <c r="DN25">
        <v>16.9345</v>
      </c>
      <c r="DO25">
        <v>42.706299999999999</v>
      </c>
      <c r="DP25">
        <v>23.534400000000002</v>
      </c>
      <c r="DQ25">
        <v>517.19500000000005</v>
      </c>
      <c r="DR25">
        <v>20.214300000000001</v>
      </c>
      <c r="DS25">
        <v>97.594399999999993</v>
      </c>
      <c r="DT25">
        <v>101.697</v>
      </c>
    </row>
    <row r="26" spans="1:124" x14ac:dyDescent="0.25">
      <c r="A26">
        <v>10</v>
      </c>
      <c r="B26">
        <v>1608139495</v>
      </c>
      <c r="C26">
        <v>914.40000009536698</v>
      </c>
      <c r="D26" t="s">
        <v>258</v>
      </c>
      <c r="E26" t="s">
        <v>259</v>
      </c>
      <c r="F26" t="s">
        <v>233</v>
      </c>
      <c r="G26" t="s">
        <v>234</v>
      </c>
      <c r="H26">
        <v>1608139487.25</v>
      </c>
      <c r="I26">
        <f t="shared" si="0"/>
        <v>1.1873099555609421E-3</v>
      </c>
      <c r="J26">
        <f t="shared" si="1"/>
        <v>1.1873099555609421</v>
      </c>
      <c r="K26">
        <f t="shared" si="2"/>
        <v>15.715422589107975</v>
      </c>
      <c r="L26">
        <f t="shared" si="3"/>
        <v>599.95500000000004</v>
      </c>
      <c r="M26" t="e">
        <f t="shared" si="4"/>
        <v>#DIV/0!</v>
      </c>
      <c r="N26" t="e">
        <f t="shared" si="5"/>
        <v>#DIV/0!</v>
      </c>
      <c r="O26">
        <f t="shared" si="6"/>
        <v>61.475601608053204</v>
      </c>
      <c r="P26" t="e">
        <f t="shared" si="7"/>
        <v>#DIV/0!</v>
      </c>
      <c r="Q26">
        <f t="shared" si="8"/>
        <v>2.9710501846854696</v>
      </c>
      <c r="R26" t="e">
        <f t="shared" si="9"/>
        <v>#DIV/0!</v>
      </c>
      <c r="S26" t="e">
        <f t="shared" si="10"/>
        <v>#DIV/0!</v>
      </c>
      <c r="T26" t="e">
        <f t="shared" si="11"/>
        <v>#DIV/0!</v>
      </c>
      <c r="U26" t="e">
        <f t="shared" si="12"/>
        <v>#DIV/0!</v>
      </c>
      <c r="V26" t="e">
        <f t="shared" si="13"/>
        <v>#DIV/0!</v>
      </c>
      <c r="W26" t="e">
        <f t="shared" si="14"/>
        <v>#DIV/0!</v>
      </c>
      <c r="X26">
        <f t="shared" si="15"/>
        <v>58.377923716934966</v>
      </c>
      <c r="Y26">
        <f t="shared" si="16"/>
        <v>2.2156874320967566</v>
      </c>
      <c r="Z26">
        <f t="shared" si="17"/>
        <v>3.7954200681070187</v>
      </c>
      <c r="AA26" t="e">
        <f t="shared" si="18"/>
        <v>#DIV/0!</v>
      </c>
      <c r="AB26">
        <f t="shared" si="19"/>
        <v>-52.360369040237551</v>
      </c>
      <c r="AC26" t="e">
        <f t="shared" si="20"/>
        <v>#DIV/0!</v>
      </c>
      <c r="AD26" t="e">
        <f t="shared" si="21"/>
        <v>#DIV/0!</v>
      </c>
      <c r="AE26" t="e">
        <f t="shared" si="22"/>
        <v>#DIV/0!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53957.625513369421</v>
      </c>
      <c r="AK26">
        <f t="shared" si="26"/>
        <v>0</v>
      </c>
      <c r="AL26" t="e">
        <f t="shared" si="27"/>
        <v>#DIV/0!</v>
      </c>
      <c r="AM26" t="e">
        <f t="shared" si="28"/>
        <v>#DIV/0!</v>
      </c>
      <c r="AN26" t="e">
        <f t="shared" si="29"/>
        <v>#DIV/0!</v>
      </c>
      <c r="AO26">
        <v>6</v>
      </c>
      <c r="AP26">
        <v>0.5</v>
      </c>
      <c r="AQ26" t="s">
        <v>235</v>
      </c>
      <c r="AR26">
        <v>2</v>
      </c>
      <c r="AS26">
        <v>1608139487.25</v>
      </c>
      <c r="AT26">
        <v>599.95500000000004</v>
      </c>
      <c r="AU26">
        <v>619.66726666666705</v>
      </c>
      <c r="AV26">
        <v>21.623419999999999</v>
      </c>
      <c r="AW26">
        <v>20.22953</v>
      </c>
      <c r="AX26">
        <v>599.83969999999999</v>
      </c>
      <c r="AY26">
        <v>21.310009999999998</v>
      </c>
      <c r="AZ26">
        <v>500.026366666667</v>
      </c>
      <c r="BA26">
        <v>102.367</v>
      </c>
      <c r="BB26">
        <v>0.10002104000000001</v>
      </c>
      <c r="BC26">
        <v>28.0026233333333</v>
      </c>
      <c r="BD26">
        <v>29.042483333333301</v>
      </c>
      <c r="BE26">
        <v>999.9</v>
      </c>
      <c r="BF26">
        <v>0</v>
      </c>
      <c r="BG26">
        <v>0</v>
      </c>
      <c r="BH26">
        <v>10001.7686666667</v>
      </c>
      <c r="BI26">
        <v>0</v>
      </c>
      <c r="BJ26">
        <v>719.03206666666699</v>
      </c>
      <c r="BK26">
        <v>1608139253.5</v>
      </c>
      <c r="BL26" t="s">
        <v>254</v>
      </c>
      <c r="BM26">
        <v>1608139250.5</v>
      </c>
      <c r="BN26">
        <v>1608139253.5</v>
      </c>
      <c r="BO26">
        <v>7</v>
      </c>
      <c r="BP26">
        <v>0.156</v>
      </c>
      <c r="BQ26">
        <v>2.1999999999999999E-2</v>
      </c>
      <c r="BR26">
        <v>0.28299999999999997</v>
      </c>
      <c r="BS26">
        <v>0.25</v>
      </c>
      <c r="BT26">
        <v>414</v>
      </c>
      <c r="BU26">
        <v>20</v>
      </c>
      <c r="BV26">
        <v>0.06</v>
      </c>
      <c r="BW26">
        <v>0.04</v>
      </c>
      <c r="BX26">
        <v>15.7245696144756</v>
      </c>
      <c r="BY26">
        <v>-0.78583833251462898</v>
      </c>
      <c r="BZ26">
        <v>6.0610712306260903E-2</v>
      </c>
      <c r="CA26">
        <v>0</v>
      </c>
      <c r="CB26">
        <v>-19.7122733333333</v>
      </c>
      <c r="CC26">
        <v>0.93036707452726897</v>
      </c>
      <c r="CD26">
        <v>6.9640079137104696E-2</v>
      </c>
      <c r="CE26">
        <v>0</v>
      </c>
      <c r="CF26">
        <v>1.39390566666667</v>
      </c>
      <c r="CG26">
        <v>-2.1946251390435201E-2</v>
      </c>
      <c r="CH26">
        <v>2.2081752396240798E-3</v>
      </c>
      <c r="CI26">
        <v>1</v>
      </c>
      <c r="CJ26">
        <v>1</v>
      </c>
      <c r="CK26">
        <v>3</v>
      </c>
      <c r="CL26" t="s">
        <v>257</v>
      </c>
      <c r="CM26">
        <v>100</v>
      </c>
      <c r="CN26">
        <v>100</v>
      </c>
      <c r="CO26">
        <v>0.115</v>
      </c>
      <c r="CP26">
        <v>0.31330000000000002</v>
      </c>
      <c r="CQ26">
        <v>0.460797576096934</v>
      </c>
      <c r="CR26">
        <v>-1.6043650578588901E-5</v>
      </c>
      <c r="CS26">
        <v>-1.15305589960158E-6</v>
      </c>
      <c r="CT26">
        <v>3.6581349982770798E-10</v>
      </c>
      <c r="CU26">
        <v>-9.7524409004781404E-2</v>
      </c>
      <c r="CV26">
        <v>-1.48585495900011E-2</v>
      </c>
      <c r="CW26">
        <v>2.0620247853856302E-3</v>
      </c>
      <c r="CX26">
        <v>-2.1578943166311499E-5</v>
      </c>
      <c r="CY26">
        <v>18</v>
      </c>
      <c r="CZ26">
        <v>2225</v>
      </c>
      <c r="DA26">
        <v>1</v>
      </c>
      <c r="DB26">
        <v>25</v>
      </c>
      <c r="DC26">
        <v>4.0999999999999996</v>
      </c>
      <c r="DD26">
        <v>4</v>
      </c>
      <c r="DE26">
        <v>2</v>
      </c>
      <c r="DF26">
        <v>506.35399999999998</v>
      </c>
      <c r="DG26">
        <v>478.49599999999998</v>
      </c>
      <c r="DH26">
        <v>23.536999999999999</v>
      </c>
      <c r="DI26">
        <v>35.073500000000003</v>
      </c>
      <c r="DJ26">
        <v>30</v>
      </c>
      <c r="DK26">
        <v>35.071300000000001</v>
      </c>
      <c r="DL26">
        <v>35.108699999999999</v>
      </c>
      <c r="DM26">
        <v>27.207000000000001</v>
      </c>
      <c r="DN26">
        <v>16.373100000000001</v>
      </c>
      <c r="DO26">
        <v>42.3354</v>
      </c>
      <c r="DP26">
        <v>23.5352</v>
      </c>
      <c r="DQ26">
        <v>619.48699999999997</v>
      </c>
      <c r="DR26">
        <v>20.308299999999999</v>
      </c>
      <c r="DS26">
        <v>97.5959</v>
      </c>
      <c r="DT26">
        <v>101.69499999999999</v>
      </c>
    </row>
    <row r="27" spans="1:124" x14ac:dyDescent="0.25">
      <c r="A27">
        <v>11</v>
      </c>
      <c r="B27">
        <v>1608139611.5</v>
      </c>
      <c r="C27">
        <v>1030.9000000953699</v>
      </c>
      <c r="D27" t="s">
        <v>260</v>
      </c>
      <c r="E27" t="s">
        <v>261</v>
      </c>
      <c r="F27" t="s">
        <v>233</v>
      </c>
      <c r="G27" t="s">
        <v>234</v>
      </c>
      <c r="H27">
        <v>1608139603.75</v>
      </c>
      <c r="I27">
        <f t="shared" si="0"/>
        <v>1.0279080850740965E-3</v>
      </c>
      <c r="J27">
        <f t="shared" si="1"/>
        <v>1.0279080850740965</v>
      </c>
      <c r="K27">
        <f t="shared" si="2"/>
        <v>17.121179396757583</v>
      </c>
      <c r="L27">
        <f t="shared" si="3"/>
        <v>699.92866666666703</v>
      </c>
      <c r="M27" t="e">
        <f t="shared" si="4"/>
        <v>#DIV/0!</v>
      </c>
      <c r="N27" t="e">
        <f t="shared" si="5"/>
        <v>#DIV/0!</v>
      </c>
      <c r="O27">
        <f t="shared" si="6"/>
        <v>71.717019028091315</v>
      </c>
      <c r="P27" t="e">
        <f t="shared" si="7"/>
        <v>#DIV/0!</v>
      </c>
      <c r="Q27">
        <f t="shared" si="8"/>
        <v>2.9706374893039049</v>
      </c>
      <c r="R27" t="e">
        <f t="shared" si="9"/>
        <v>#DIV/0!</v>
      </c>
      <c r="S27" t="e">
        <f t="shared" si="10"/>
        <v>#DIV/0!</v>
      </c>
      <c r="T27" t="e">
        <f t="shared" si="11"/>
        <v>#DIV/0!</v>
      </c>
      <c r="U27" t="e">
        <f t="shared" si="12"/>
        <v>#DIV/0!</v>
      </c>
      <c r="V27" t="e">
        <f t="shared" si="13"/>
        <v>#DIV/0!</v>
      </c>
      <c r="W27" t="e">
        <f t="shared" si="14"/>
        <v>#DIV/0!</v>
      </c>
      <c r="X27">
        <f t="shared" si="15"/>
        <v>58.647314759710042</v>
      </c>
      <c r="Y27">
        <f t="shared" si="16"/>
        <v>2.2263938432566412</v>
      </c>
      <c r="Z27">
        <f t="shared" si="17"/>
        <v>3.7962417416357916</v>
      </c>
      <c r="AA27" t="e">
        <f t="shared" si="18"/>
        <v>#DIV/0!</v>
      </c>
      <c r="AB27">
        <f t="shared" si="19"/>
        <v>-45.33074655176766</v>
      </c>
      <c r="AC27" t="e">
        <f t="shared" si="20"/>
        <v>#DIV/0!</v>
      </c>
      <c r="AD27" t="e">
        <f t="shared" si="21"/>
        <v>#DIV/0!</v>
      </c>
      <c r="AE27" t="e">
        <f t="shared" si="22"/>
        <v>#DIV/0!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53944.795110085259</v>
      </c>
      <c r="AK27">
        <f t="shared" si="26"/>
        <v>0</v>
      </c>
      <c r="AL27" t="e">
        <f t="shared" si="27"/>
        <v>#DIV/0!</v>
      </c>
      <c r="AM27" t="e">
        <f t="shared" si="28"/>
        <v>#DIV/0!</v>
      </c>
      <c r="AN27" t="e">
        <f t="shared" si="29"/>
        <v>#DIV/0!</v>
      </c>
      <c r="AO27">
        <v>6</v>
      </c>
      <c r="AP27">
        <v>0.5</v>
      </c>
      <c r="AQ27" t="s">
        <v>235</v>
      </c>
      <c r="AR27">
        <v>2</v>
      </c>
      <c r="AS27">
        <v>1608139603.75</v>
      </c>
      <c r="AT27">
        <v>699.92866666666703</v>
      </c>
      <c r="AU27">
        <v>721.33653333333302</v>
      </c>
      <c r="AV27">
        <v>21.72869</v>
      </c>
      <c r="AW27">
        <v>20.5220533333333</v>
      </c>
      <c r="AX27">
        <v>699.91856666666695</v>
      </c>
      <c r="AY27">
        <v>21.4108633333333</v>
      </c>
      <c r="AZ27">
        <v>500.02109999999999</v>
      </c>
      <c r="BA27">
        <v>102.36336666666701</v>
      </c>
      <c r="BB27">
        <v>9.9959160000000005E-2</v>
      </c>
      <c r="BC27">
        <v>28.006336666666702</v>
      </c>
      <c r="BD27">
        <v>29.072153333333301</v>
      </c>
      <c r="BE27">
        <v>999.9</v>
      </c>
      <c r="BF27">
        <v>0</v>
      </c>
      <c r="BG27">
        <v>0</v>
      </c>
      <c r="BH27">
        <v>9999.7876666666707</v>
      </c>
      <c r="BI27">
        <v>0</v>
      </c>
      <c r="BJ27">
        <v>724.36249999999995</v>
      </c>
      <c r="BK27">
        <v>1608139253.5</v>
      </c>
      <c r="BL27" t="s">
        <v>254</v>
      </c>
      <c r="BM27">
        <v>1608139250.5</v>
      </c>
      <c r="BN27">
        <v>1608139253.5</v>
      </c>
      <c r="BO27">
        <v>7</v>
      </c>
      <c r="BP27">
        <v>0.156</v>
      </c>
      <c r="BQ27">
        <v>2.1999999999999999E-2</v>
      </c>
      <c r="BR27">
        <v>0.28299999999999997</v>
      </c>
      <c r="BS27">
        <v>0.25</v>
      </c>
      <c r="BT27">
        <v>414</v>
      </c>
      <c r="BU27">
        <v>20</v>
      </c>
      <c r="BV27">
        <v>0.06</v>
      </c>
      <c r="BW27">
        <v>0.04</v>
      </c>
      <c r="BX27">
        <v>17.132393963785599</v>
      </c>
      <c r="BY27">
        <v>-0.20668167056419501</v>
      </c>
      <c r="BZ27">
        <v>3.4441967594064399E-2</v>
      </c>
      <c r="CA27">
        <v>1</v>
      </c>
      <c r="CB27">
        <v>-21.413256666666701</v>
      </c>
      <c r="CC27">
        <v>0.140227808676296</v>
      </c>
      <c r="CD27">
        <v>3.2148122633971897E-2</v>
      </c>
      <c r="CE27">
        <v>1</v>
      </c>
      <c r="CF27">
        <v>1.206812</v>
      </c>
      <c r="CG27">
        <v>-2.1229988876533799E-2</v>
      </c>
      <c r="CH27">
        <v>1.9813907573553902E-3</v>
      </c>
      <c r="CI27">
        <v>1</v>
      </c>
      <c r="CJ27">
        <v>3</v>
      </c>
      <c r="CK27">
        <v>3</v>
      </c>
      <c r="CL27" t="s">
        <v>243</v>
      </c>
      <c r="CM27">
        <v>100</v>
      </c>
      <c r="CN27">
        <v>100</v>
      </c>
      <c r="CO27">
        <v>0.01</v>
      </c>
      <c r="CP27">
        <v>0.31769999999999998</v>
      </c>
      <c r="CQ27">
        <v>0.460797576096934</v>
      </c>
      <c r="CR27">
        <v>-1.6043650578588901E-5</v>
      </c>
      <c r="CS27">
        <v>-1.15305589960158E-6</v>
      </c>
      <c r="CT27">
        <v>3.6581349982770798E-10</v>
      </c>
      <c r="CU27">
        <v>-9.7524409004781404E-2</v>
      </c>
      <c r="CV27">
        <v>-1.48585495900011E-2</v>
      </c>
      <c r="CW27">
        <v>2.0620247853856302E-3</v>
      </c>
      <c r="CX27">
        <v>-2.1578943166311499E-5</v>
      </c>
      <c r="CY27">
        <v>18</v>
      </c>
      <c r="CZ27">
        <v>2225</v>
      </c>
      <c r="DA27">
        <v>1</v>
      </c>
      <c r="DB27">
        <v>25</v>
      </c>
      <c r="DC27">
        <v>6</v>
      </c>
      <c r="DD27">
        <v>6</v>
      </c>
      <c r="DE27">
        <v>2</v>
      </c>
      <c r="DF27">
        <v>506.28100000000001</v>
      </c>
      <c r="DG27">
        <v>478.90499999999997</v>
      </c>
      <c r="DH27">
        <v>23.460100000000001</v>
      </c>
      <c r="DI27">
        <v>35.089500000000001</v>
      </c>
      <c r="DJ27">
        <v>30.0002</v>
      </c>
      <c r="DK27">
        <v>35.084099999999999</v>
      </c>
      <c r="DL27">
        <v>35.123100000000001</v>
      </c>
      <c r="DM27">
        <v>30.775400000000001</v>
      </c>
      <c r="DN27">
        <v>14.372299999999999</v>
      </c>
      <c r="DO27">
        <v>42.3354</v>
      </c>
      <c r="DP27">
        <v>23.4573</v>
      </c>
      <c r="DQ27">
        <v>721.18499999999995</v>
      </c>
      <c r="DR27">
        <v>20.549499999999998</v>
      </c>
      <c r="DS27">
        <v>97.593599999999995</v>
      </c>
      <c r="DT27">
        <v>101.691</v>
      </c>
    </row>
    <row r="28" spans="1:124" x14ac:dyDescent="0.25">
      <c r="A28">
        <v>12</v>
      </c>
      <c r="B28">
        <v>1608139732</v>
      </c>
      <c r="C28">
        <v>1151.4000000953699</v>
      </c>
      <c r="D28" t="s">
        <v>262</v>
      </c>
      <c r="E28" t="s">
        <v>263</v>
      </c>
      <c r="F28" t="s">
        <v>233</v>
      </c>
      <c r="G28" t="s">
        <v>234</v>
      </c>
      <c r="H28">
        <v>1608139724.25</v>
      </c>
      <c r="I28">
        <f t="shared" si="0"/>
        <v>8.6412713327133127E-4</v>
      </c>
      <c r="J28">
        <f t="shared" si="1"/>
        <v>0.86412713327133128</v>
      </c>
      <c r="K28">
        <f t="shared" si="2"/>
        <v>17.155507905778322</v>
      </c>
      <c r="L28">
        <f t="shared" si="3"/>
        <v>800.13196666666602</v>
      </c>
      <c r="M28" t="e">
        <f t="shared" si="4"/>
        <v>#DIV/0!</v>
      </c>
      <c r="N28" t="e">
        <f t="shared" si="5"/>
        <v>#DIV/0!</v>
      </c>
      <c r="O28">
        <f t="shared" si="6"/>
        <v>81.980136673631435</v>
      </c>
      <c r="P28" t="e">
        <f t="shared" si="7"/>
        <v>#DIV/0!</v>
      </c>
      <c r="Q28">
        <f t="shared" si="8"/>
        <v>2.9694155142737282</v>
      </c>
      <c r="R28" t="e">
        <f t="shared" si="9"/>
        <v>#DIV/0!</v>
      </c>
      <c r="S28" t="e">
        <f t="shared" si="10"/>
        <v>#DIV/0!</v>
      </c>
      <c r="T28" t="e">
        <f t="shared" si="11"/>
        <v>#DIV/0!</v>
      </c>
      <c r="U28" t="e">
        <f t="shared" si="12"/>
        <v>#DIV/0!</v>
      </c>
      <c r="V28" t="e">
        <f t="shared" si="13"/>
        <v>#DIV/0!</v>
      </c>
      <c r="W28" t="e">
        <f t="shared" si="14"/>
        <v>#DIV/0!</v>
      </c>
      <c r="X28">
        <f t="shared" si="15"/>
        <v>58.866336443811484</v>
      </c>
      <c r="Y28">
        <f t="shared" si="16"/>
        <v>2.2325438345682183</v>
      </c>
      <c r="Z28">
        <f t="shared" si="17"/>
        <v>3.7925645953850107</v>
      </c>
      <c r="AA28" t="e">
        <f t="shared" si="18"/>
        <v>#DIV/0!</v>
      </c>
      <c r="AB28">
        <f t="shared" si="19"/>
        <v>-38.108006577265712</v>
      </c>
      <c r="AC28" t="e">
        <f t="shared" si="20"/>
        <v>#DIV/0!</v>
      </c>
      <c r="AD28" t="e">
        <f t="shared" si="21"/>
        <v>#DIV/0!</v>
      </c>
      <c r="AE28" t="e">
        <f t="shared" si="22"/>
        <v>#DIV/0!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53911.882652561842</v>
      </c>
      <c r="AK28">
        <f t="shared" si="26"/>
        <v>0</v>
      </c>
      <c r="AL28" t="e">
        <f t="shared" si="27"/>
        <v>#DIV/0!</v>
      </c>
      <c r="AM28" t="e">
        <f t="shared" si="28"/>
        <v>#DIV/0!</v>
      </c>
      <c r="AN28" t="e">
        <f t="shared" si="29"/>
        <v>#DIV/0!</v>
      </c>
      <c r="AO28">
        <v>6</v>
      </c>
      <c r="AP28">
        <v>0.5</v>
      </c>
      <c r="AQ28" t="s">
        <v>235</v>
      </c>
      <c r="AR28">
        <v>2</v>
      </c>
      <c r="AS28">
        <v>1608139724.25</v>
      </c>
      <c r="AT28">
        <v>800.13196666666602</v>
      </c>
      <c r="AU28">
        <v>821.54719999999998</v>
      </c>
      <c r="AV28">
        <v>21.7897866666667</v>
      </c>
      <c r="AW28">
        <v>20.775480000000002</v>
      </c>
      <c r="AX28">
        <v>800.23496666666699</v>
      </c>
      <c r="AY28">
        <v>21.4694</v>
      </c>
      <c r="AZ28">
        <v>500.02510000000001</v>
      </c>
      <c r="BA28">
        <v>102.35826666666701</v>
      </c>
      <c r="BB28">
        <v>0.10000283</v>
      </c>
      <c r="BC28">
        <v>27.989713333333299</v>
      </c>
      <c r="BD28">
        <v>29.096893333333298</v>
      </c>
      <c r="BE28">
        <v>999.9</v>
      </c>
      <c r="BF28">
        <v>0</v>
      </c>
      <c r="BG28">
        <v>0</v>
      </c>
      <c r="BH28">
        <v>9993.3709999999992</v>
      </c>
      <c r="BI28">
        <v>0</v>
      </c>
      <c r="BJ28">
        <v>617.46723333333296</v>
      </c>
      <c r="BK28">
        <v>1608139253.5</v>
      </c>
      <c r="BL28" t="s">
        <v>254</v>
      </c>
      <c r="BM28">
        <v>1608139250.5</v>
      </c>
      <c r="BN28">
        <v>1608139253.5</v>
      </c>
      <c r="BO28">
        <v>7</v>
      </c>
      <c r="BP28">
        <v>0.156</v>
      </c>
      <c r="BQ28">
        <v>2.1999999999999999E-2</v>
      </c>
      <c r="BR28">
        <v>0.28299999999999997</v>
      </c>
      <c r="BS28">
        <v>0.25</v>
      </c>
      <c r="BT28">
        <v>414</v>
      </c>
      <c r="BU28">
        <v>20</v>
      </c>
      <c r="BV28">
        <v>0.06</v>
      </c>
      <c r="BW28">
        <v>0.04</v>
      </c>
      <c r="BX28">
        <v>17.171797812848901</v>
      </c>
      <c r="BY28">
        <v>-1.7547669579271901</v>
      </c>
      <c r="BZ28">
        <v>0.13698728086996301</v>
      </c>
      <c r="CA28">
        <v>0</v>
      </c>
      <c r="CB28">
        <v>-21.4152533333333</v>
      </c>
      <c r="CC28">
        <v>2.20423581757505</v>
      </c>
      <c r="CD28">
        <v>0.169139492201621</v>
      </c>
      <c r="CE28">
        <v>0</v>
      </c>
      <c r="CF28">
        <v>1.0142976666666701</v>
      </c>
      <c r="CG28">
        <v>-0.165488676307008</v>
      </c>
      <c r="CH28">
        <v>1.43396947162607E-2</v>
      </c>
      <c r="CI28">
        <v>1</v>
      </c>
      <c r="CJ28">
        <v>1</v>
      </c>
      <c r="CK28">
        <v>3</v>
      </c>
      <c r="CL28" t="s">
        <v>257</v>
      </c>
      <c r="CM28">
        <v>100</v>
      </c>
      <c r="CN28">
        <v>100</v>
      </c>
      <c r="CO28">
        <v>-0.10299999999999999</v>
      </c>
      <c r="CP28">
        <v>0.32040000000000002</v>
      </c>
      <c r="CQ28">
        <v>0.460797576096934</v>
      </c>
      <c r="CR28">
        <v>-1.6043650578588901E-5</v>
      </c>
      <c r="CS28">
        <v>-1.15305589960158E-6</v>
      </c>
      <c r="CT28">
        <v>3.6581349982770798E-10</v>
      </c>
      <c r="CU28">
        <v>-9.7524409004781404E-2</v>
      </c>
      <c r="CV28">
        <v>-1.48585495900011E-2</v>
      </c>
      <c r="CW28">
        <v>2.0620247853856302E-3</v>
      </c>
      <c r="CX28">
        <v>-2.1578943166311499E-5</v>
      </c>
      <c r="CY28">
        <v>18</v>
      </c>
      <c r="CZ28">
        <v>2225</v>
      </c>
      <c r="DA28">
        <v>1</v>
      </c>
      <c r="DB28">
        <v>25</v>
      </c>
      <c r="DC28">
        <v>8</v>
      </c>
      <c r="DD28">
        <v>8</v>
      </c>
      <c r="DE28">
        <v>2</v>
      </c>
      <c r="DF28">
        <v>506.37200000000001</v>
      </c>
      <c r="DG28">
        <v>479.15300000000002</v>
      </c>
      <c r="DH28">
        <v>23.550999999999998</v>
      </c>
      <c r="DI28">
        <v>35.108699999999999</v>
      </c>
      <c r="DJ28">
        <v>30.0001</v>
      </c>
      <c r="DK28">
        <v>35.103400000000001</v>
      </c>
      <c r="DL28">
        <v>35.140799999999999</v>
      </c>
      <c r="DM28">
        <v>34.226500000000001</v>
      </c>
      <c r="DN28">
        <v>13.277699999999999</v>
      </c>
      <c r="DO28">
        <v>42.707599999999999</v>
      </c>
      <c r="DP28">
        <v>23.555800000000001</v>
      </c>
      <c r="DQ28">
        <v>821.31700000000001</v>
      </c>
      <c r="DR28">
        <v>20.7897</v>
      </c>
      <c r="DS28">
        <v>97.590800000000002</v>
      </c>
      <c r="DT28">
        <v>101.685</v>
      </c>
    </row>
    <row r="29" spans="1:124" x14ac:dyDescent="0.25">
      <c r="A29">
        <v>13</v>
      </c>
      <c r="B29">
        <v>1608139852.5</v>
      </c>
      <c r="C29">
        <v>1271.9000000953699</v>
      </c>
      <c r="D29" t="s">
        <v>264</v>
      </c>
      <c r="E29" t="s">
        <v>265</v>
      </c>
      <c r="F29" t="s">
        <v>233</v>
      </c>
      <c r="G29" t="s">
        <v>234</v>
      </c>
      <c r="H29">
        <v>1608139844.75</v>
      </c>
      <c r="I29">
        <f t="shared" si="0"/>
        <v>7.148682663574861E-4</v>
      </c>
      <c r="J29">
        <f t="shared" si="1"/>
        <v>0.71486826635748613</v>
      </c>
      <c r="K29">
        <f t="shared" si="2"/>
        <v>15.800447569655699</v>
      </c>
      <c r="L29">
        <f t="shared" si="3"/>
        <v>900.55136666666704</v>
      </c>
      <c r="M29" t="e">
        <f t="shared" si="4"/>
        <v>#DIV/0!</v>
      </c>
      <c r="N29" t="e">
        <f t="shared" si="5"/>
        <v>#DIV/0!</v>
      </c>
      <c r="O29">
        <f t="shared" si="6"/>
        <v>92.265595968419319</v>
      </c>
      <c r="P29" t="e">
        <f t="shared" si="7"/>
        <v>#DIV/0!</v>
      </c>
      <c r="Q29">
        <f t="shared" si="8"/>
        <v>2.9701373291266249</v>
      </c>
      <c r="R29" t="e">
        <f t="shared" si="9"/>
        <v>#DIV/0!</v>
      </c>
      <c r="S29" t="e">
        <f t="shared" si="10"/>
        <v>#DIV/0!</v>
      </c>
      <c r="T29" t="e">
        <f t="shared" si="11"/>
        <v>#DIV/0!</v>
      </c>
      <c r="U29" t="e">
        <f t="shared" si="12"/>
        <v>#DIV/0!</v>
      </c>
      <c r="V29" t="e">
        <f t="shared" si="13"/>
        <v>#DIV/0!</v>
      </c>
      <c r="W29" t="e">
        <f t="shared" si="14"/>
        <v>#DIV/0!</v>
      </c>
      <c r="X29">
        <f t="shared" si="15"/>
        <v>59.145366148341097</v>
      </c>
      <c r="Y29">
        <f t="shared" si="16"/>
        <v>2.2434902368724412</v>
      </c>
      <c r="Z29">
        <f t="shared" si="17"/>
        <v>3.7931800629073735</v>
      </c>
      <c r="AA29" t="e">
        <f t="shared" si="18"/>
        <v>#DIV/0!</v>
      </c>
      <c r="AB29">
        <f t="shared" si="19"/>
        <v>-31.525690546365137</v>
      </c>
      <c r="AC29" t="e">
        <f t="shared" si="20"/>
        <v>#DIV/0!</v>
      </c>
      <c r="AD29" t="e">
        <f t="shared" si="21"/>
        <v>#DIV/0!</v>
      </c>
      <c r="AE29" t="e">
        <f t="shared" si="22"/>
        <v>#DIV/0!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53932.440024961645</v>
      </c>
      <c r="AK29">
        <f t="shared" si="26"/>
        <v>0</v>
      </c>
      <c r="AL29" t="e">
        <f t="shared" si="27"/>
        <v>#DIV/0!</v>
      </c>
      <c r="AM29" t="e">
        <f t="shared" si="28"/>
        <v>#DIV/0!</v>
      </c>
      <c r="AN29" t="e">
        <f t="shared" si="29"/>
        <v>#DIV/0!</v>
      </c>
      <c r="AO29">
        <v>6</v>
      </c>
      <c r="AP29">
        <v>0.5</v>
      </c>
      <c r="AQ29" t="s">
        <v>235</v>
      </c>
      <c r="AR29">
        <v>2</v>
      </c>
      <c r="AS29">
        <v>1608139844.75</v>
      </c>
      <c r="AT29">
        <v>900.55136666666704</v>
      </c>
      <c r="AU29">
        <v>920.283633333333</v>
      </c>
      <c r="AV29">
        <v>21.8974166666667</v>
      </c>
      <c r="AW29">
        <v>21.058393333333299</v>
      </c>
      <c r="AX29">
        <v>900.442366666667</v>
      </c>
      <c r="AY29">
        <v>21.572500000000002</v>
      </c>
      <c r="AZ29">
        <v>500.02030000000002</v>
      </c>
      <c r="BA29">
        <v>102.3546</v>
      </c>
      <c r="BB29">
        <v>9.9962153333333303E-2</v>
      </c>
      <c r="BC29">
        <v>27.9924966666667</v>
      </c>
      <c r="BD29">
        <v>29.132293333333301</v>
      </c>
      <c r="BE29">
        <v>999.9</v>
      </c>
      <c r="BF29">
        <v>0</v>
      </c>
      <c r="BG29">
        <v>0</v>
      </c>
      <c r="BH29">
        <v>9997.8133333333299</v>
      </c>
      <c r="BI29">
        <v>0</v>
      </c>
      <c r="BJ29">
        <v>516.94039999999995</v>
      </c>
      <c r="BK29">
        <v>1608139885.5</v>
      </c>
      <c r="BL29" t="s">
        <v>266</v>
      </c>
      <c r="BM29">
        <v>1608139885.5</v>
      </c>
      <c r="BN29">
        <v>1608139253.5</v>
      </c>
      <c r="BO29">
        <v>8</v>
      </c>
      <c r="BP29">
        <v>0.373</v>
      </c>
      <c r="BQ29">
        <v>2.1999999999999999E-2</v>
      </c>
      <c r="BR29">
        <v>0.109</v>
      </c>
      <c r="BS29">
        <v>0.25</v>
      </c>
      <c r="BT29">
        <v>936</v>
      </c>
      <c r="BU29">
        <v>20</v>
      </c>
      <c r="BV29">
        <v>0.1</v>
      </c>
      <c r="BW29">
        <v>0.04</v>
      </c>
      <c r="BX29">
        <v>16.1234248050574</v>
      </c>
      <c r="BY29">
        <v>-1.9952716536086601</v>
      </c>
      <c r="BZ29">
        <v>0.15634512654399499</v>
      </c>
      <c r="CA29">
        <v>0</v>
      </c>
      <c r="CB29">
        <v>-20.082796666666699</v>
      </c>
      <c r="CC29">
        <v>1.94580200222473</v>
      </c>
      <c r="CD29">
        <v>0.14992606507505299</v>
      </c>
      <c r="CE29">
        <v>0</v>
      </c>
      <c r="CF29">
        <v>0.83777820000000003</v>
      </c>
      <c r="CG29">
        <v>0.24525997775305799</v>
      </c>
      <c r="CH29">
        <v>1.9809790951951001E-2</v>
      </c>
      <c r="CI29">
        <v>0</v>
      </c>
      <c r="CJ29">
        <v>0</v>
      </c>
      <c r="CK29">
        <v>3</v>
      </c>
      <c r="CL29" t="s">
        <v>237</v>
      </c>
      <c r="CM29">
        <v>100</v>
      </c>
      <c r="CN29">
        <v>100</v>
      </c>
      <c r="CO29">
        <v>0.109</v>
      </c>
      <c r="CP29">
        <v>0.32369999999999999</v>
      </c>
      <c r="CQ29">
        <v>0.460797576096934</v>
      </c>
      <c r="CR29">
        <v>-1.6043650578588901E-5</v>
      </c>
      <c r="CS29">
        <v>-1.15305589960158E-6</v>
      </c>
      <c r="CT29">
        <v>3.6581349982770798E-10</v>
      </c>
      <c r="CU29">
        <v>-9.7524409004781404E-2</v>
      </c>
      <c r="CV29">
        <v>-1.48585495900011E-2</v>
      </c>
      <c r="CW29">
        <v>2.0620247853856302E-3</v>
      </c>
      <c r="CX29">
        <v>-2.1578943166311499E-5</v>
      </c>
      <c r="CY29">
        <v>18</v>
      </c>
      <c r="CZ29">
        <v>2225</v>
      </c>
      <c r="DA29">
        <v>1</v>
      </c>
      <c r="DB29">
        <v>25</v>
      </c>
      <c r="DC29">
        <v>10</v>
      </c>
      <c r="DD29">
        <v>10</v>
      </c>
      <c r="DE29">
        <v>2</v>
      </c>
      <c r="DF29">
        <v>506.435</v>
      </c>
      <c r="DG29">
        <v>479.65100000000001</v>
      </c>
      <c r="DH29">
        <v>23.561699999999998</v>
      </c>
      <c r="DI29">
        <v>35.112000000000002</v>
      </c>
      <c r="DJ29">
        <v>30</v>
      </c>
      <c r="DK29">
        <v>35.1098</v>
      </c>
      <c r="DL29">
        <v>35.147199999999998</v>
      </c>
      <c r="DM29">
        <v>37.546599999999998</v>
      </c>
      <c r="DN29">
        <v>13.822800000000001</v>
      </c>
      <c r="DO29">
        <v>43.820099999999996</v>
      </c>
      <c r="DP29">
        <v>23.564499999999999</v>
      </c>
      <c r="DQ29">
        <v>919.81100000000004</v>
      </c>
      <c r="DR29">
        <v>21.031300000000002</v>
      </c>
      <c r="DS29">
        <v>97.591800000000006</v>
      </c>
      <c r="DT29">
        <v>101.682</v>
      </c>
    </row>
    <row r="30" spans="1:124" x14ac:dyDescent="0.25">
      <c r="A30">
        <v>14</v>
      </c>
      <c r="B30">
        <v>1608140006.5</v>
      </c>
      <c r="C30">
        <v>1425.9000000953699</v>
      </c>
      <c r="D30" t="s">
        <v>267</v>
      </c>
      <c r="E30" t="s">
        <v>268</v>
      </c>
      <c r="F30" t="s">
        <v>233</v>
      </c>
      <c r="G30" t="s">
        <v>234</v>
      </c>
      <c r="H30">
        <v>1608139998.75</v>
      </c>
      <c r="I30">
        <f t="shared" si="0"/>
        <v>1.1856919368748388E-3</v>
      </c>
      <c r="J30">
        <f t="shared" si="1"/>
        <v>1.1856919368748389</v>
      </c>
      <c r="K30">
        <f t="shared" si="2"/>
        <v>16.741498083328334</v>
      </c>
      <c r="L30">
        <f t="shared" si="3"/>
        <v>1200.2453333333301</v>
      </c>
      <c r="M30" t="e">
        <f t="shared" si="4"/>
        <v>#DIV/0!</v>
      </c>
      <c r="N30" t="e">
        <f t="shared" si="5"/>
        <v>#DIV/0!</v>
      </c>
      <c r="O30">
        <f t="shared" si="6"/>
        <v>122.95773968049896</v>
      </c>
      <c r="P30" t="e">
        <f t="shared" si="7"/>
        <v>#DIV/0!</v>
      </c>
      <c r="Q30">
        <f t="shared" si="8"/>
        <v>2.9696935590815845</v>
      </c>
      <c r="R30" t="e">
        <f t="shared" si="9"/>
        <v>#DIV/0!</v>
      </c>
      <c r="S30" t="e">
        <f t="shared" si="10"/>
        <v>#DIV/0!</v>
      </c>
      <c r="T30" t="e">
        <f t="shared" si="11"/>
        <v>#DIV/0!</v>
      </c>
      <c r="U30" t="e">
        <f t="shared" si="12"/>
        <v>#DIV/0!</v>
      </c>
      <c r="V30" t="e">
        <f t="shared" si="13"/>
        <v>#DIV/0!</v>
      </c>
      <c r="W30" t="e">
        <f t="shared" si="14"/>
        <v>#DIV/0!</v>
      </c>
      <c r="X30">
        <f t="shared" si="15"/>
        <v>55.832639158910681</v>
      </c>
      <c r="Y30">
        <f t="shared" si="16"/>
        <v>2.1178819253741792</v>
      </c>
      <c r="Z30">
        <f t="shared" si="17"/>
        <v>3.7932685204908014</v>
      </c>
      <c r="AA30" t="e">
        <f t="shared" si="18"/>
        <v>#DIV/0!</v>
      </c>
      <c r="AB30">
        <f t="shared" si="19"/>
        <v>-52.289014416180393</v>
      </c>
      <c r="AC30" t="e">
        <f t="shared" si="20"/>
        <v>#DIV/0!</v>
      </c>
      <c r="AD30" t="e">
        <f t="shared" si="21"/>
        <v>#DIV/0!</v>
      </c>
      <c r="AE30" t="e">
        <f t="shared" si="22"/>
        <v>#DIV/0!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53919.143216581237</v>
      </c>
      <c r="AK30">
        <f t="shared" si="26"/>
        <v>0</v>
      </c>
      <c r="AL30" t="e">
        <f t="shared" si="27"/>
        <v>#DIV/0!</v>
      </c>
      <c r="AM30" t="e">
        <f t="shared" si="28"/>
        <v>#DIV/0!</v>
      </c>
      <c r="AN30" t="e">
        <f t="shared" si="29"/>
        <v>#DIV/0!</v>
      </c>
      <c r="AO30">
        <v>6</v>
      </c>
      <c r="AP30">
        <v>0.5</v>
      </c>
      <c r="AQ30" t="s">
        <v>235</v>
      </c>
      <c r="AR30">
        <v>2</v>
      </c>
      <c r="AS30">
        <v>1608139998.75</v>
      </c>
      <c r="AT30">
        <v>1200.2453333333301</v>
      </c>
      <c r="AU30">
        <v>1222.0413333333299</v>
      </c>
      <c r="AV30">
        <v>20.673590000000001</v>
      </c>
      <c r="AW30">
        <v>19.280273333333302</v>
      </c>
      <c r="AX30">
        <v>1200.46</v>
      </c>
      <c r="AY30">
        <v>20.406590000000001</v>
      </c>
      <c r="AZ30">
        <v>500.03539999999998</v>
      </c>
      <c r="BA30">
        <v>102.343833333333</v>
      </c>
      <c r="BB30">
        <v>0.10000566</v>
      </c>
      <c r="BC30">
        <v>27.992896666666699</v>
      </c>
      <c r="BD30">
        <v>29.127393333333298</v>
      </c>
      <c r="BE30">
        <v>999.9</v>
      </c>
      <c r="BF30">
        <v>0</v>
      </c>
      <c r="BG30">
        <v>0</v>
      </c>
      <c r="BH30">
        <v>9996.3536666666696</v>
      </c>
      <c r="BI30">
        <v>0</v>
      </c>
      <c r="BJ30">
        <v>492.024</v>
      </c>
      <c r="BK30">
        <v>1608140025.5</v>
      </c>
      <c r="BL30" t="s">
        <v>269</v>
      </c>
      <c r="BM30">
        <v>1608139885.5</v>
      </c>
      <c r="BN30">
        <v>1608140025.5</v>
      </c>
      <c r="BO30">
        <v>9</v>
      </c>
      <c r="BP30">
        <v>0.373</v>
      </c>
      <c r="BQ30">
        <v>-6.0000000000000001E-3</v>
      </c>
      <c r="BR30">
        <v>0.109</v>
      </c>
      <c r="BS30">
        <v>0.26700000000000002</v>
      </c>
      <c r="BT30">
        <v>936</v>
      </c>
      <c r="BU30">
        <v>21</v>
      </c>
      <c r="BV30">
        <v>0.1</v>
      </c>
      <c r="BW30">
        <v>0.18</v>
      </c>
      <c r="BX30">
        <v>16.648749526764401</v>
      </c>
      <c r="BY30">
        <v>4.1905075860558796</v>
      </c>
      <c r="BZ30">
        <v>0.474896128289162</v>
      </c>
      <c r="CA30">
        <v>0</v>
      </c>
      <c r="CB30">
        <v>-21.876616666666699</v>
      </c>
      <c r="CC30">
        <v>9.6656596218019395</v>
      </c>
      <c r="CD30">
        <v>0.74803909393530699</v>
      </c>
      <c r="CE30">
        <v>0</v>
      </c>
      <c r="CF30">
        <v>1.4879220333333301</v>
      </c>
      <c r="CG30">
        <v>-10.5910112836485</v>
      </c>
      <c r="CH30">
        <v>0.77500429116504399</v>
      </c>
      <c r="CI30">
        <v>0</v>
      </c>
      <c r="CJ30">
        <v>0</v>
      </c>
      <c r="CK30">
        <v>3</v>
      </c>
      <c r="CL30" t="s">
        <v>237</v>
      </c>
      <c r="CM30">
        <v>100</v>
      </c>
      <c r="CN30">
        <v>100</v>
      </c>
      <c r="CO30">
        <v>-0.21</v>
      </c>
      <c r="CP30">
        <v>0.26700000000000002</v>
      </c>
      <c r="CQ30">
        <v>0.83350565207281802</v>
      </c>
      <c r="CR30">
        <v>-1.6043650578588901E-5</v>
      </c>
      <c r="CS30">
        <v>-1.15305589960158E-6</v>
      </c>
      <c r="CT30">
        <v>3.6581349982770798E-10</v>
      </c>
      <c r="CU30">
        <v>-9.7524409004781404E-2</v>
      </c>
      <c r="CV30">
        <v>-1.48585495900011E-2</v>
      </c>
      <c r="CW30">
        <v>2.0620247853856302E-3</v>
      </c>
      <c r="CX30">
        <v>-2.1578943166311499E-5</v>
      </c>
      <c r="CY30">
        <v>18</v>
      </c>
      <c r="CZ30">
        <v>2225</v>
      </c>
      <c r="DA30">
        <v>1</v>
      </c>
      <c r="DB30">
        <v>25</v>
      </c>
      <c r="DC30">
        <v>2</v>
      </c>
      <c r="DD30">
        <v>12.6</v>
      </c>
      <c r="DE30">
        <v>2</v>
      </c>
      <c r="DF30">
        <v>506.37200000000001</v>
      </c>
      <c r="DG30">
        <v>480.43599999999998</v>
      </c>
      <c r="DH30">
        <v>23.530799999999999</v>
      </c>
      <c r="DI30">
        <v>35.1023</v>
      </c>
      <c r="DJ30">
        <v>30.0001</v>
      </c>
      <c r="DK30">
        <v>35.103400000000001</v>
      </c>
      <c r="DL30">
        <v>35.147199999999998</v>
      </c>
      <c r="DM30">
        <v>47.277200000000001</v>
      </c>
      <c r="DN30">
        <v>36.9664</v>
      </c>
      <c r="DO30">
        <v>66.291799999999995</v>
      </c>
      <c r="DP30">
        <v>23.533000000000001</v>
      </c>
      <c r="DQ30">
        <v>1221.22</v>
      </c>
      <c r="DR30">
        <v>20.815799999999999</v>
      </c>
      <c r="DS30">
        <v>97.5959</v>
      </c>
      <c r="DT30">
        <v>101.68</v>
      </c>
    </row>
    <row r="31" spans="1:124" x14ac:dyDescent="0.25">
      <c r="A31">
        <v>15</v>
      </c>
      <c r="B31">
        <v>1608140146.5</v>
      </c>
      <c r="C31">
        <v>1565.9000000953699</v>
      </c>
      <c r="D31" t="s">
        <v>270</v>
      </c>
      <c r="E31" t="s">
        <v>271</v>
      </c>
      <c r="F31" t="s">
        <v>233</v>
      </c>
      <c r="G31" t="s">
        <v>234</v>
      </c>
      <c r="H31">
        <v>1608140138.75</v>
      </c>
      <c r="I31">
        <f t="shared" si="0"/>
        <v>3.6666531259450992E-4</v>
      </c>
      <c r="J31">
        <f t="shared" si="1"/>
        <v>0.36666531259450991</v>
      </c>
      <c r="K31">
        <f t="shared" si="2"/>
        <v>14.100678520625712</v>
      </c>
      <c r="L31">
        <f t="shared" si="3"/>
        <v>1400.079</v>
      </c>
      <c r="M31" t="e">
        <f t="shared" si="4"/>
        <v>#DIV/0!</v>
      </c>
      <c r="N31" t="e">
        <f t="shared" si="5"/>
        <v>#DIV/0!</v>
      </c>
      <c r="O31">
        <f t="shared" si="6"/>
        <v>143.42250415569569</v>
      </c>
      <c r="P31" t="e">
        <f t="shared" si="7"/>
        <v>#DIV/0!</v>
      </c>
      <c r="Q31">
        <f t="shared" si="8"/>
        <v>2.9700506775209785</v>
      </c>
      <c r="R31" t="e">
        <f t="shared" si="9"/>
        <v>#DIV/0!</v>
      </c>
      <c r="S31" t="e">
        <f t="shared" si="10"/>
        <v>#DIV/0!</v>
      </c>
      <c r="T31" t="e">
        <f t="shared" si="11"/>
        <v>#DIV/0!</v>
      </c>
      <c r="U31" t="e">
        <f t="shared" si="12"/>
        <v>#DIV/0!</v>
      </c>
      <c r="V31" t="e">
        <f t="shared" si="13"/>
        <v>#DIV/0!</v>
      </c>
      <c r="W31" t="e">
        <f t="shared" si="14"/>
        <v>#DIV/0!</v>
      </c>
      <c r="X31">
        <f t="shared" si="15"/>
        <v>59.360791614991804</v>
      </c>
      <c r="Y31">
        <f t="shared" si="16"/>
        <v>2.2530325507882401</v>
      </c>
      <c r="Z31">
        <f t="shared" si="17"/>
        <v>3.7954893954265052</v>
      </c>
      <c r="AA31" t="e">
        <f t="shared" si="18"/>
        <v>#DIV/0!</v>
      </c>
      <c r="AB31">
        <f t="shared" si="19"/>
        <v>-16.169940285417887</v>
      </c>
      <c r="AC31" t="e">
        <f t="shared" si="20"/>
        <v>#DIV/0!</v>
      </c>
      <c r="AD31" t="e">
        <f t="shared" si="21"/>
        <v>#DIV/0!</v>
      </c>
      <c r="AE31" t="e">
        <f t="shared" si="22"/>
        <v>#DIV/0!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53927.69445205338</v>
      </c>
      <c r="AK31">
        <f t="shared" si="26"/>
        <v>0</v>
      </c>
      <c r="AL31" t="e">
        <f t="shared" si="27"/>
        <v>#DIV/0!</v>
      </c>
      <c r="AM31" t="e">
        <f t="shared" si="28"/>
        <v>#DIV/0!</v>
      </c>
      <c r="AN31" t="e">
        <f t="shared" si="29"/>
        <v>#DIV/0!</v>
      </c>
      <c r="AO31">
        <v>6</v>
      </c>
      <c r="AP31">
        <v>0.5</v>
      </c>
      <c r="AQ31" t="s">
        <v>235</v>
      </c>
      <c r="AR31">
        <v>2</v>
      </c>
      <c r="AS31">
        <v>1608140138.75</v>
      </c>
      <c r="AT31">
        <v>1400.079</v>
      </c>
      <c r="AU31">
        <v>1417.61566666667</v>
      </c>
      <c r="AV31">
        <v>21.993923333333299</v>
      </c>
      <c r="AW31">
        <v>21.563606666666701</v>
      </c>
      <c r="AX31">
        <v>1400.5253333333301</v>
      </c>
      <c r="AY31">
        <v>21.670780000000001</v>
      </c>
      <c r="AZ31">
        <v>500.00513333333299</v>
      </c>
      <c r="BA31">
        <v>102.3389</v>
      </c>
      <c r="BB31">
        <v>9.9965346666666705E-2</v>
      </c>
      <c r="BC31">
        <v>28.002936666666699</v>
      </c>
      <c r="BD31">
        <v>29.146889999999999</v>
      </c>
      <c r="BE31">
        <v>999.9</v>
      </c>
      <c r="BF31">
        <v>0</v>
      </c>
      <c r="BG31">
        <v>0</v>
      </c>
      <c r="BH31">
        <v>9998.8566666666702</v>
      </c>
      <c r="BI31">
        <v>0</v>
      </c>
      <c r="BJ31">
        <v>485.311466666667</v>
      </c>
      <c r="BK31">
        <v>1608140025.5</v>
      </c>
      <c r="BL31" t="s">
        <v>269</v>
      </c>
      <c r="BM31">
        <v>1608139885.5</v>
      </c>
      <c r="BN31">
        <v>1608140025.5</v>
      </c>
      <c r="BO31">
        <v>9</v>
      </c>
      <c r="BP31">
        <v>0.373</v>
      </c>
      <c r="BQ31">
        <v>-6.0000000000000001E-3</v>
      </c>
      <c r="BR31">
        <v>0.109</v>
      </c>
      <c r="BS31">
        <v>0.26700000000000002</v>
      </c>
      <c r="BT31">
        <v>936</v>
      </c>
      <c r="BU31">
        <v>21</v>
      </c>
      <c r="BV31">
        <v>0.1</v>
      </c>
      <c r="BW31">
        <v>0.18</v>
      </c>
      <c r="BX31">
        <v>14.172619166678199</v>
      </c>
      <c r="BY31">
        <v>-2.49308226967208</v>
      </c>
      <c r="BZ31">
        <v>0.20195830408035001</v>
      </c>
      <c r="CA31">
        <v>0</v>
      </c>
      <c r="CB31">
        <v>-17.569473333333299</v>
      </c>
      <c r="CC31">
        <v>2.79887519466073</v>
      </c>
      <c r="CD31">
        <v>0.243920629076118</v>
      </c>
      <c r="CE31">
        <v>0</v>
      </c>
      <c r="CF31">
        <v>0.42991439999999997</v>
      </c>
      <c r="CG31">
        <v>0.22274012903225801</v>
      </c>
      <c r="CH31">
        <v>3.0123854109990598E-2</v>
      </c>
      <c r="CI31">
        <v>0</v>
      </c>
      <c r="CJ31">
        <v>0</v>
      </c>
      <c r="CK31">
        <v>3</v>
      </c>
      <c r="CL31" t="s">
        <v>237</v>
      </c>
      <c r="CM31">
        <v>100</v>
      </c>
      <c r="CN31">
        <v>100</v>
      </c>
      <c r="CO31">
        <v>-0.44</v>
      </c>
      <c r="CP31">
        <v>0.32250000000000001</v>
      </c>
      <c r="CQ31">
        <v>0.83350565207281802</v>
      </c>
      <c r="CR31">
        <v>-1.6043650578588901E-5</v>
      </c>
      <c r="CS31">
        <v>-1.15305589960158E-6</v>
      </c>
      <c r="CT31">
        <v>3.6581349982770798E-10</v>
      </c>
      <c r="CU31">
        <v>-0.10362591532179199</v>
      </c>
      <c r="CV31">
        <v>-1.48585495900011E-2</v>
      </c>
      <c r="CW31">
        <v>2.0620247853856302E-3</v>
      </c>
      <c r="CX31">
        <v>-2.1578943166311499E-5</v>
      </c>
      <c r="CY31">
        <v>18</v>
      </c>
      <c r="CZ31">
        <v>2225</v>
      </c>
      <c r="DA31">
        <v>1</v>
      </c>
      <c r="DB31">
        <v>25</v>
      </c>
      <c r="DC31">
        <v>4.3</v>
      </c>
      <c r="DD31">
        <v>2</v>
      </c>
      <c r="DE31">
        <v>2</v>
      </c>
      <c r="DF31">
        <v>505.892</v>
      </c>
      <c r="DG31">
        <v>481.61200000000002</v>
      </c>
      <c r="DH31">
        <v>23.4419</v>
      </c>
      <c r="DI31">
        <v>35.070999999999998</v>
      </c>
      <c r="DJ31">
        <v>30</v>
      </c>
      <c r="DK31">
        <v>35.085599999999999</v>
      </c>
      <c r="DL31">
        <v>35.1248</v>
      </c>
      <c r="DM31">
        <v>53.406599999999997</v>
      </c>
      <c r="DN31">
        <v>31.110399999999998</v>
      </c>
      <c r="DO31">
        <v>63.271500000000003</v>
      </c>
      <c r="DP31">
        <v>23.4361</v>
      </c>
      <c r="DQ31">
        <v>1417.46</v>
      </c>
      <c r="DR31">
        <v>21.6614</v>
      </c>
      <c r="DS31">
        <v>97.604600000000005</v>
      </c>
      <c r="DT31">
        <v>101.682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2020-12-16T11:40:49Z</dcterms:created>
  <dcterms:modified xsi:type="dcterms:W3CDTF">2021-05-04T23:31:23Z</dcterms:modified>
</cp:coreProperties>
</file>