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5344E6C-7FD2-4BD9-81CA-B83DE24F7279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8" i="1" l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 s="1"/>
  <c r="Y28" i="1"/>
  <c r="W28" i="1" s="1"/>
  <c r="X28" i="1"/>
  <c r="P28" i="1"/>
  <c r="BO27" i="1"/>
  <c r="BN27" i="1"/>
  <c r="BM27" i="1"/>
  <c r="AW27" i="1" s="1"/>
  <c r="BL27" i="1"/>
  <c r="BI27" i="1"/>
  <c r="BH27" i="1"/>
  <c r="BG27" i="1"/>
  <c r="BF27" i="1"/>
  <c r="BJ27" i="1" s="1"/>
  <c r="BK27" i="1" s="1"/>
  <c r="BE27" i="1"/>
  <c r="AZ27" i="1" s="1"/>
  <c r="BB27" i="1"/>
  <c r="AU27" i="1"/>
  <c r="AY27" i="1" s="1"/>
  <c r="AO27" i="1"/>
  <c r="AN27" i="1"/>
  <c r="AI27" i="1"/>
  <c r="AG27" i="1"/>
  <c r="J27" i="1" s="1"/>
  <c r="AX27" i="1" s="1"/>
  <c r="BA27" i="1" s="1"/>
  <c r="Y27" i="1"/>
  <c r="X27" i="1"/>
  <c r="W27" i="1"/>
  <c r="S27" i="1"/>
  <c r="P27" i="1"/>
  <c r="N27" i="1"/>
  <c r="K27" i="1"/>
  <c r="BO26" i="1"/>
  <c r="BN26" i="1"/>
  <c r="BM26" i="1"/>
  <c r="AW26" i="1" s="1"/>
  <c r="BL26" i="1"/>
  <c r="BJ26" i="1"/>
  <c r="BK26" i="1" s="1"/>
  <c r="BI26" i="1"/>
  <c r="BH26" i="1"/>
  <c r="BG26" i="1"/>
  <c r="BF26" i="1"/>
  <c r="BE26" i="1"/>
  <c r="BB26" i="1"/>
  <c r="AZ26" i="1"/>
  <c r="AU26" i="1"/>
  <c r="AO26" i="1"/>
  <c r="AN26" i="1"/>
  <c r="AI26" i="1"/>
  <c r="AG26" i="1" s="1"/>
  <c r="Y26" i="1"/>
  <c r="X26" i="1"/>
  <c r="W26" i="1" s="1"/>
  <c r="S26" i="1"/>
  <c r="P26" i="1"/>
  <c r="BO25" i="1"/>
  <c r="BN25" i="1"/>
  <c r="BL25" i="1"/>
  <c r="BM25" i="1" s="1"/>
  <c r="BJ25" i="1"/>
  <c r="BK25" i="1" s="1"/>
  <c r="BI25" i="1"/>
  <c r="BH25" i="1"/>
  <c r="BG25" i="1"/>
  <c r="BF25" i="1"/>
  <c r="BE25" i="1"/>
  <c r="BB25" i="1"/>
  <c r="AZ25" i="1"/>
  <c r="AU25" i="1"/>
  <c r="AN25" i="1"/>
  <c r="AO25" i="1" s="1"/>
  <c r="AI25" i="1"/>
  <c r="AH25" i="1"/>
  <c r="AG25" i="1"/>
  <c r="K25" i="1" s="1"/>
  <c r="Y25" i="1"/>
  <c r="X25" i="1"/>
  <c r="W25" i="1" s="1"/>
  <c r="P25" i="1"/>
  <c r="N25" i="1"/>
  <c r="I25" i="1"/>
  <c r="AA25" i="1" s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/>
  <c r="AH24" i="1" s="1"/>
  <c r="AA24" i="1"/>
  <c r="Y24" i="1"/>
  <c r="X24" i="1"/>
  <c r="W24" i="1"/>
  <c r="P24" i="1"/>
  <c r="N24" i="1"/>
  <c r="K24" i="1"/>
  <c r="J24" i="1"/>
  <c r="AX24" i="1" s="1"/>
  <c r="I24" i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G23" i="1"/>
  <c r="N23" i="1" s="1"/>
  <c r="Y23" i="1"/>
  <c r="X23" i="1"/>
  <c r="W23" i="1"/>
  <c r="P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B22" i="1"/>
  <c r="AZ22" i="1"/>
  <c r="AU22" i="1"/>
  <c r="AN22" i="1"/>
  <c r="AO22" i="1" s="1"/>
  <c r="AI22" i="1"/>
  <c r="AG22" i="1"/>
  <c r="K22" i="1" s="1"/>
  <c r="Y22" i="1"/>
  <c r="X22" i="1"/>
  <c r="W22" i="1"/>
  <c r="P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AZ21" i="1" s="1"/>
  <c r="BB21" i="1"/>
  <c r="AU21" i="1"/>
  <c r="AN21" i="1"/>
  <c r="AO21" i="1" s="1"/>
  <c r="AI21" i="1"/>
  <c r="AG21" i="1" s="1"/>
  <c r="Y21" i="1"/>
  <c r="W21" i="1" s="1"/>
  <c r="X21" i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B20" i="1"/>
  <c r="AZ20" i="1"/>
  <c r="AU20" i="1"/>
  <c r="AN20" i="1"/>
  <c r="AO20" i="1" s="1"/>
  <c r="AI20" i="1"/>
  <c r="AG20" i="1" s="1"/>
  <c r="Y20" i="1"/>
  <c r="W20" i="1" s="1"/>
  <c r="X20" i="1"/>
  <c r="P20" i="1"/>
  <c r="BO19" i="1"/>
  <c r="BN19" i="1"/>
  <c r="BM19" i="1"/>
  <c r="AW19" i="1" s="1"/>
  <c r="BL19" i="1"/>
  <c r="BI19" i="1"/>
  <c r="BH19" i="1"/>
  <c r="BG19" i="1"/>
  <c r="BF19" i="1"/>
  <c r="BJ19" i="1" s="1"/>
  <c r="BK19" i="1" s="1"/>
  <c r="BE19" i="1"/>
  <c r="AZ19" i="1" s="1"/>
  <c r="BB19" i="1"/>
  <c r="AU19" i="1"/>
  <c r="AY19" i="1" s="1"/>
  <c r="AO19" i="1"/>
  <c r="AN19" i="1"/>
  <c r="AI19" i="1"/>
  <c r="AG19" i="1"/>
  <c r="J19" i="1" s="1"/>
  <c r="AX19" i="1" s="1"/>
  <c r="BA19" i="1" s="1"/>
  <c r="Y19" i="1"/>
  <c r="X19" i="1"/>
  <c r="W19" i="1"/>
  <c r="S19" i="1"/>
  <c r="P19" i="1"/>
  <c r="N19" i="1"/>
  <c r="K19" i="1"/>
  <c r="BO18" i="1"/>
  <c r="BN18" i="1"/>
  <c r="BM18" i="1"/>
  <c r="AW18" i="1" s="1"/>
  <c r="BL18" i="1"/>
  <c r="BJ18" i="1"/>
  <c r="BK18" i="1" s="1"/>
  <c r="BI18" i="1"/>
  <c r="BH18" i="1"/>
  <c r="BG18" i="1"/>
  <c r="BF18" i="1"/>
  <c r="BE18" i="1"/>
  <c r="BB18" i="1"/>
  <c r="AZ18" i="1"/>
  <c r="AU18" i="1"/>
  <c r="AY18" i="1" s="1"/>
  <c r="AO18" i="1"/>
  <c r="AN18" i="1"/>
  <c r="AI18" i="1"/>
  <c r="AG18" i="1" s="1"/>
  <c r="Y18" i="1"/>
  <c r="X18" i="1"/>
  <c r="W18" i="1" s="1"/>
  <c r="S18" i="1"/>
  <c r="P18" i="1"/>
  <c r="BO17" i="1"/>
  <c r="BN17" i="1"/>
  <c r="BL17" i="1"/>
  <c r="BM17" i="1" s="1"/>
  <c r="BJ17" i="1"/>
  <c r="BK17" i="1" s="1"/>
  <c r="BI17" i="1"/>
  <c r="BH17" i="1"/>
  <c r="BG17" i="1"/>
  <c r="BF17" i="1"/>
  <c r="BE17" i="1"/>
  <c r="BB17" i="1"/>
  <c r="AZ17" i="1"/>
  <c r="AU17" i="1"/>
  <c r="AN17" i="1"/>
  <c r="AO17" i="1" s="1"/>
  <c r="AI17" i="1"/>
  <c r="AG17" i="1" s="1"/>
  <c r="Y17" i="1"/>
  <c r="X17" i="1"/>
  <c r="W17" i="1" s="1"/>
  <c r="P17" i="1"/>
  <c r="N18" i="1" l="1"/>
  <c r="K18" i="1"/>
  <c r="J18" i="1"/>
  <c r="AX18" i="1" s="1"/>
  <c r="BA18" i="1" s="1"/>
  <c r="AH18" i="1"/>
  <c r="I18" i="1"/>
  <c r="AW17" i="1"/>
  <c r="AY17" i="1" s="1"/>
  <c r="S17" i="1"/>
  <c r="K20" i="1"/>
  <c r="J20" i="1"/>
  <c r="AX20" i="1" s="1"/>
  <c r="I20" i="1"/>
  <c r="AH20" i="1"/>
  <c r="N20" i="1"/>
  <c r="AH21" i="1"/>
  <c r="N21" i="1"/>
  <c r="K21" i="1"/>
  <c r="J21" i="1"/>
  <c r="AX21" i="1" s="1"/>
  <c r="I21" i="1"/>
  <c r="N26" i="1"/>
  <c r="K26" i="1"/>
  <c r="J26" i="1"/>
  <c r="AX26" i="1" s="1"/>
  <c r="BA26" i="1" s="1"/>
  <c r="AH26" i="1"/>
  <c r="I26" i="1"/>
  <c r="K17" i="1"/>
  <c r="J17" i="1"/>
  <c r="AX17" i="1" s="1"/>
  <c r="I17" i="1"/>
  <c r="AH17" i="1"/>
  <c r="N17" i="1"/>
  <c r="AW21" i="1"/>
  <c r="S21" i="1"/>
  <c r="S25" i="1"/>
  <c r="AW25" i="1"/>
  <c r="AY25" i="1" s="1"/>
  <c r="K28" i="1"/>
  <c r="J28" i="1"/>
  <c r="AX28" i="1" s="1"/>
  <c r="BA28" i="1" s="1"/>
  <c r="I28" i="1"/>
  <c r="AH28" i="1"/>
  <c r="N28" i="1"/>
  <c r="AW23" i="1"/>
  <c r="AY23" i="1" s="1"/>
  <c r="S23" i="1"/>
  <c r="AW20" i="1"/>
  <c r="AY20" i="1" s="1"/>
  <c r="S20" i="1"/>
  <c r="AY21" i="1"/>
  <c r="AW28" i="1"/>
  <c r="AY28" i="1" s="1"/>
  <c r="S28" i="1"/>
  <c r="S22" i="1"/>
  <c r="AW22" i="1"/>
  <c r="AY22" i="1" s="1"/>
  <c r="AY26" i="1"/>
  <c r="AW24" i="1"/>
  <c r="BA24" i="1" s="1"/>
  <c r="S24" i="1"/>
  <c r="T19" i="1"/>
  <c r="U19" i="1" s="1"/>
  <c r="AH23" i="1"/>
  <c r="T27" i="1"/>
  <c r="U27" i="1" s="1"/>
  <c r="N22" i="1"/>
  <c r="I23" i="1"/>
  <c r="J23" i="1"/>
  <c r="AX23" i="1" s="1"/>
  <c r="BA23" i="1" s="1"/>
  <c r="T18" i="1"/>
  <c r="U18" i="1" s="1"/>
  <c r="AH22" i="1"/>
  <c r="K23" i="1"/>
  <c r="AH19" i="1"/>
  <c r="I22" i="1"/>
  <c r="J25" i="1"/>
  <c r="AX25" i="1" s="1"/>
  <c r="BA25" i="1" s="1"/>
  <c r="AH27" i="1"/>
  <c r="I19" i="1"/>
  <c r="J22" i="1"/>
  <c r="AX22" i="1" s="1"/>
  <c r="BA22" i="1" s="1"/>
  <c r="I27" i="1"/>
  <c r="V18" i="1" l="1"/>
  <c r="Z18" i="1" s="1"/>
  <c r="AC18" i="1"/>
  <c r="AA28" i="1"/>
  <c r="AA18" i="1"/>
  <c r="Q18" i="1"/>
  <c r="O18" i="1" s="1"/>
  <c r="R18" i="1" s="1"/>
  <c r="L18" i="1" s="1"/>
  <c r="M18" i="1" s="1"/>
  <c r="V19" i="1"/>
  <c r="Z19" i="1" s="1"/>
  <c r="AC19" i="1"/>
  <c r="AD19" i="1" s="1"/>
  <c r="AB19" i="1"/>
  <c r="T24" i="1"/>
  <c r="U24" i="1" s="1"/>
  <c r="AA22" i="1"/>
  <c r="AA23" i="1"/>
  <c r="Q23" i="1"/>
  <c r="O23" i="1" s="1"/>
  <c r="R23" i="1" s="1"/>
  <c r="L23" i="1" s="1"/>
  <c r="M23" i="1" s="1"/>
  <c r="AB18" i="1"/>
  <c r="Q19" i="1"/>
  <c r="O19" i="1" s="1"/>
  <c r="R19" i="1" s="1"/>
  <c r="L19" i="1" s="1"/>
  <c r="M19" i="1" s="1"/>
  <c r="AA19" i="1"/>
  <c r="T20" i="1"/>
  <c r="U20" i="1" s="1"/>
  <c r="AA26" i="1"/>
  <c r="T22" i="1"/>
  <c r="U22" i="1" s="1"/>
  <c r="AY24" i="1"/>
  <c r="T28" i="1"/>
  <c r="U28" i="1" s="1"/>
  <c r="Q28" i="1" s="1"/>
  <c r="O28" i="1" s="1"/>
  <c r="R28" i="1" s="1"/>
  <c r="L28" i="1" s="1"/>
  <c r="M28" i="1" s="1"/>
  <c r="T23" i="1"/>
  <c r="U23" i="1" s="1"/>
  <c r="AA20" i="1"/>
  <c r="Q20" i="1"/>
  <c r="O20" i="1" s="1"/>
  <c r="R20" i="1" s="1"/>
  <c r="L20" i="1" s="1"/>
  <c r="M20" i="1" s="1"/>
  <c r="T26" i="1"/>
  <c r="U26" i="1" s="1"/>
  <c r="V27" i="1"/>
  <c r="Z27" i="1" s="1"/>
  <c r="AC27" i="1"/>
  <c r="AB27" i="1"/>
  <c r="AA17" i="1"/>
  <c r="AA21" i="1"/>
  <c r="Q21" i="1"/>
  <c r="O21" i="1" s="1"/>
  <c r="R21" i="1" s="1"/>
  <c r="L21" i="1" s="1"/>
  <c r="M21" i="1" s="1"/>
  <c r="BA20" i="1"/>
  <c r="T21" i="1"/>
  <c r="U21" i="1" s="1"/>
  <c r="Q27" i="1"/>
  <c r="O27" i="1" s="1"/>
  <c r="R27" i="1" s="1"/>
  <c r="L27" i="1" s="1"/>
  <c r="M27" i="1" s="1"/>
  <c r="AA27" i="1"/>
  <c r="T25" i="1"/>
  <c r="U25" i="1" s="1"/>
  <c r="BA17" i="1"/>
  <c r="BA21" i="1"/>
  <c r="T17" i="1"/>
  <c r="U17" i="1" s="1"/>
  <c r="Q17" i="1" s="1"/>
  <c r="O17" i="1" s="1"/>
  <c r="R17" i="1" s="1"/>
  <c r="L17" i="1" s="1"/>
  <c r="M17" i="1" s="1"/>
  <c r="V26" i="1" l="1"/>
  <c r="Z26" i="1" s="1"/>
  <c r="AC26" i="1"/>
  <c r="AD26" i="1" s="1"/>
  <c r="AB26" i="1"/>
  <c r="V22" i="1"/>
  <c r="Z22" i="1" s="1"/>
  <c r="AC22" i="1"/>
  <c r="AB22" i="1"/>
  <c r="Q26" i="1"/>
  <c r="O26" i="1" s="1"/>
  <c r="R26" i="1" s="1"/>
  <c r="L26" i="1" s="1"/>
  <c r="M26" i="1" s="1"/>
  <c r="AC25" i="1"/>
  <c r="AD25" i="1" s="1"/>
  <c r="V25" i="1"/>
  <c r="Z25" i="1" s="1"/>
  <c r="Q25" i="1"/>
  <c r="O25" i="1" s="1"/>
  <c r="R25" i="1" s="1"/>
  <c r="L25" i="1" s="1"/>
  <c r="M25" i="1" s="1"/>
  <c r="AB25" i="1"/>
  <c r="V23" i="1"/>
  <c r="Z23" i="1" s="1"/>
  <c r="AC23" i="1"/>
  <c r="AB23" i="1"/>
  <c r="Q22" i="1"/>
  <c r="O22" i="1" s="1"/>
  <c r="R22" i="1" s="1"/>
  <c r="L22" i="1" s="1"/>
  <c r="M22" i="1" s="1"/>
  <c r="AC20" i="1"/>
  <c r="AD20" i="1" s="1"/>
  <c r="V20" i="1"/>
  <c r="Z20" i="1" s="1"/>
  <c r="AB20" i="1"/>
  <c r="V24" i="1"/>
  <c r="Z24" i="1" s="1"/>
  <c r="AC24" i="1"/>
  <c r="AB24" i="1"/>
  <c r="Q24" i="1"/>
  <c r="O24" i="1" s="1"/>
  <c r="R24" i="1" s="1"/>
  <c r="L24" i="1" s="1"/>
  <c r="M24" i="1" s="1"/>
  <c r="V21" i="1"/>
  <c r="Z21" i="1" s="1"/>
  <c r="AC21" i="1"/>
  <c r="AD21" i="1" s="1"/>
  <c r="AB21" i="1"/>
  <c r="AD27" i="1"/>
  <c r="AC28" i="1"/>
  <c r="V28" i="1"/>
  <c r="Z28" i="1" s="1"/>
  <c r="AB28" i="1"/>
  <c r="AD18" i="1"/>
  <c r="AC17" i="1"/>
  <c r="AD17" i="1" s="1"/>
  <c r="V17" i="1"/>
  <c r="Z17" i="1" s="1"/>
  <c r="AB17" i="1"/>
  <c r="AD23" i="1" l="1"/>
  <c r="AD22" i="1"/>
  <c r="AD24" i="1"/>
  <c r="AD28" i="1"/>
</calcChain>
</file>

<file path=xl/sharedStrings.xml><?xml version="1.0" encoding="utf-8"?>
<sst xmlns="http://schemas.openxmlformats.org/spreadsheetml/2006/main" count="672" uniqueCount="344">
  <si>
    <t>File opened</t>
  </si>
  <si>
    <t>2020-12-16 11:39:51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</si>
  <si>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</si>
  <si>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</si>
  <si>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</si>
  <si>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</si>
  <si>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</si>
  <si>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</si>
  <si>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</si>
  <si>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</si>
  <si>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</si>
  <si>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</si>
  <si>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</si>
  <si>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</si>
  <si>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</si>
  <si>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</si>
  <si>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</si>
  <si>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</si>
  <si>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</si>
  <si>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</si>
  <si>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</si>
  <si>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</si>
  <si>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</si>
  <si>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11:39:51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</si>
  <si>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</si>
  <si>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</si>
  <si>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</si>
  <si>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</si>
  <si>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</si>
  <si>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</si>
  <si>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</si>
  <si>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</si>
  <si>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</si>
  <si>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</si>
  <si>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</si>
  <si>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</si>
  <si>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</si>
  <si>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</si>
  <si>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</si>
  <si>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</si>
  <si>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</si>
  <si>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</si>
  <si>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</si>
  <si>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</si>
  <si>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</si>
  <si>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</si>
  <si>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</si>
  <si>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</si>
  <si>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</si>
  <si>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</si>
  <si>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</si>
  <si>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</si>
  <si>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</si>
  <si>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</si>
  <si>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</si>
  <si>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</si>
  <si>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</si>
  <si>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</si>
  <si>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</si>
  <si>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</si>
  <si>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</si>
  <si>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</si>
  <si>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</si>
  <si>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</si>
  <si>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</si>
  <si>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</si>
  <si>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</si>
  <si>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</si>
  <si>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</si>
  <si>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</si>
  <si>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</si>
  <si>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</si>
  <si>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</si>
  <si>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</si>
  <si>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</si>
  <si>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</si>
  <si>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</si>
  <si>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</si>
  <si>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</si>
  <si>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</si>
  <si>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</si>
  <si>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</si>
  <si>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</si>
  <si>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</si>
  <si>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</si>
  <si>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</si>
  <si>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</si>
  <si>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</si>
  <si>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</si>
  <si>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</si>
  <si>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</si>
  <si>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</si>
  <si>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</si>
  <si>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</si>
  <si>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</si>
  <si>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</si>
  <si>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</si>
  <si>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</si>
  <si>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</si>
  <si>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</si>
  <si>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</si>
  <si>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</si>
  <si>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</si>
  <si>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</si>
  <si>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</si>
  <si>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</si>
  <si>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</si>
  <si>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</si>
  <si>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</si>
  <si>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</si>
  <si>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</si>
  <si>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</si>
  <si>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</si>
  <si>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</si>
  <si>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</si>
  <si>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</si>
  <si>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</si>
  <si>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</si>
  <si>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</si>
  <si>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</si>
  <si>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</si>
  <si>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</si>
  <si>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</si>
  <si>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</si>
  <si>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</si>
  <si>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</si>
  <si>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</si>
  <si>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</si>
  <si>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</si>
  <si>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</si>
  <si>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</si>
  <si>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</si>
  <si>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</si>
  <si>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</si>
  <si>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</si>
  <si>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</si>
  <si>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</si>
  <si>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</si>
  <si>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</si>
  <si>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</si>
  <si>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</si>
  <si>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</si>
  <si>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</si>
  <si>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</si>
  <si>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</si>
  <si>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</si>
  <si>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</si>
  <si>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</si>
  <si>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</si>
  <si>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</si>
  <si>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</si>
  <si>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</si>
  <si>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</si>
  <si>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</si>
  <si>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</si>
  <si>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</si>
  <si>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</si>
  <si>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</si>
  <si>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</si>
  <si>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</si>
  <si>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</si>
  <si>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</si>
  <si>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</si>
  <si>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</si>
  <si>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</si>
  <si>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</si>
  <si>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</si>
  <si>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</si>
  <si>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</si>
  <si>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</si>
  <si>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</si>
  <si>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</si>
  <si>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</si>
  <si>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</si>
  <si>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</si>
  <si>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</si>
  <si>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</si>
  <si>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</si>
  <si>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</si>
  <si>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</si>
  <si>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</si>
  <si>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</si>
  <si>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</si>
  <si>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</si>
  <si>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</si>
  <si>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</si>
  <si>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</si>
  <si>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</si>
  <si>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</si>
  <si>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</si>
  <si>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</si>
  <si>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</si>
  <si>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</si>
  <si>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</si>
  <si>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</si>
  <si>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</si>
  <si>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</si>
  <si>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</si>
  <si>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</si>
  <si>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</si>
  <si>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</si>
  <si>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</si>
  <si>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</si>
  <si>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</si>
  <si>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</si>
  <si>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</si>
  <si>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</si>
  <si>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</si>
  <si>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</si>
  <si>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</si>
  <si>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</si>
  <si>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</si>
  <si>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</si>
  <si>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</si>
  <si>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</si>
  <si>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</si>
  <si>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</si>
  <si>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</si>
  <si>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</si>
  <si>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</si>
  <si>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</si>
  <si>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</si>
  <si>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</si>
  <si>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</si>
  <si>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</si>
  <si>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</si>
  <si>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</si>
  <si>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</si>
  <si>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</si>
  <si>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</si>
  <si>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</si>
  <si>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</si>
  <si>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</si>
  <si>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</si>
  <si>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</si>
  <si>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</si>
  <si>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</si>
  <si>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</si>
  <si>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</si>
  <si>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</si>
  <si>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</si>
  <si>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</si>
  <si>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</si>
  <si>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</si>
  <si>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</si>
  <si>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</si>
  <si>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</si>
  <si>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</si>
  <si>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</si>
  <si>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</si>
  <si>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</si>
  <si>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</si>
  <si>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</si>
  <si>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</si>
  <si>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</si>
  <si>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</si>
  <si>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</si>
  <si>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</si>
  <si>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</si>
  <si>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</si>
  <si>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</si>
  <si>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</si>
  <si>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</si>
  <si>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</si>
  <si>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</si>
  <si>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</si>
  <si>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</si>
  <si>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</si>
  <si>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</si>
  <si>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</si>
  <si>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</si>
  <si>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</si>
  <si>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</si>
  <si>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</si>
  <si>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</si>
  <si>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</si>
  <si>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</si>
  <si>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</si>
  <si>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</si>
  <si>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</si>
  <si>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</si>
  <si>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</si>
  <si>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</si>
  <si>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</si>
  <si>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</si>
  <si>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</si>
  <si>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</si>
  <si>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</si>
  <si>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11:50:57</t>
  </si>
  <si>
    <t>11:50:57</t>
  </si>
  <si>
    <t>1149</t>
  </si>
  <si>
    <t>_1</t>
  </si>
  <si>
    <t>RECT-4143-20200907-06_33_50</t>
  </si>
  <si>
    <t>RECT-121-20201216-11_50_55</t>
  </si>
  <si>
    <t>DARK-122-20201216-11_50_57</t>
  </si>
  <si>
    <t>0: Broadleaf</t>
  </si>
  <si>
    <t>09:10:14</t>
  </si>
  <si>
    <t>1/3</t>
  </si>
  <si>
    <t>20201216 11:52:58</t>
  </si>
  <si>
    <t>11:52:58</t>
  </si>
  <si>
    <t>RECT-123-20201216-11_52_55</t>
  </si>
  <si>
    <t>DARK-124-20201216-11_52_57</t>
  </si>
  <si>
    <t>20201216 11:54:58</t>
  </si>
  <si>
    <t>11:54:58</t>
  </si>
  <si>
    <t>RECT-125-20201216-11_54_56</t>
  </si>
  <si>
    <t>DARK-126-20201216-11_54_58</t>
  </si>
  <si>
    <t>2/3</t>
  </si>
  <si>
    <t>20201216 11:56:49</t>
  </si>
  <si>
    <t>11:56:49</t>
  </si>
  <si>
    <t>RECT-127-20201216-11_56_46</t>
  </si>
  <si>
    <t>DARK-128-20201216-11_56_48</t>
  </si>
  <si>
    <t>3/3</t>
  </si>
  <si>
    <t>20201216 11:58:27</t>
  </si>
  <si>
    <t>11:58:27</t>
  </si>
  <si>
    <t>RECT-129-20201216-11_58_24</t>
  </si>
  <si>
    <t>DARK-130-20201216-11_58_26</t>
  </si>
  <si>
    <t>20201216 11:59:38</t>
  </si>
  <si>
    <t>11:59:38</t>
  </si>
  <si>
    <t>RECT-131-20201216-11_59_35</t>
  </si>
  <si>
    <t>DARK-132-20201216-11_59_37</t>
  </si>
  <si>
    <t>20201216 12:01:38</t>
  </si>
  <si>
    <t>12:01:38</t>
  </si>
  <si>
    <t>RECT-133-20201216-12_01_36</t>
  </si>
  <si>
    <t>DARK-134-20201216-12_01_38</t>
  </si>
  <si>
    <t>20201216 12:02:47</t>
  </si>
  <si>
    <t>12:02:47</t>
  </si>
  <si>
    <t>RECT-135-20201216-12_02_44</t>
  </si>
  <si>
    <t>DARK-136-20201216-12_02_46</t>
  </si>
  <si>
    <t>20201216 12:04:47</t>
  </si>
  <si>
    <t>12:04:47</t>
  </si>
  <si>
    <t>RECT-137-20201216-12_04_45</t>
  </si>
  <si>
    <t>DARK-138-20201216-12_04_47</t>
  </si>
  <si>
    <t>20201216 12:06:48</t>
  </si>
  <si>
    <t>12:06:48</t>
  </si>
  <si>
    <t>RECT-139-20201216-12_06_45</t>
  </si>
  <si>
    <t>DARK-140-20201216-12_06_47</t>
  </si>
  <si>
    <t>20201216 12:08:48</t>
  </si>
  <si>
    <t>12:08:48</t>
  </si>
  <si>
    <t>RECT-141-20201216-12_08_46</t>
  </si>
  <si>
    <t>DARK-142-20201216-12_08_48</t>
  </si>
  <si>
    <t>20201216 12:10:49</t>
  </si>
  <si>
    <t>12:10:49</t>
  </si>
  <si>
    <t>RECT-143-20201216-12_10_46</t>
  </si>
  <si>
    <t>DARK-144-20201216-12_10_48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</si>
</sst>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8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1608148257.5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1608148249.75</v>
      </c>
      <c r="I17">
        <f t="shared" ref="I17:I28" si="0">CA17*AG17*(BW17-BX17)/(100*BP17*(1000-AG17*BW17))</f>
        <v>2.0401594578948237E-4</v>
      </c>
      <c r="J17">
        <f t="shared" ref="J17:J28" si="1">CA17*AG17*(BV17-BU17*(1000-AG17*BX17)/(1000-AG17*BW17))/(100*BP17)</f>
        <v>0.40793609064274267</v>
      </c>
      <c r="K17">
        <f t="shared" ref="K17:K28" si="2">BU17 - IF(AG17&gt;1, J17*BP17*100/(AI17*CI17), 0)</f>
        <v>401.20946666666703</v>
      </c>
      <c r="L17">
        <f t="shared" ref="L17:L28" si="3">((R17-I17/2)*K17-J17)/(R17+I17/2)</f>
        <v>340.870079379103</v>
      </c>
      <c r="M17">
        <f t="shared" ref="M17:M28" si="4">L17*(CB17+CC17)/1000</f>
        <v>34.904565441428474</v>
      </c>
      <c r="N17">
        <f t="shared" ref="N17:N28" si="5">(BU17 - IF(AG17&gt;1, J17*BP17*100/(AI17*CI17), 0))*(CB17+CC17)/1000</f>
        <v>41.083224759696563</v>
      </c>
      <c r="O17">
        <f t="shared" ref="O17:O28" si="6">2/((1/Q17-1/P17)+SIGN(Q17)*SQRT((1/Q17-1/P17)*(1/Q17-1/P17) + 4*BQ17/((BQ17+1)*(BQ17+1))*(2*1/Q17*1/P17-1/P17*1/P17)))</f>
        <v>1.2850754551705451E-2</v>
      </c>
      <c r="P17">
        <f t="shared" ref="P17:P2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2.970722880468859</v>
      </c>
      <c r="Q17">
        <f t="shared" ref="Q17:Q28" si="8">I17*(1000-(1000*0.61365*EXP(17.502*U17/(240.97+U17))/(CB17+CC17)+BW17)/2)/(1000*0.61365*EXP(17.502*U17/(240.97+U17))/(CB17+CC17)-BW17)</f>
        <v>1.2819951268238738E-2</v>
      </c>
      <c r="R17">
        <f t="shared" ref="R17:R28" si="9">1/((BQ17+1)/(O17/1.6)+1/(P17/1.37)) + BQ17/((BQ17+1)/(O17/1.6) + BQ17/(P17/1.37))</f>
        <v>8.0152308898436397E-3</v>
      </c>
      <c r="S17">
        <f t="shared" ref="S17:S28" si="10">(BM17*BO17)</f>
        <v>231.2864434798546</v>
      </c>
      <c r="T17">
        <f t="shared" ref="T17:T28" si="11">(CD17+(S17+2*0.95*0.0000000567*(((CD17+$B$7)+273)^4-(CD17+273)^4)-44100*I17)/(1.84*29.3*P17+8*0.95*0.0000000567*(CD17+273)^3))</f>
        <v>29.292946023943305</v>
      </c>
      <c r="U17">
        <f t="shared" ref="U17:U28" si="12">($C$7*CE17+$D$7*CF17+$E$7*T17)</f>
        <v>28.063140000000001</v>
      </c>
      <c r="V17">
        <f t="shared" ref="V17:V28" si="13">0.61365*EXP(17.502*U17/(240.97+U17))</f>
        <v>3.8088303454774119</v>
      </c>
      <c r="W17">
        <f t="shared" ref="W17:W28" si="14">(X17/Y17*100)</f>
        <v>58.693178198910509</v>
      </c>
      <c r="X17">
        <f t="shared" ref="X17:X28" si="15">BW17*(CB17+CC17)/1000</f>
        <v>2.2272968669740858</v>
      </c>
      <c r="Y17">
        <f t="shared" ref="Y17:Y28" si="16">0.61365*EXP(17.502*CD17/(240.97+CD17))</f>
        <v>3.794813869894389</v>
      </c>
      <c r="Z17">
        <f t="shared" ref="Z17:Z28" si="17">(V17-BW17*(CB17+CC17)/1000)</f>
        <v>1.5815334785033262</v>
      </c>
      <c r="AA17">
        <f t="shared" ref="AA17:AA28" si="18">(-I17*44100)</f>
        <v>-8.9971032093161725</v>
      </c>
      <c r="AB17">
        <f t="shared" ref="AB17:AB28" si="19">2*29.3*P17*0.92*(CD17-U17)</f>
        <v>-10.131036672106852</v>
      </c>
      <c r="AC17">
        <f t="shared" ref="AC17:AC28" si="20">2*0.95*0.0000000567*(((CD17+$B$7)+273)^4-(U17+273)^4)</f>
        <v>-0.74359906882350202</v>
      </c>
      <c r="AD17">
        <f t="shared" ref="AD17:AD28" si="21">S17+AC17+AA17+AB17</f>
        <v>211.41470452960806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MAX(0,($B$13+$C$13*CI17)/(1+$D$13*CI17)*CB17/(CD17+273)*$E$13)</f>
        <v>53947.05115302519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28" si="25">AM17-AL17</f>
        <v>2546.603076923077</v>
      </c>
      <c r="AO17">
        <f t="shared" ref="AO17:AO28" si="26">AN17/AM17</f>
        <v>0.78066849277855754</v>
      </c>
      <c r="AP17">
        <v>-0.57774747981622299</v>
      </c>
      <c r="AQ17" t="s">
        <v>293</v>
      </c>
      <c r="AR17">
        <v>15445.8</v>
      </c>
      <c r="AS17">
        <v>718.98819230769197</v>
      </c>
      <c r="AT17">
        <v>752.96</v>
      </c>
      <c r="AU17">
        <f t="shared" ref="AU17:AU28" si="27">1-AS17/AT17</f>
        <v>4.5117679149367929E-2</v>
      </c>
      <c r="AV17">
        <v>0.5</v>
      </c>
      <c r="AW17">
        <f t="shared" ref="AW17:AW28" si="28">BM17</f>
        <v>1180.1617006277506</v>
      </c>
      <c r="AX17">
        <f t="shared" ref="AX17:AX28" si="29">J17</f>
        <v>0.40793609064274267</v>
      </c>
      <c r="AY17">
        <f t="shared" ref="AY17:AY28" si="30">AU17*AV17*AW17</f>
        <v>26.623078476647631</v>
      </c>
      <c r="AZ17">
        <f t="shared" ref="AZ17:AZ28" si="31">BE17/AT17</f>
        <v>0.30951179345516372</v>
      </c>
      <c r="BA17">
        <f t="shared" ref="BA17:BA28" si="32">(AX17-AP17)/AW17</f>
        <v>8.352106071012656E-4</v>
      </c>
      <c r="BB17">
        <f t="shared" ref="BB17:BB28" si="33">(AM17-AT17)/AT17</f>
        <v>3.3323416914577133</v>
      </c>
      <c r="BC17" t="s">
        <v>294</v>
      </c>
      <c r="BD17">
        <v>519.91</v>
      </c>
      <c r="BE17">
        <f t="shared" ref="BE17:BE28" si="34">AT17-BD17</f>
        <v>233.05000000000007</v>
      </c>
      <c r="BF17">
        <f t="shared" ref="BF17:BF28" si="35">(AT17-AS17)/(AT17-BD17)</f>
        <v>0.14577046853597103</v>
      </c>
      <c r="BG17">
        <f t="shared" ref="BG17:BG28" si="36">(AM17-AT17)/(AM17-BD17)</f>
        <v>0.91501256304313727</v>
      </c>
      <c r="BH17">
        <f t="shared" ref="BH17:BH28" si="37">(AT17-AS17)/(AT17-AL17)</f>
        <v>0.90632387949434201</v>
      </c>
      <c r="BI17">
        <f t="shared" ref="BI17:BI28" si="38">(AM17-AT17)/(AM17-AL17)</f>
        <v>0.98528114677047907</v>
      </c>
      <c r="BJ17">
        <f t="shared" ref="BJ17:BJ28" si="39">(BF17*BD17/AS17)</f>
        <v>0.1054085798728991</v>
      </c>
      <c r="BK17">
        <f t="shared" ref="BK17:BK28" si="40">(1-BJ17)</f>
        <v>0.89459142012710091</v>
      </c>
      <c r="BL17">
        <f t="shared" ref="BL17:BL28" si="41">$B$11*CJ17+$C$11*CK17+$F$11*CL17*(1-CO17)</f>
        <v>1399.97233333333</v>
      </c>
      <c r="BM17">
        <f t="shared" ref="BM17:BM28" si="42">BL17*BN17</f>
        <v>1180.1617006277506</v>
      </c>
      <c r="BN17">
        <f t="shared" ref="BN17:BN28" si="43">($B$11*$D$9+$C$11*$D$9+$F$11*((CY17+CQ17)/MAX(CY17+CQ17+CZ17, 0.1)*$I$9+CZ17/MAX(CY17+CQ17+CZ17, 0.1)*$J$9))/($B$11+$C$11+$F$11)</f>
        <v>0.84298930237984715</v>
      </c>
      <c r="BO17">
        <f t="shared" ref="BO17:BO28" si="44">($B$11*$K$9+$C$11*$K$9+$F$11*((CY17+CQ17)/MAX(CY17+CQ17+CZ17, 0.1)*$P$9+CZ17/MAX(CY17+CQ17+CZ17, 0.1)*$Q$9))/($B$11+$C$11+$F$11)</f>
        <v>0.19597860475969428</v>
      </c>
      <c r="BP17">
        <v>6</v>
      </c>
      <c r="BQ17">
        <v>0.5</v>
      </c>
      <c r="BR17" t="s">
        <v>295</v>
      </c>
      <c r="BS17">
        <v>2</v>
      </c>
      <c r="BT17">
        <v>1608148249.75</v>
      </c>
      <c r="BU17">
        <v>401.20946666666703</v>
      </c>
      <c r="BV17">
        <v>401.796966666667</v>
      </c>
      <c r="BW17">
        <v>21.751276666666701</v>
      </c>
      <c r="BX17">
        <v>21.511883333333301</v>
      </c>
      <c r="BY17">
        <v>401.87923333333299</v>
      </c>
      <c r="BZ17">
        <v>21.659790000000001</v>
      </c>
      <c r="CA17">
        <v>500.210266666667</v>
      </c>
      <c r="CB17">
        <v>102.298466666667</v>
      </c>
      <c r="CC17">
        <v>9.9976473333333302E-2</v>
      </c>
      <c r="CD17">
        <v>27.999883333333301</v>
      </c>
      <c r="CE17">
        <v>28.063140000000001</v>
      </c>
      <c r="CF17">
        <v>999.9</v>
      </c>
      <c r="CG17">
        <v>0</v>
      </c>
      <c r="CH17">
        <v>0</v>
      </c>
      <c r="CI17">
        <v>10006.6153333333</v>
      </c>
      <c r="CJ17">
        <v>0</v>
      </c>
      <c r="CK17">
        <v>545.55640000000005</v>
      </c>
      <c r="CL17">
        <v>1399.97233333333</v>
      </c>
      <c r="CM17">
        <v>0.90000029999999998</v>
      </c>
      <c r="CN17">
        <v>9.9999729999999995E-2</v>
      </c>
      <c r="CO17">
        <v>0</v>
      </c>
      <c r="CP17">
        <v>718.990366666667</v>
      </c>
      <c r="CQ17">
        <v>4.99979</v>
      </c>
      <c r="CR17">
        <v>10385.1233333333</v>
      </c>
      <c r="CS17">
        <v>11904.44</v>
      </c>
      <c r="CT17">
        <v>47.561999999999998</v>
      </c>
      <c r="CU17">
        <v>50.207999999999998</v>
      </c>
      <c r="CV17">
        <v>48.75</v>
      </c>
      <c r="CW17">
        <v>49.186999999999998</v>
      </c>
      <c r="CX17">
        <v>48.811999999999998</v>
      </c>
      <c r="CY17">
        <v>1255.4743333333299</v>
      </c>
      <c r="CZ17">
        <v>139.49799999999999</v>
      </c>
      <c r="DA17">
        <v>0</v>
      </c>
      <c r="DB17">
        <v>1220.0999999046301</v>
      </c>
      <c r="DC17">
        <v>0</v>
      </c>
      <c r="DD17">
        <v>718.98819230769197</v>
      </c>
      <c r="DE17">
        <v>-11.9465641197606</v>
      </c>
      <c r="DF17">
        <v>-179.230769348998</v>
      </c>
      <c r="DG17">
        <v>10385.157692307699</v>
      </c>
      <c r="DH17">
        <v>15</v>
      </c>
      <c r="DI17">
        <v>1608138614</v>
      </c>
      <c r="DJ17" t="s">
        <v>296</v>
      </c>
      <c r="DK17">
        <v>1608138614</v>
      </c>
      <c r="DL17">
        <v>1608138614</v>
      </c>
      <c r="DM17">
        <v>1</v>
      </c>
      <c r="DN17">
        <v>8.4000000000000005E-2</v>
      </c>
      <c r="DO17">
        <v>-4.8000000000000001E-2</v>
      </c>
      <c r="DP17">
        <v>-0.67</v>
      </c>
      <c r="DQ17">
        <v>-0.112</v>
      </c>
      <c r="DR17">
        <v>400</v>
      </c>
      <c r="DS17">
        <v>1</v>
      </c>
      <c r="DT17">
        <v>0</v>
      </c>
      <c r="DU17">
        <v>0.02</v>
      </c>
      <c r="DV17">
        <v>0.38376160855567298</v>
      </c>
      <c r="DW17">
        <v>1.9435238664636301</v>
      </c>
      <c r="DX17">
        <v>0.147016561473821</v>
      </c>
      <c r="DY17">
        <v>0</v>
      </c>
      <c r="DZ17">
        <v>-0.58753869999999997</v>
      </c>
      <c r="EA17">
        <v>-2.3222232614015601</v>
      </c>
      <c r="EB17">
        <v>0.17023368468474001</v>
      </c>
      <c r="EC17">
        <v>0</v>
      </c>
      <c r="ED17">
        <v>0.239391466666667</v>
      </c>
      <c r="EE17">
        <v>4.2609583982202701E-2</v>
      </c>
      <c r="EF17">
        <v>3.61665691611589E-3</v>
      </c>
      <c r="EG17">
        <v>1</v>
      </c>
      <c r="EH17">
        <v>1</v>
      </c>
      <c r="EI17">
        <v>3</v>
      </c>
      <c r="EJ17" t="s">
        <v>297</v>
      </c>
      <c r="EK17">
        <v>100</v>
      </c>
      <c r="EL17">
        <v>100</v>
      </c>
      <c r="EM17">
        <v>-0.67</v>
      </c>
      <c r="EN17">
        <v>9.1499999999999998E-2</v>
      </c>
      <c r="EO17">
        <v>-0.888176780744804</v>
      </c>
      <c r="EP17">
        <v>8.1547674161403102E-4</v>
      </c>
      <c r="EQ17">
        <v>-7.5071724955183801E-7</v>
      </c>
      <c r="ER17">
        <v>1.8443278439785599E-10</v>
      </c>
      <c r="ES17">
        <v>-9.5467716491605806E-2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160.69999999999999</v>
      </c>
      <c r="FB17">
        <v>160.69999999999999</v>
      </c>
      <c r="FC17">
        <v>2</v>
      </c>
      <c r="FD17">
        <v>513.50400000000002</v>
      </c>
      <c r="FE17">
        <v>477.05099999999999</v>
      </c>
      <c r="FF17">
        <v>22.439</v>
      </c>
      <c r="FG17">
        <v>34.031300000000002</v>
      </c>
      <c r="FH17">
        <v>30.000299999999999</v>
      </c>
      <c r="FI17">
        <v>33.964199999999998</v>
      </c>
      <c r="FJ17">
        <v>33.921100000000003</v>
      </c>
      <c r="FK17">
        <v>19.8811</v>
      </c>
      <c r="FL17">
        <v>42.451999999999998</v>
      </c>
      <c r="FM17">
        <v>0</v>
      </c>
      <c r="FN17">
        <v>22.4328</v>
      </c>
      <c r="FO17">
        <v>401.54899999999998</v>
      </c>
      <c r="FP17">
        <v>21.535599999999999</v>
      </c>
      <c r="FQ17">
        <v>100.801</v>
      </c>
      <c r="FR17">
        <v>100.73099999999999</v>
      </c>
    </row>
    <row r="18" spans="1:174" x14ac:dyDescent="0.25">
      <c r="A18">
        <v>2</v>
      </c>
      <c r="B18">
        <v>1608148378</v>
      </c>
      <c r="C18">
        <v>120.5</v>
      </c>
      <c r="D18" t="s">
        <v>298</v>
      </c>
      <c r="E18" t="s">
        <v>299</v>
      </c>
      <c r="F18" t="s">
        <v>290</v>
      </c>
      <c r="G18" t="s">
        <v>291</v>
      </c>
      <c r="H18">
        <v>1608148370</v>
      </c>
      <c r="I18">
        <f t="shared" si="0"/>
        <v>3.8239251944812249E-4</v>
      </c>
      <c r="J18">
        <f t="shared" si="1"/>
        <v>1.2675601302693906</v>
      </c>
      <c r="K18">
        <f t="shared" si="2"/>
        <v>300.04751612903198</v>
      </c>
      <c r="L18">
        <f t="shared" si="3"/>
        <v>197.23982916465209</v>
      </c>
      <c r="M18">
        <f t="shared" si="4"/>
        <v>20.19652745043788</v>
      </c>
      <c r="N18">
        <f t="shared" si="5"/>
        <v>30.723601422697396</v>
      </c>
      <c r="O18">
        <f t="shared" si="6"/>
        <v>2.127909449563397E-2</v>
      </c>
      <c r="P18">
        <f t="shared" si="7"/>
        <v>2.9690017615297064</v>
      </c>
      <c r="Q18">
        <f t="shared" si="8"/>
        <v>2.1194729915793055E-2</v>
      </c>
      <c r="R18">
        <f t="shared" si="9"/>
        <v>1.3254258031987126E-2</v>
      </c>
      <c r="S18">
        <f t="shared" si="10"/>
        <v>231.29062695296346</v>
      </c>
      <c r="T18">
        <f t="shared" si="11"/>
        <v>29.234738554750777</v>
      </c>
      <c r="U18">
        <f t="shared" si="12"/>
        <v>28.0134419354839</v>
      </c>
      <c r="V18">
        <f t="shared" si="13"/>
        <v>3.797814403484983</v>
      </c>
      <c r="W18">
        <f t="shared" si="14"/>
        <v>52.815931615019785</v>
      </c>
      <c r="X18">
        <f t="shared" si="15"/>
        <v>2.0027294617325606</v>
      </c>
      <c r="Y18">
        <f t="shared" si="16"/>
        <v>3.7919040722989439</v>
      </c>
      <c r="Z18">
        <f t="shared" si="17"/>
        <v>1.7950849417524224</v>
      </c>
      <c r="AA18">
        <f t="shared" si="18"/>
        <v>-16.863510107662201</v>
      </c>
      <c r="AB18">
        <f t="shared" si="19"/>
        <v>-4.2763124639346497</v>
      </c>
      <c r="AC18">
        <f t="shared" si="20"/>
        <v>-0.31395690141500066</v>
      </c>
      <c r="AD18">
        <f t="shared" si="21"/>
        <v>209.83684747995162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53898.96304630411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15445.2</v>
      </c>
      <c r="AS18">
        <v>701.59807692307697</v>
      </c>
      <c r="AT18">
        <v>737.42</v>
      </c>
      <c r="AU18">
        <f t="shared" si="27"/>
        <v>4.8577368496817264E-2</v>
      </c>
      <c r="AV18">
        <v>0.5</v>
      </c>
      <c r="AW18">
        <f t="shared" si="28"/>
        <v>1180.1818941761624</v>
      </c>
      <c r="AX18">
        <f t="shared" si="29"/>
        <v>1.2675601302693906</v>
      </c>
      <c r="AY18">
        <f t="shared" si="30"/>
        <v>28.665065383333616</v>
      </c>
      <c r="AZ18">
        <f t="shared" si="31"/>
        <v>0.30128013886252064</v>
      </c>
      <c r="BA18">
        <f t="shared" si="32"/>
        <v>1.5635789865881215E-3</v>
      </c>
      <c r="BB18">
        <f t="shared" si="33"/>
        <v>3.4236391744189199</v>
      </c>
      <c r="BC18" t="s">
        <v>301</v>
      </c>
      <c r="BD18">
        <v>515.25</v>
      </c>
      <c r="BE18">
        <f t="shared" si="34"/>
        <v>222.16999999999996</v>
      </c>
      <c r="BF18">
        <f t="shared" si="35"/>
        <v>0.16123654443409546</v>
      </c>
      <c r="BG18">
        <f t="shared" si="36"/>
        <v>0.91911767382764853</v>
      </c>
      <c r="BH18">
        <f t="shared" si="37"/>
        <v>1.6324931641309584</v>
      </c>
      <c r="BI18">
        <f t="shared" si="38"/>
        <v>0.99138339338316128</v>
      </c>
      <c r="BJ18">
        <f t="shared" si="39"/>
        <v>0.11841128454058783</v>
      </c>
      <c r="BK18">
        <f t="shared" si="40"/>
        <v>0.8815887154594122</v>
      </c>
      <c r="BL18">
        <f t="shared" si="41"/>
        <v>1399.9961290322599</v>
      </c>
      <c r="BM18">
        <f t="shared" si="42"/>
        <v>1180.1818941761624</v>
      </c>
      <c r="BN18">
        <f t="shared" si="43"/>
        <v>0.84298939811494833</v>
      </c>
      <c r="BO18">
        <f t="shared" si="44"/>
        <v>0.19597879622989656</v>
      </c>
      <c r="BP18">
        <v>6</v>
      </c>
      <c r="BQ18">
        <v>0.5</v>
      </c>
      <c r="BR18" t="s">
        <v>295</v>
      </c>
      <c r="BS18">
        <v>2</v>
      </c>
      <c r="BT18">
        <v>1608148370</v>
      </c>
      <c r="BU18">
        <v>300.04751612903198</v>
      </c>
      <c r="BV18">
        <v>301.705548387097</v>
      </c>
      <c r="BW18">
        <v>19.558709677419401</v>
      </c>
      <c r="BX18">
        <v>19.109009677419401</v>
      </c>
      <c r="BY18">
        <v>300.75335483870998</v>
      </c>
      <c r="BZ18">
        <v>19.513838709677401</v>
      </c>
      <c r="CA18">
        <v>500.21803225806502</v>
      </c>
      <c r="CB18">
        <v>102.295741935484</v>
      </c>
      <c r="CC18">
        <v>0.10004463548387101</v>
      </c>
      <c r="CD18">
        <v>27.986725806451599</v>
      </c>
      <c r="CE18">
        <v>28.0134419354839</v>
      </c>
      <c r="CF18">
        <v>999.9</v>
      </c>
      <c r="CG18">
        <v>0</v>
      </c>
      <c r="CH18">
        <v>0</v>
      </c>
      <c r="CI18">
        <v>9997.1370967741896</v>
      </c>
      <c r="CJ18">
        <v>0</v>
      </c>
      <c r="CK18">
        <v>567.58312903225794</v>
      </c>
      <c r="CL18">
        <v>1399.9961290322599</v>
      </c>
      <c r="CM18">
        <v>0.89999477419354801</v>
      </c>
      <c r="CN18">
        <v>0.100005258064516</v>
      </c>
      <c r="CO18">
        <v>0</v>
      </c>
      <c r="CP18">
        <v>701.61874193548397</v>
      </c>
      <c r="CQ18">
        <v>4.99979</v>
      </c>
      <c r="CR18">
        <v>10097.6935483871</v>
      </c>
      <c r="CS18">
        <v>11904.6225806452</v>
      </c>
      <c r="CT18">
        <v>47.674999999999997</v>
      </c>
      <c r="CU18">
        <v>50.311999999999998</v>
      </c>
      <c r="CV18">
        <v>48.875</v>
      </c>
      <c r="CW18">
        <v>49.195129032258002</v>
      </c>
      <c r="CX18">
        <v>48.936999999999998</v>
      </c>
      <c r="CY18">
        <v>1255.49129032258</v>
      </c>
      <c r="CZ18">
        <v>139.50483870967699</v>
      </c>
      <c r="DA18">
        <v>0</v>
      </c>
      <c r="DB18">
        <v>119.60000014305101</v>
      </c>
      <c r="DC18">
        <v>0</v>
      </c>
      <c r="DD18">
        <v>701.59807692307697</v>
      </c>
      <c r="DE18">
        <v>-3.5126837559567399</v>
      </c>
      <c r="DF18">
        <v>-75.117948761802893</v>
      </c>
      <c r="DG18">
        <v>10097.2846153846</v>
      </c>
      <c r="DH18">
        <v>15</v>
      </c>
      <c r="DI18">
        <v>1608138614</v>
      </c>
      <c r="DJ18" t="s">
        <v>296</v>
      </c>
      <c r="DK18">
        <v>1608138614</v>
      </c>
      <c r="DL18">
        <v>1608138614</v>
      </c>
      <c r="DM18">
        <v>1</v>
      </c>
      <c r="DN18">
        <v>8.4000000000000005E-2</v>
      </c>
      <c r="DO18">
        <v>-4.8000000000000001E-2</v>
      </c>
      <c r="DP18">
        <v>-0.67</v>
      </c>
      <c r="DQ18">
        <v>-0.112</v>
      </c>
      <c r="DR18">
        <v>400</v>
      </c>
      <c r="DS18">
        <v>1</v>
      </c>
      <c r="DT18">
        <v>0</v>
      </c>
      <c r="DU18">
        <v>0.02</v>
      </c>
      <c r="DV18">
        <v>1.2635975852591199</v>
      </c>
      <c r="DW18">
        <v>0.94456089766792595</v>
      </c>
      <c r="DX18">
        <v>7.8401037754743594E-2</v>
      </c>
      <c r="DY18">
        <v>0</v>
      </c>
      <c r="DZ18">
        <v>-1.65679</v>
      </c>
      <c r="EA18">
        <v>-1.1495070967741901</v>
      </c>
      <c r="EB18">
        <v>9.6278770764899102E-2</v>
      </c>
      <c r="EC18">
        <v>0</v>
      </c>
      <c r="ED18">
        <v>0.44908716666666698</v>
      </c>
      <c r="EE18">
        <v>0.15405391768631799</v>
      </c>
      <c r="EF18">
        <v>1.11527802485399E-2</v>
      </c>
      <c r="EG18">
        <v>1</v>
      </c>
      <c r="EH18">
        <v>1</v>
      </c>
      <c r="EI18">
        <v>3</v>
      </c>
      <c r="EJ18" t="s">
        <v>297</v>
      </c>
      <c r="EK18">
        <v>100</v>
      </c>
      <c r="EL18">
        <v>100</v>
      </c>
      <c r="EM18">
        <v>-0.70499999999999996</v>
      </c>
      <c r="EN18">
        <v>4.5199999999999997E-2</v>
      </c>
      <c r="EO18">
        <v>-0.888176780744804</v>
      </c>
      <c r="EP18">
        <v>8.1547674161403102E-4</v>
      </c>
      <c r="EQ18">
        <v>-7.5071724955183801E-7</v>
      </c>
      <c r="ER18">
        <v>1.8443278439785599E-10</v>
      </c>
      <c r="ES18">
        <v>-9.5467716491605806E-2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162.69999999999999</v>
      </c>
      <c r="FB18">
        <v>162.69999999999999</v>
      </c>
      <c r="FC18">
        <v>2</v>
      </c>
      <c r="FD18">
        <v>513.48900000000003</v>
      </c>
      <c r="FE18">
        <v>473.94</v>
      </c>
      <c r="FF18">
        <v>22.543600000000001</v>
      </c>
      <c r="FG18">
        <v>34.048000000000002</v>
      </c>
      <c r="FH18">
        <v>30.000299999999999</v>
      </c>
      <c r="FI18">
        <v>33.966500000000003</v>
      </c>
      <c r="FJ18">
        <v>33.923000000000002</v>
      </c>
      <c r="FK18">
        <v>15.8063</v>
      </c>
      <c r="FL18">
        <v>48.573399999999999</v>
      </c>
      <c r="FM18">
        <v>0</v>
      </c>
      <c r="FN18">
        <v>22.549099999999999</v>
      </c>
      <c r="FO18">
        <v>301.75</v>
      </c>
      <c r="FP18">
        <v>19.066400000000002</v>
      </c>
      <c r="FQ18">
        <v>100.798</v>
      </c>
      <c r="FR18">
        <v>100.729</v>
      </c>
    </row>
    <row r="19" spans="1:174" x14ac:dyDescent="0.25">
      <c r="A19">
        <v>3</v>
      </c>
      <c r="B19">
        <v>1608148498.5</v>
      </c>
      <c r="C19">
        <v>241</v>
      </c>
      <c r="D19" t="s">
        <v>302</v>
      </c>
      <c r="E19" t="s">
        <v>303</v>
      </c>
      <c r="F19" t="s">
        <v>290</v>
      </c>
      <c r="G19" t="s">
        <v>291</v>
      </c>
      <c r="H19">
        <v>1608148490.5</v>
      </c>
      <c r="I19">
        <f t="shared" si="0"/>
        <v>4.7703924361851171E-4</v>
      </c>
      <c r="J19">
        <f t="shared" si="1"/>
        <v>0.93232941736242003</v>
      </c>
      <c r="K19">
        <f t="shared" si="2"/>
        <v>200.11622580645201</v>
      </c>
      <c r="L19">
        <f t="shared" si="3"/>
        <v>138.90006025056485</v>
      </c>
      <c r="M19">
        <f t="shared" si="4"/>
        <v>14.222130762949694</v>
      </c>
      <c r="N19">
        <f t="shared" si="5"/>
        <v>20.490121646262963</v>
      </c>
      <c r="O19">
        <f t="shared" si="6"/>
        <v>2.6594488882688897E-2</v>
      </c>
      <c r="P19">
        <f t="shared" si="7"/>
        <v>2.9685042294860535</v>
      </c>
      <c r="Q19">
        <f t="shared" si="8"/>
        <v>2.6462831411722419E-2</v>
      </c>
      <c r="R19">
        <f t="shared" si="9"/>
        <v>1.6551044066537089E-2</v>
      </c>
      <c r="S19">
        <f t="shared" si="10"/>
        <v>231.29317874264825</v>
      </c>
      <c r="T19">
        <f t="shared" si="11"/>
        <v>29.206129319222516</v>
      </c>
      <c r="U19">
        <f t="shared" si="12"/>
        <v>28.017283870967699</v>
      </c>
      <c r="V19">
        <f t="shared" si="13"/>
        <v>3.7986650043030581</v>
      </c>
      <c r="W19">
        <f t="shared" si="14"/>
        <v>52.894961753259565</v>
      </c>
      <c r="X19">
        <f t="shared" si="15"/>
        <v>2.0051970286966503</v>
      </c>
      <c r="Y19">
        <f t="shared" si="16"/>
        <v>3.7909036366267594</v>
      </c>
      <c r="Z19">
        <f t="shared" si="17"/>
        <v>1.7934679756064078</v>
      </c>
      <c r="AA19">
        <f t="shared" si="18"/>
        <v>-21.037430643576368</v>
      </c>
      <c r="AB19">
        <f t="shared" si="19"/>
        <v>-5.6147525426322691</v>
      </c>
      <c r="AC19">
        <f t="shared" si="20"/>
        <v>-0.41228974012838754</v>
      </c>
      <c r="AD19">
        <f t="shared" si="21"/>
        <v>204.22870581631125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53885.110982979408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15444.4</v>
      </c>
      <c r="AS19">
        <v>682.15526923076902</v>
      </c>
      <c r="AT19">
        <v>714.01</v>
      </c>
      <c r="AU19">
        <f t="shared" si="27"/>
        <v>4.4613844020715332E-2</v>
      </c>
      <c r="AV19">
        <v>0.5</v>
      </c>
      <c r="AW19">
        <f t="shared" si="28"/>
        <v>1180.1971361116039</v>
      </c>
      <c r="AX19">
        <f t="shared" si="29"/>
        <v>0.93232941736242003</v>
      </c>
      <c r="AY19">
        <f t="shared" si="30"/>
        <v>26.326565472089019</v>
      </c>
      <c r="AZ19">
        <f t="shared" si="31"/>
        <v>0.28607442472794498</v>
      </c>
      <c r="BA19">
        <f t="shared" si="32"/>
        <v>1.2795124229447753E-3</v>
      </c>
      <c r="BB19">
        <f t="shared" si="33"/>
        <v>3.568675508746376</v>
      </c>
      <c r="BC19" t="s">
        <v>305</v>
      </c>
      <c r="BD19">
        <v>509.75</v>
      </c>
      <c r="BE19">
        <f t="shared" si="34"/>
        <v>204.26</v>
      </c>
      <c r="BF19">
        <f t="shared" si="35"/>
        <v>0.15595187882713685</v>
      </c>
      <c r="BG19">
        <f t="shared" si="36"/>
        <v>0.92578651542511248</v>
      </c>
      <c r="BH19">
        <f t="shared" si="37"/>
        <v>-21.715338227584354</v>
      </c>
      <c r="BI19">
        <f t="shared" si="38"/>
        <v>1.0005760312984053</v>
      </c>
      <c r="BJ19">
        <f t="shared" si="39"/>
        <v>0.1165372076093131</v>
      </c>
      <c r="BK19">
        <f t="shared" si="40"/>
        <v>0.88346279239068692</v>
      </c>
      <c r="BL19">
        <f t="shared" si="41"/>
        <v>1400.01451612903</v>
      </c>
      <c r="BM19">
        <f t="shared" si="42"/>
        <v>1180.1971361116039</v>
      </c>
      <c r="BN19">
        <f t="shared" si="43"/>
        <v>0.84298921369386215</v>
      </c>
      <c r="BO19">
        <f t="shared" si="44"/>
        <v>0.19597842738772439</v>
      </c>
      <c r="BP19">
        <v>6</v>
      </c>
      <c r="BQ19">
        <v>0.5</v>
      </c>
      <c r="BR19" t="s">
        <v>295</v>
      </c>
      <c r="BS19">
        <v>2</v>
      </c>
      <c r="BT19">
        <v>1608148490.5</v>
      </c>
      <c r="BU19">
        <v>200.11622580645201</v>
      </c>
      <c r="BV19">
        <v>201.349064516129</v>
      </c>
      <c r="BW19">
        <v>19.583703225806399</v>
      </c>
      <c r="BX19">
        <v>19.0227</v>
      </c>
      <c r="BY19">
        <v>200.86932258064499</v>
      </c>
      <c r="BZ19">
        <v>19.538296774193501</v>
      </c>
      <c r="CA19">
        <v>500.207870967742</v>
      </c>
      <c r="CB19">
        <v>102.291064516129</v>
      </c>
      <c r="CC19">
        <v>0.100041270967742</v>
      </c>
      <c r="CD19">
        <v>27.982199999999999</v>
      </c>
      <c r="CE19">
        <v>28.017283870967699</v>
      </c>
      <c r="CF19">
        <v>999.9</v>
      </c>
      <c r="CG19">
        <v>0</v>
      </c>
      <c r="CH19">
        <v>0</v>
      </c>
      <c r="CI19">
        <v>9994.7783870967705</v>
      </c>
      <c r="CJ19">
        <v>0</v>
      </c>
      <c r="CK19">
        <v>548.43441935483895</v>
      </c>
      <c r="CL19">
        <v>1400.01451612903</v>
      </c>
      <c r="CM19">
        <v>0.90000358064516195</v>
      </c>
      <c r="CN19">
        <v>9.9996493548387105E-2</v>
      </c>
      <c r="CO19">
        <v>0</v>
      </c>
      <c r="CP19">
        <v>682.19545161290296</v>
      </c>
      <c r="CQ19">
        <v>4.99979</v>
      </c>
      <c r="CR19">
        <v>9820.6419354838708</v>
      </c>
      <c r="CS19">
        <v>11904.8</v>
      </c>
      <c r="CT19">
        <v>47.75</v>
      </c>
      <c r="CU19">
        <v>50.395000000000003</v>
      </c>
      <c r="CV19">
        <v>48.971548387096803</v>
      </c>
      <c r="CW19">
        <v>49.25</v>
      </c>
      <c r="CX19">
        <v>49</v>
      </c>
      <c r="CY19">
        <v>1255.5164516129</v>
      </c>
      <c r="CZ19">
        <v>139.49806451612901</v>
      </c>
      <c r="DA19">
        <v>0</v>
      </c>
      <c r="DB19">
        <v>119.5</v>
      </c>
      <c r="DC19">
        <v>0</v>
      </c>
      <c r="DD19">
        <v>682.15526923076902</v>
      </c>
      <c r="DE19">
        <v>-6.4127521390197302</v>
      </c>
      <c r="DF19">
        <v>-73.408205100755694</v>
      </c>
      <c r="DG19">
        <v>9820.2311538461508</v>
      </c>
      <c r="DH19">
        <v>15</v>
      </c>
      <c r="DI19">
        <v>1608138614</v>
      </c>
      <c r="DJ19" t="s">
        <v>296</v>
      </c>
      <c r="DK19">
        <v>1608138614</v>
      </c>
      <c r="DL19">
        <v>1608138614</v>
      </c>
      <c r="DM19">
        <v>1</v>
      </c>
      <c r="DN19">
        <v>8.4000000000000005E-2</v>
      </c>
      <c r="DO19">
        <v>-4.8000000000000001E-2</v>
      </c>
      <c r="DP19">
        <v>-0.67</v>
      </c>
      <c r="DQ19">
        <v>-0.112</v>
      </c>
      <c r="DR19">
        <v>400</v>
      </c>
      <c r="DS19">
        <v>1</v>
      </c>
      <c r="DT19">
        <v>0</v>
      </c>
      <c r="DU19">
        <v>0.02</v>
      </c>
      <c r="DV19">
        <v>0.93151179615250901</v>
      </c>
      <c r="DW19">
        <v>0.36259775536303401</v>
      </c>
      <c r="DX19">
        <v>3.2064553499432602E-2</v>
      </c>
      <c r="DY19">
        <v>1</v>
      </c>
      <c r="DZ19">
        <v>-1.2363566666666701</v>
      </c>
      <c r="EA19">
        <v>-0.40908120133481601</v>
      </c>
      <c r="EB19">
        <v>3.62320964830294E-2</v>
      </c>
      <c r="EC19">
        <v>0</v>
      </c>
      <c r="ED19">
        <v>0.56165160000000003</v>
      </c>
      <c r="EE19">
        <v>0.14014206006674301</v>
      </c>
      <c r="EF19">
        <v>1.0146748758756799E-2</v>
      </c>
      <c r="EG19">
        <v>1</v>
      </c>
      <c r="EH19">
        <v>2</v>
      </c>
      <c r="EI19">
        <v>3</v>
      </c>
      <c r="EJ19" t="s">
        <v>306</v>
      </c>
      <c r="EK19">
        <v>100</v>
      </c>
      <c r="EL19">
        <v>100</v>
      </c>
      <c r="EM19">
        <v>-0.754</v>
      </c>
      <c r="EN19">
        <v>4.58E-2</v>
      </c>
      <c r="EO19">
        <v>-0.888176780744804</v>
      </c>
      <c r="EP19">
        <v>8.1547674161403102E-4</v>
      </c>
      <c r="EQ19">
        <v>-7.5071724955183801E-7</v>
      </c>
      <c r="ER19">
        <v>1.8443278439785599E-10</v>
      </c>
      <c r="ES19">
        <v>-9.5467716491605806E-2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164.7</v>
      </c>
      <c r="FB19">
        <v>164.7</v>
      </c>
      <c r="FC19">
        <v>2</v>
      </c>
      <c r="FD19">
        <v>513.5</v>
      </c>
      <c r="FE19">
        <v>473.18200000000002</v>
      </c>
      <c r="FF19">
        <v>22.569400000000002</v>
      </c>
      <c r="FG19">
        <v>34.0745</v>
      </c>
      <c r="FH19">
        <v>30</v>
      </c>
      <c r="FI19">
        <v>33.989600000000003</v>
      </c>
      <c r="FJ19">
        <v>33.942399999999999</v>
      </c>
      <c r="FK19">
        <v>11.562099999999999</v>
      </c>
      <c r="FL19">
        <v>48.767699999999998</v>
      </c>
      <c r="FM19">
        <v>0</v>
      </c>
      <c r="FN19">
        <v>22.582899999999999</v>
      </c>
      <c r="FO19">
        <v>201.33600000000001</v>
      </c>
      <c r="FP19">
        <v>18.9726</v>
      </c>
      <c r="FQ19">
        <v>100.792</v>
      </c>
      <c r="FR19">
        <v>100.71899999999999</v>
      </c>
    </row>
    <row r="20" spans="1:174" x14ac:dyDescent="0.25">
      <c r="A20">
        <v>4</v>
      </c>
      <c r="B20">
        <v>1608148609</v>
      </c>
      <c r="C20">
        <v>351.5</v>
      </c>
      <c r="D20" t="s">
        <v>307</v>
      </c>
      <c r="E20" t="s">
        <v>308</v>
      </c>
      <c r="F20" t="s">
        <v>290</v>
      </c>
      <c r="G20" t="s">
        <v>291</v>
      </c>
      <c r="H20">
        <v>1608148601</v>
      </c>
      <c r="I20">
        <f t="shared" si="0"/>
        <v>6.313048709196713E-4</v>
      </c>
      <c r="J20">
        <f t="shared" si="1"/>
        <v>0.24730581117140427</v>
      </c>
      <c r="K20">
        <f t="shared" si="2"/>
        <v>100.233290322581</v>
      </c>
      <c r="L20">
        <f t="shared" si="3"/>
        <v>86.129865706688662</v>
      </c>
      <c r="M20">
        <f t="shared" si="4"/>
        <v>8.8188308750517805</v>
      </c>
      <c r="N20">
        <f t="shared" si="5"/>
        <v>10.262879526772108</v>
      </c>
      <c r="O20">
        <f t="shared" si="6"/>
        <v>3.4924193982572564E-2</v>
      </c>
      <c r="P20">
        <f t="shared" si="7"/>
        <v>2.9686579856114559</v>
      </c>
      <c r="Q20">
        <f t="shared" si="8"/>
        <v>3.4697538393055123E-2</v>
      </c>
      <c r="R20">
        <f t="shared" si="9"/>
        <v>2.1706202825876913E-2</v>
      </c>
      <c r="S20">
        <f t="shared" si="10"/>
        <v>231.29004656898206</v>
      </c>
      <c r="T20">
        <f t="shared" si="11"/>
        <v>29.182071662175289</v>
      </c>
      <c r="U20">
        <f t="shared" si="12"/>
        <v>28.022967741935499</v>
      </c>
      <c r="V20">
        <f t="shared" si="13"/>
        <v>3.7999237127021206</v>
      </c>
      <c r="W20">
        <f t="shared" si="14"/>
        <v>52.437245762942361</v>
      </c>
      <c r="X20">
        <f t="shared" si="15"/>
        <v>1.9896579542746917</v>
      </c>
      <c r="Y20">
        <f t="shared" si="16"/>
        <v>3.7943601448281861</v>
      </c>
      <c r="Z20">
        <f t="shared" si="17"/>
        <v>1.8102657584274289</v>
      </c>
      <c r="AA20">
        <f t="shared" si="18"/>
        <v>-27.840544807557503</v>
      </c>
      <c r="AB20">
        <f t="shared" si="19"/>
        <v>-4.0228409238235354</v>
      </c>
      <c r="AC20">
        <f t="shared" si="20"/>
        <v>-0.29541218476607234</v>
      </c>
      <c r="AD20">
        <f t="shared" si="21"/>
        <v>199.13124865283496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53886.786612734715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15443.8</v>
      </c>
      <c r="AS20">
        <v>661.75326923076898</v>
      </c>
      <c r="AT20">
        <v>689.42</v>
      </c>
      <c r="AU20">
        <f t="shared" si="27"/>
        <v>4.0130444096821982E-2</v>
      </c>
      <c r="AV20">
        <v>0.5</v>
      </c>
      <c r="AW20">
        <f t="shared" si="28"/>
        <v>1180.1828038535095</v>
      </c>
      <c r="AX20">
        <f t="shared" si="29"/>
        <v>0.24730581117140427</v>
      </c>
      <c r="AY20">
        <f t="shared" si="30"/>
        <v>23.680630017036943</v>
      </c>
      <c r="AZ20">
        <f t="shared" si="31"/>
        <v>0.27647877926372888</v>
      </c>
      <c r="BA20">
        <f t="shared" si="32"/>
        <v>6.9908940233129953E-4</v>
      </c>
      <c r="BB20">
        <f t="shared" si="33"/>
        <v>3.7316294856546084</v>
      </c>
      <c r="BC20" t="s">
        <v>310</v>
      </c>
      <c r="BD20">
        <v>498.81</v>
      </c>
      <c r="BE20">
        <f t="shared" si="34"/>
        <v>190.60999999999996</v>
      </c>
      <c r="BF20">
        <f t="shared" si="35"/>
        <v>0.1451483698086721</v>
      </c>
      <c r="BG20">
        <f t="shared" si="36"/>
        <v>0.9310201319451229</v>
      </c>
      <c r="BH20">
        <f t="shared" si="37"/>
        <v>-1.0617804215622715</v>
      </c>
      <c r="BI20">
        <f t="shared" si="38"/>
        <v>1.0102320315690525</v>
      </c>
      <c r="BJ20">
        <f t="shared" si="39"/>
        <v>0.10940853896864638</v>
      </c>
      <c r="BK20">
        <f t="shared" si="40"/>
        <v>0.89059146103135367</v>
      </c>
      <c r="BL20">
        <f t="shared" si="41"/>
        <v>1399.99774193548</v>
      </c>
      <c r="BM20">
        <f t="shared" si="42"/>
        <v>1180.1828038535095</v>
      </c>
      <c r="BN20">
        <f t="shared" si="43"/>
        <v>0.84298907669802448</v>
      </c>
      <c r="BO20">
        <f t="shared" si="44"/>
        <v>0.19597815339604879</v>
      </c>
      <c r="BP20">
        <v>6</v>
      </c>
      <c r="BQ20">
        <v>0.5</v>
      </c>
      <c r="BR20" t="s">
        <v>295</v>
      </c>
      <c r="BS20">
        <v>2</v>
      </c>
      <c r="BT20">
        <v>1608148601</v>
      </c>
      <c r="BU20">
        <v>100.233290322581</v>
      </c>
      <c r="BV20">
        <v>100.605838709677</v>
      </c>
      <c r="BW20">
        <v>19.432164516128999</v>
      </c>
      <c r="BX20">
        <v>18.689622580645199</v>
      </c>
      <c r="BY20">
        <v>101.04661290322601</v>
      </c>
      <c r="BZ20">
        <v>19.389890322580602</v>
      </c>
      <c r="CA20">
        <v>500.20387096774198</v>
      </c>
      <c r="CB20">
        <v>102.289870967742</v>
      </c>
      <c r="CC20">
        <v>0.10005850322580601</v>
      </c>
      <c r="CD20">
        <v>27.997832258064498</v>
      </c>
      <c r="CE20">
        <v>28.022967741935499</v>
      </c>
      <c r="CF20">
        <v>999.9</v>
      </c>
      <c r="CG20">
        <v>0</v>
      </c>
      <c r="CH20">
        <v>0</v>
      </c>
      <c r="CI20">
        <v>9995.7651612903192</v>
      </c>
      <c r="CJ20">
        <v>0</v>
      </c>
      <c r="CK20">
        <v>542.49561290322595</v>
      </c>
      <c r="CL20">
        <v>1399.99774193548</v>
      </c>
      <c r="CM20">
        <v>0.900006967741936</v>
      </c>
      <c r="CN20">
        <v>9.9993122580645202E-2</v>
      </c>
      <c r="CO20">
        <v>0</v>
      </c>
      <c r="CP20">
        <v>661.81883870967704</v>
      </c>
      <c r="CQ20">
        <v>4.99979</v>
      </c>
      <c r="CR20">
        <v>9553.9732258064505</v>
      </c>
      <c r="CS20">
        <v>11904.680645161299</v>
      </c>
      <c r="CT20">
        <v>47.811999999999998</v>
      </c>
      <c r="CU20">
        <v>50.436999999999998</v>
      </c>
      <c r="CV20">
        <v>49.008000000000003</v>
      </c>
      <c r="CW20">
        <v>49.311999999999998</v>
      </c>
      <c r="CX20">
        <v>49.061999999999998</v>
      </c>
      <c r="CY20">
        <v>1255.50774193548</v>
      </c>
      <c r="CZ20">
        <v>139.49</v>
      </c>
      <c r="DA20">
        <v>0</v>
      </c>
      <c r="DB20">
        <v>110.09999990463299</v>
      </c>
      <c r="DC20">
        <v>0</v>
      </c>
      <c r="DD20">
        <v>661.75326923076898</v>
      </c>
      <c r="DE20">
        <v>-7.3304957444421701</v>
      </c>
      <c r="DF20">
        <v>-97.408889006508602</v>
      </c>
      <c r="DG20">
        <v>9552.8380769230807</v>
      </c>
      <c r="DH20">
        <v>15</v>
      </c>
      <c r="DI20">
        <v>1608138614</v>
      </c>
      <c r="DJ20" t="s">
        <v>296</v>
      </c>
      <c r="DK20">
        <v>1608138614</v>
      </c>
      <c r="DL20">
        <v>1608138614</v>
      </c>
      <c r="DM20">
        <v>1</v>
      </c>
      <c r="DN20">
        <v>8.4000000000000005E-2</v>
      </c>
      <c r="DO20">
        <v>-4.8000000000000001E-2</v>
      </c>
      <c r="DP20">
        <v>-0.67</v>
      </c>
      <c r="DQ20">
        <v>-0.112</v>
      </c>
      <c r="DR20">
        <v>400</v>
      </c>
      <c r="DS20">
        <v>1</v>
      </c>
      <c r="DT20">
        <v>0</v>
      </c>
      <c r="DU20">
        <v>0.02</v>
      </c>
      <c r="DV20">
        <v>0.244711150837957</v>
      </c>
      <c r="DW20">
        <v>0.233385131516577</v>
      </c>
      <c r="DX20">
        <v>3.0161521496901999E-2</v>
      </c>
      <c r="DY20">
        <v>1</v>
      </c>
      <c r="DZ20">
        <v>-0.37290040000000002</v>
      </c>
      <c r="EA20">
        <v>-0.184153468298109</v>
      </c>
      <c r="EB20">
        <v>3.3042210678262199E-2</v>
      </c>
      <c r="EC20">
        <v>1</v>
      </c>
      <c r="ED20">
        <v>0.74217553333333297</v>
      </c>
      <c r="EE20">
        <v>9.6947559510566703E-2</v>
      </c>
      <c r="EF20">
        <v>7.0262911635908896E-3</v>
      </c>
      <c r="EG20">
        <v>1</v>
      </c>
      <c r="EH20">
        <v>3</v>
      </c>
      <c r="EI20">
        <v>3</v>
      </c>
      <c r="EJ20" t="s">
        <v>311</v>
      </c>
      <c r="EK20">
        <v>100</v>
      </c>
      <c r="EL20">
        <v>100</v>
      </c>
      <c r="EM20">
        <v>-0.81399999999999995</v>
      </c>
      <c r="EN20">
        <v>4.2500000000000003E-2</v>
      </c>
      <c r="EO20">
        <v>-0.888176780744804</v>
      </c>
      <c r="EP20">
        <v>8.1547674161403102E-4</v>
      </c>
      <c r="EQ20">
        <v>-7.5071724955183801E-7</v>
      </c>
      <c r="ER20">
        <v>1.8443278439785599E-10</v>
      </c>
      <c r="ES20">
        <v>-9.5467716491605806E-2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166.6</v>
      </c>
      <c r="FB20">
        <v>166.6</v>
      </c>
      <c r="FC20">
        <v>2</v>
      </c>
      <c r="FD20">
        <v>513.78099999999995</v>
      </c>
      <c r="FE20">
        <v>472.51799999999997</v>
      </c>
      <c r="FF20">
        <v>22.688500000000001</v>
      </c>
      <c r="FG20">
        <v>34.092799999999997</v>
      </c>
      <c r="FH20">
        <v>30.000499999999999</v>
      </c>
      <c r="FI20">
        <v>34.009300000000003</v>
      </c>
      <c r="FJ20">
        <v>33.960599999999999</v>
      </c>
      <c r="FK20">
        <v>7.1555</v>
      </c>
      <c r="FL20">
        <v>49.672899999999998</v>
      </c>
      <c r="FM20">
        <v>0</v>
      </c>
      <c r="FN20">
        <v>22.561599999999999</v>
      </c>
      <c r="FO20">
        <v>100.57299999999999</v>
      </c>
      <c r="FP20">
        <v>18.688700000000001</v>
      </c>
      <c r="FQ20">
        <v>100.789</v>
      </c>
      <c r="FR20">
        <v>100.71299999999999</v>
      </c>
    </row>
    <row r="21" spans="1:174" x14ac:dyDescent="0.25">
      <c r="A21">
        <v>5</v>
      </c>
      <c r="B21">
        <v>1608148707</v>
      </c>
      <c r="C21">
        <v>449.5</v>
      </c>
      <c r="D21" t="s">
        <v>312</v>
      </c>
      <c r="E21" t="s">
        <v>313</v>
      </c>
      <c r="F21" t="s">
        <v>290</v>
      </c>
      <c r="G21" t="s">
        <v>291</v>
      </c>
      <c r="H21">
        <v>1608148699.25</v>
      </c>
      <c r="I21">
        <f t="shared" si="0"/>
        <v>7.3360383764192163E-4</v>
      </c>
      <c r="J21">
        <f t="shared" si="1"/>
        <v>-0.21544619634432421</v>
      </c>
      <c r="K21">
        <f t="shared" si="2"/>
        <v>50.233183333333301</v>
      </c>
      <c r="L21">
        <f t="shared" si="3"/>
        <v>57.16188438131401</v>
      </c>
      <c r="M21">
        <f t="shared" si="4"/>
        <v>5.8526924901430233</v>
      </c>
      <c r="N21">
        <f t="shared" si="5"/>
        <v>5.1432764688052286</v>
      </c>
      <c r="O21">
        <f t="shared" si="6"/>
        <v>4.0921265491402459E-2</v>
      </c>
      <c r="P21">
        <f t="shared" si="7"/>
        <v>2.9693830102963892</v>
      </c>
      <c r="Q21">
        <f t="shared" si="8"/>
        <v>4.0610534497707351E-2</v>
      </c>
      <c r="R21">
        <f t="shared" si="9"/>
        <v>2.5409305180802012E-2</v>
      </c>
      <c r="S21">
        <f t="shared" si="10"/>
        <v>231.29035602715487</v>
      </c>
      <c r="T21">
        <f t="shared" si="11"/>
        <v>29.146448442923901</v>
      </c>
      <c r="U21">
        <f t="shared" si="12"/>
        <v>28.0162266666667</v>
      </c>
      <c r="V21">
        <f t="shared" si="13"/>
        <v>3.7984309237145824</v>
      </c>
      <c r="W21">
        <f t="shared" si="14"/>
        <v>52.770483174813641</v>
      </c>
      <c r="X21">
        <f t="shared" si="15"/>
        <v>2.0012391503919602</v>
      </c>
      <c r="Y21">
        <f t="shared" si="16"/>
        <v>3.7923457015968993</v>
      </c>
      <c r="Z21">
        <f t="shared" si="17"/>
        <v>1.7971917733226221</v>
      </c>
      <c r="AA21">
        <f t="shared" si="18"/>
        <v>-32.351929240008744</v>
      </c>
      <c r="AB21">
        <f t="shared" si="19"/>
        <v>-4.402881481338631</v>
      </c>
      <c r="AC21">
        <f t="shared" si="20"/>
        <v>-0.32321550359312207</v>
      </c>
      <c r="AD21">
        <f t="shared" si="21"/>
        <v>194.21232980221436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53909.598917634401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314</v>
      </c>
      <c r="AR21">
        <v>15443.1</v>
      </c>
      <c r="AS21">
        <v>649.71457692307695</v>
      </c>
      <c r="AT21">
        <v>673.91</v>
      </c>
      <c r="AU21">
        <f t="shared" si="27"/>
        <v>3.590304799887678E-2</v>
      </c>
      <c r="AV21">
        <v>0.5</v>
      </c>
      <c r="AW21">
        <f t="shared" si="28"/>
        <v>1180.179890627787</v>
      </c>
      <c r="AX21">
        <f t="shared" si="29"/>
        <v>-0.21544619634432421</v>
      </c>
      <c r="AY21">
        <f t="shared" si="30"/>
        <v>21.186027630259293</v>
      </c>
      <c r="AZ21">
        <f t="shared" si="31"/>
        <v>0.27542253416628326</v>
      </c>
      <c r="BA21">
        <f t="shared" si="32"/>
        <v>3.0698818574105308E-4</v>
      </c>
      <c r="BB21">
        <f t="shared" si="33"/>
        <v>3.840527666899141</v>
      </c>
      <c r="BC21" t="s">
        <v>315</v>
      </c>
      <c r="BD21">
        <v>488.3</v>
      </c>
      <c r="BE21">
        <f t="shared" si="34"/>
        <v>185.60999999999996</v>
      </c>
      <c r="BF21">
        <f t="shared" si="35"/>
        <v>0.13035624738388571</v>
      </c>
      <c r="BG21">
        <f t="shared" si="36"/>
        <v>0.93308409462899011</v>
      </c>
      <c r="BH21">
        <f t="shared" si="37"/>
        <v>-0.58208357236708164</v>
      </c>
      <c r="BI21">
        <f t="shared" si="38"/>
        <v>1.0163224977828684</v>
      </c>
      <c r="BJ21">
        <f t="shared" si="39"/>
        <v>9.7970644123454215E-2</v>
      </c>
      <c r="BK21">
        <f t="shared" si="40"/>
        <v>0.90202935587654576</v>
      </c>
      <c r="BL21">
        <f t="shared" si="41"/>
        <v>1399.9936666666699</v>
      </c>
      <c r="BM21">
        <f t="shared" si="42"/>
        <v>1180.179890627787</v>
      </c>
      <c r="BN21">
        <f t="shared" si="43"/>
        <v>0.84298944968640399</v>
      </c>
      <c r="BO21">
        <f t="shared" si="44"/>
        <v>0.19597889937280821</v>
      </c>
      <c r="BP21">
        <v>6</v>
      </c>
      <c r="BQ21">
        <v>0.5</v>
      </c>
      <c r="BR21" t="s">
        <v>295</v>
      </c>
      <c r="BS21">
        <v>2</v>
      </c>
      <c r="BT21">
        <v>1608148699.25</v>
      </c>
      <c r="BU21">
        <v>50.233183333333301</v>
      </c>
      <c r="BV21">
        <v>50.018956666666703</v>
      </c>
      <c r="BW21">
        <v>19.545636666666699</v>
      </c>
      <c r="BX21">
        <v>18.682870000000001</v>
      </c>
      <c r="BY21">
        <v>51.081633333333301</v>
      </c>
      <c r="BZ21">
        <v>19.501023333333301</v>
      </c>
      <c r="CA21">
        <v>500.203666666667</v>
      </c>
      <c r="CB21">
        <v>102.288033333333</v>
      </c>
      <c r="CC21">
        <v>9.9992419999999999E-2</v>
      </c>
      <c r="CD21">
        <v>27.988723333333301</v>
      </c>
      <c r="CE21">
        <v>28.0162266666667</v>
      </c>
      <c r="CF21">
        <v>999.9</v>
      </c>
      <c r="CG21">
        <v>0</v>
      </c>
      <c r="CH21">
        <v>0</v>
      </c>
      <c r="CI21">
        <v>10000.0486666667</v>
      </c>
      <c r="CJ21">
        <v>0</v>
      </c>
      <c r="CK21">
        <v>541.03473333333295</v>
      </c>
      <c r="CL21">
        <v>1399.9936666666699</v>
      </c>
      <c r="CM21">
        <v>0.89999256666666605</v>
      </c>
      <c r="CN21">
        <v>0.10000742</v>
      </c>
      <c r="CO21">
        <v>0</v>
      </c>
      <c r="CP21">
        <v>649.73773333333304</v>
      </c>
      <c r="CQ21">
        <v>4.99979</v>
      </c>
      <c r="CR21">
        <v>9391.643</v>
      </c>
      <c r="CS21">
        <v>11904.583333333299</v>
      </c>
      <c r="CT21">
        <v>47.924599999999998</v>
      </c>
      <c r="CU21">
        <v>50.5082666666667</v>
      </c>
      <c r="CV21">
        <v>49.122900000000001</v>
      </c>
      <c r="CW21">
        <v>49.3832666666667</v>
      </c>
      <c r="CX21">
        <v>49.125</v>
      </c>
      <c r="CY21">
        <v>1255.4866666666701</v>
      </c>
      <c r="CZ21">
        <v>139.50700000000001</v>
      </c>
      <c r="DA21">
        <v>0</v>
      </c>
      <c r="DB21">
        <v>97.200000047683702</v>
      </c>
      <c r="DC21">
        <v>0</v>
      </c>
      <c r="DD21">
        <v>649.71457692307695</v>
      </c>
      <c r="DE21">
        <v>-6.0894017056251197</v>
      </c>
      <c r="DF21">
        <v>-102.252649724449</v>
      </c>
      <c r="DG21">
        <v>9391.2749999999996</v>
      </c>
      <c r="DH21">
        <v>15</v>
      </c>
      <c r="DI21">
        <v>1608138614</v>
      </c>
      <c r="DJ21" t="s">
        <v>296</v>
      </c>
      <c r="DK21">
        <v>1608138614</v>
      </c>
      <c r="DL21">
        <v>1608138614</v>
      </c>
      <c r="DM21">
        <v>1</v>
      </c>
      <c r="DN21">
        <v>8.4000000000000005E-2</v>
      </c>
      <c r="DO21">
        <v>-4.8000000000000001E-2</v>
      </c>
      <c r="DP21">
        <v>-0.67</v>
      </c>
      <c r="DQ21">
        <v>-0.112</v>
      </c>
      <c r="DR21">
        <v>400</v>
      </c>
      <c r="DS21">
        <v>1</v>
      </c>
      <c r="DT21">
        <v>0</v>
      </c>
      <c r="DU21">
        <v>0.02</v>
      </c>
      <c r="DV21">
        <v>-0.22002906654277399</v>
      </c>
      <c r="DW21">
        <v>0.210344645720143</v>
      </c>
      <c r="DX21">
        <v>2.2854546202446702E-2</v>
      </c>
      <c r="DY21">
        <v>1</v>
      </c>
      <c r="DZ21">
        <v>0.21674170000000001</v>
      </c>
      <c r="EA21">
        <v>-0.179023261401557</v>
      </c>
      <c r="EB21">
        <v>2.1390679406617E-2</v>
      </c>
      <c r="EC21">
        <v>1</v>
      </c>
      <c r="ED21">
        <v>0.86124636666666599</v>
      </c>
      <c r="EE21">
        <v>0.16361018909900099</v>
      </c>
      <c r="EF21">
        <v>1.1849077391604099E-2</v>
      </c>
      <c r="EG21">
        <v>1</v>
      </c>
      <c r="EH21">
        <v>3</v>
      </c>
      <c r="EI21">
        <v>3</v>
      </c>
      <c r="EJ21" t="s">
        <v>311</v>
      </c>
      <c r="EK21">
        <v>100</v>
      </c>
      <c r="EL21">
        <v>100</v>
      </c>
      <c r="EM21">
        <v>-0.84899999999999998</v>
      </c>
      <c r="EN21">
        <v>4.5100000000000001E-2</v>
      </c>
      <c r="EO21">
        <v>-0.888176780744804</v>
      </c>
      <c r="EP21">
        <v>8.1547674161403102E-4</v>
      </c>
      <c r="EQ21">
        <v>-7.5071724955183801E-7</v>
      </c>
      <c r="ER21">
        <v>1.8443278439785599E-10</v>
      </c>
      <c r="ES21">
        <v>-9.5467716491605806E-2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168.2</v>
      </c>
      <c r="FB21">
        <v>168.2</v>
      </c>
      <c r="FC21">
        <v>2</v>
      </c>
      <c r="FD21">
        <v>513.84100000000001</v>
      </c>
      <c r="FE21">
        <v>472.15600000000001</v>
      </c>
      <c r="FF21">
        <v>22.501300000000001</v>
      </c>
      <c r="FG21">
        <v>34.105200000000004</v>
      </c>
      <c r="FH21">
        <v>30</v>
      </c>
      <c r="FI21">
        <v>34.021500000000003</v>
      </c>
      <c r="FJ21">
        <v>33.9758</v>
      </c>
      <c r="FK21">
        <v>4.9864199999999999</v>
      </c>
      <c r="FL21">
        <v>50.1188</v>
      </c>
      <c r="FM21">
        <v>0</v>
      </c>
      <c r="FN21">
        <v>22.511700000000001</v>
      </c>
      <c r="FO21">
        <v>49.976799999999997</v>
      </c>
      <c r="FP21">
        <v>18.544699999999999</v>
      </c>
      <c r="FQ21">
        <v>100.789</v>
      </c>
      <c r="FR21">
        <v>100.71599999999999</v>
      </c>
    </row>
    <row r="22" spans="1:174" x14ac:dyDescent="0.25">
      <c r="A22">
        <v>6</v>
      </c>
      <c r="B22">
        <v>1608148778</v>
      </c>
      <c r="C22">
        <v>520.5</v>
      </c>
      <c r="D22" t="s">
        <v>316</v>
      </c>
      <c r="E22" t="s">
        <v>317</v>
      </c>
      <c r="F22" t="s">
        <v>290</v>
      </c>
      <c r="G22" t="s">
        <v>291</v>
      </c>
      <c r="H22">
        <v>1608148770.25</v>
      </c>
      <c r="I22">
        <f t="shared" si="0"/>
        <v>8.3256982768293826E-4</v>
      </c>
      <c r="J22">
        <f t="shared" si="1"/>
        <v>-0.78373192582062867</v>
      </c>
      <c r="K22">
        <f t="shared" si="2"/>
        <v>7.0028906666666701</v>
      </c>
      <c r="L22">
        <f t="shared" si="3"/>
        <v>33.737969601245652</v>
      </c>
      <c r="M22">
        <f t="shared" si="4"/>
        <v>3.4542548138922671</v>
      </c>
      <c r="N22">
        <f t="shared" si="5"/>
        <v>0.71698946564945187</v>
      </c>
      <c r="O22">
        <f t="shared" si="6"/>
        <v>4.6228405140648701E-2</v>
      </c>
      <c r="P22">
        <f t="shared" si="7"/>
        <v>2.9679613643271567</v>
      </c>
      <c r="Q22">
        <f t="shared" si="8"/>
        <v>4.5832082327343079E-2</v>
      </c>
      <c r="R22">
        <f t="shared" si="9"/>
        <v>2.8680376152637244E-2</v>
      </c>
      <c r="S22">
        <f t="shared" si="10"/>
        <v>231.29693326878808</v>
      </c>
      <c r="T22">
        <f t="shared" si="11"/>
        <v>29.133560736511647</v>
      </c>
      <c r="U22">
        <f t="shared" si="12"/>
        <v>28.015176666666701</v>
      </c>
      <c r="V22">
        <f t="shared" si="13"/>
        <v>3.798198450720617</v>
      </c>
      <c r="W22">
        <f t="shared" si="14"/>
        <v>52.461023858094521</v>
      </c>
      <c r="X22">
        <f t="shared" si="15"/>
        <v>1.9908929913435143</v>
      </c>
      <c r="Y22">
        <f t="shared" si="16"/>
        <v>3.7949945405732444</v>
      </c>
      <c r="Z22">
        <f t="shared" si="17"/>
        <v>1.8073054593771027</v>
      </c>
      <c r="AA22">
        <f t="shared" si="18"/>
        <v>-36.716329400817578</v>
      </c>
      <c r="AB22">
        <f t="shared" si="19"/>
        <v>-2.3163930924679561</v>
      </c>
      <c r="AC22">
        <f t="shared" si="20"/>
        <v>-0.17013711866890224</v>
      </c>
      <c r="AD22">
        <f t="shared" si="21"/>
        <v>192.09407365683364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53865.776910354558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318</v>
      </c>
      <c r="AR22">
        <v>15442.3</v>
      </c>
      <c r="AS22">
        <v>642.95419230769198</v>
      </c>
      <c r="AT22">
        <v>663.15</v>
      </c>
      <c r="AU22">
        <f t="shared" si="27"/>
        <v>3.04543582783805E-2</v>
      </c>
      <c r="AV22">
        <v>0.5</v>
      </c>
      <c r="AW22">
        <f t="shared" si="28"/>
        <v>1180.2146006277646</v>
      </c>
      <c r="AX22">
        <f t="shared" si="29"/>
        <v>-0.78373192582062867</v>
      </c>
      <c r="AY22">
        <f t="shared" si="30"/>
        <v>17.971339146446851</v>
      </c>
      <c r="AZ22">
        <f t="shared" si="31"/>
        <v>0.27529216617658148</v>
      </c>
      <c r="BA22">
        <f t="shared" si="32"/>
        <v>-1.7453134870119475E-4</v>
      </c>
      <c r="BB22">
        <f t="shared" si="33"/>
        <v>3.9190680841438588</v>
      </c>
      <c r="BC22" t="s">
        <v>319</v>
      </c>
      <c r="BD22">
        <v>480.59</v>
      </c>
      <c r="BE22">
        <f t="shared" si="34"/>
        <v>182.56</v>
      </c>
      <c r="BF22">
        <f t="shared" si="35"/>
        <v>0.1106255899008983</v>
      </c>
      <c r="BG22">
        <f t="shared" si="36"/>
        <v>0.93436611312641782</v>
      </c>
      <c r="BH22">
        <f t="shared" si="37"/>
        <v>-0.38595442851893336</v>
      </c>
      <c r="BI22">
        <f t="shared" si="38"/>
        <v>1.0205477341762057</v>
      </c>
      <c r="BJ22">
        <f t="shared" si="39"/>
        <v>8.2689486881873872E-2</v>
      </c>
      <c r="BK22">
        <f t="shared" si="40"/>
        <v>0.91731051311812617</v>
      </c>
      <c r="BL22">
        <f t="shared" si="41"/>
        <v>1400.0350000000001</v>
      </c>
      <c r="BM22">
        <f t="shared" si="42"/>
        <v>1180.2146006277646</v>
      </c>
      <c r="BN22">
        <f t="shared" si="43"/>
        <v>0.84298935428597466</v>
      </c>
      <c r="BO22">
        <f t="shared" si="44"/>
        <v>0.19597870857194918</v>
      </c>
      <c r="BP22">
        <v>6</v>
      </c>
      <c r="BQ22">
        <v>0.5</v>
      </c>
      <c r="BR22" t="s">
        <v>295</v>
      </c>
      <c r="BS22">
        <v>2</v>
      </c>
      <c r="BT22">
        <v>1608148770.25</v>
      </c>
      <c r="BU22">
        <v>7.0028906666666701</v>
      </c>
      <c r="BV22">
        <v>6.06982466666667</v>
      </c>
      <c r="BW22">
        <v>19.4452033333333</v>
      </c>
      <c r="BX22">
        <v>18.465983333333298</v>
      </c>
      <c r="BY22">
        <v>7.8846836666666702</v>
      </c>
      <c r="BZ22">
        <v>19.402646666666701</v>
      </c>
      <c r="CA22">
        <v>500.22283333333303</v>
      </c>
      <c r="CB22">
        <v>102.2847</v>
      </c>
      <c r="CC22">
        <v>0.10008648000000001</v>
      </c>
      <c r="CD22">
        <v>28.000699999999998</v>
      </c>
      <c r="CE22">
        <v>28.015176666666701</v>
      </c>
      <c r="CF22">
        <v>999.9</v>
      </c>
      <c r="CG22">
        <v>0</v>
      </c>
      <c r="CH22">
        <v>0</v>
      </c>
      <c r="CI22">
        <v>9992.3283333333293</v>
      </c>
      <c r="CJ22">
        <v>0</v>
      </c>
      <c r="CK22">
        <v>550.94163333333302</v>
      </c>
      <c r="CL22">
        <v>1400.0350000000001</v>
      </c>
      <c r="CM22">
        <v>0.89999560000000001</v>
      </c>
      <c r="CN22">
        <v>0.10000437333333299</v>
      </c>
      <c r="CO22">
        <v>0</v>
      </c>
      <c r="CP22">
        <v>643.00810000000001</v>
      </c>
      <c r="CQ22">
        <v>4.99979</v>
      </c>
      <c r="CR22">
        <v>9291.2826666666606</v>
      </c>
      <c r="CS22">
        <v>11904.9666666667</v>
      </c>
      <c r="CT22">
        <v>48</v>
      </c>
      <c r="CU22">
        <v>50.561999999999998</v>
      </c>
      <c r="CV22">
        <v>49.139466666666699</v>
      </c>
      <c r="CW22">
        <v>49.436999999999998</v>
      </c>
      <c r="CX22">
        <v>49.186999999999998</v>
      </c>
      <c r="CY22">
        <v>1255.52833333333</v>
      </c>
      <c r="CZ22">
        <v>139.506666666667</v>
      </c>
      <c r="DA22">
        <v>0</v>
      </c>
      <c r="DB22">
        <v>70.400000095367403</v>
      </c>
      <c r="DC22">
        <v>0</v>
      </c>
      <c r="DD22">
        <v>642.95419230769198</v>
      </c>
      <c r="DE22">
        <v>-7.8189059894388997</v>
      </c>
      <c r="DF22">
        <v>-119.000000113756</v>
      </c>
      <c r="DG22">
        <v>9290.1788461538508</v>
      </c>
      <c r="DH22">
        <v>15</v>
      </c>
      <c r="DI22">
        <v>1608138614</v>
      </c>
      <c r="DJ22" t="s">
        <v>296</v>
      </c>
      <c r="DK22">
        <v>1608138614</v>
      </c>
      <c r="DL22">
        <v>1608138614</v>
      </c>
      <c r="DM22">
        <v>1</v>
      </c>
      <c r="DN22">
        <v>8.4000000000000005E-2</v>
      </c>
      <c r="DO22">
        <v>-4.8000000000000001E-2</v>
      </c>
      <c r="DP22">
        <v>-0.67</v>
      </c>
      <c r="DQ22">
        <v>-0.112</v>
      </c>
      <c r="DR22">
        <v>400</v>
      </c>
      <c r="DS22">
        <v>1</v>
      </c>
      <c r="DT22">
        <v>0</v>
      </c>
      <c r="DU22">
        <v>0.02</v>
      </c>
      <c r="DV22">
        <v>-0.78484974347087</v>
      </c>
      <c r="DW22">
        <v>-1.1586000670350999E-2</v>
      </c>
      <c r="DX22">
        <v>7.4186699646019002E-3</v>
      </c>
      <c r="DY22">
        <v>1</v>
      </c>
      <c r="DZ22">
        <v>0.93376486666666703</v>
      </c>
      <c r="EA22">
        <v>1.6231581757508901E-2</v>
      </c>
      <c r="EB22">
        <v>8.7327357482571699E-3</v>
      </c>
      <c r="EC22">
        <v>1</v>
      </c>
      <c r="ED22">
        <v>0.97766933333333295</v>
      </c>
      <c r="EE22">
        <v>0.19197346384872299</v>
      </c>
      <c r="EF22">
        <v>1.3947196897186501E-2</v>
      </c>
      <c r="EG22">
        <v>1</v>
      </c>
      <c r="EH22">
        <v>3</v>
      </c>
      <c r="EI22">
        <v>3</v>
      </c>
      <c r="EJ22" t="s">
        <v>311</v>
      </c>
      <c r="EK22">
        <v>100</v>
      </c>
      <c r="EL22">
        <v>100</v>
      </c>
      <c r="EM22">
        <v>-0.88200000000000001</v>
      </c>
      <c r="EN22">
        <v>4.2999999999999997E-2</v>
      </c>
      <c r="EO22">
        <v>-0.888176780744804</v>
      </c>
      <c r="EP22">
        <v>8.1547674161403102E-4</v>
      </c>
      <c r="EQ22">
        <v>-7.5071724955183801E-7</v>
      </c>
      <c r="ER22">
        <v>1.8443278439785599E-10</v>
      </c>
      <c r="ES22">
        <v>-9.5467716491605806E-2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169.4</v>
      </c>
      <c r="FB22">
        <v>169.4</v>
      </c>
      <c r="FC22">
        <v>2</v>
      </c>
      <c r="FD22">
        <v>513.94399999999996</v>
      </c>
      <c r="FE22">
        <v>471.733</v>
      </c>
      <c r="FF22">
        <v>22.4741</v>
      </c>
      <c r="FG22">
        <v>34.110300000000002</v>
      </c>
      <c r="FH22">
        <v>30.000800000000002</v>
      </c>
      <c r="FI22">
        <v>34.030700000000003</v>
      </c>
      <c r="FJ22">
        <v>33.987499999999997</v>
      </c>
      <c r="FK22">
        <v>0</v>
      </c>
      <c r="FL22">
        <v>50.322800000000001</v>
      </c>
      <c r="FM22">
        <v>0</v>
      </c>
      <c r="FN22">
        <v>22.458200000000001</v>
      </c>
      <c r="FO22">
        <v>49.920200000000001</v>
      </c>
      <c r="FP22">
        <v>18.492999999999999</v>
      </c>
      <c r="FQ22">
        <v>100.78700000000001</v>
      </c>
      <c r="FR22">
        <v>100.71299999999999</v>
      </c>
    </row>
    <row r="23" spans="1:174" x14ac:dyDescent="0.25">
      <c r="A23">
        <v>7</v>
      </c>
      <c r="B23">
        <v>1608148898.5</v>
      </c>
      <c r="C23">
        <v>641</v>
      </c>
      <c r="D23" t="s">
        <v>320</v>
      </c>
      <c r="E23" t="s">
        <v>321</v>
      </c>
      <c r="F23" t="s">
        <v>290</v>
      </c>
      <c r="G23" t="s">
        <v>291</v>
      </c>
      <c r="H23">
        <v>1608148890.5</v>
      </c>
      <c r="I23">
        <f t="shared" si="0"/>
        <v>9.4490626210121792E-4</v>
      </c>
      <c r="J23">
        <f t="shared" si="1"/>
        <v>4.3103044544566522</v>
      </c>
      <c r="K23">
        <f t="shared" si="2"/>
        <v>399.271935483871</v>
      </c>
      <c r="L23">
        <f t="shared" si="3"/>
        <v>257.35446733782203</v>
      </c>
      <c r="M23">
        <f t="shared" si="4"/>
        <v>26.348799197455751</v>
      </c>
      <c r="N23">
        <f t="shared" si="5"/>
        <v>40.87877767217568</v>
      </c>
      <c r="O23">
        <f t="shared" si="6"/>
        <v>5.2530496741591132E-2</v>
      </c>
      <c r="P23">
        <f t="shared" si="7"/>
        <v>2.9705454700988616</v>
      </c>
      <c r="Q23">
        <f t="shared" si="8"/>
        <v>5.2019835414668009E-2</v>
      </c>
      <c r="R23">
        <f t="shared" si="9"/>
        <v>3.2557864192202288E-2</v>
      </c>
      <c r="S23">
        <f t="shared" si="10"/>
        <v>231.28783282604465</v>
      </c>
      <c r="T23">
        <f t="shared" si="11"/>
        <v>29.088987906894943</v>
      </c>
      <c r="U23">
        <f t="shared" si="12"/>
        <v>28.0090677419355</v>
      </c>
      <c r="V23">
        <f t="shared" si="13"/>
        <v>3.7968461635464772</v>
      </c>
      <c r="W23">
        <f t="shared" si="14"/>
        <v>52.474159595363346</v>
      </c>
      <c r="X23">
        <f t="shared" si="15"/>
        <v>1.9896747447053817</v>
      </c>
      <c r="Y23">
        <f t="shared" si="16"/>
        <v>3.7917229357231874</v>
      </c>
      <c r="Z23">
        <f t="shared" si="17"/>
        <v>1.8071714188410954</v>
      </c>
      <c r="AA23">
        <f t="shared" si="18"/>
        <v>-41.670366158663711</v>
      </c>
      <c r="AB23">
        <f t="shared" si="19"/>
        <v>-3.7092354200572983</v>
      </c>
      <c r="AC23">
        <f t="shared" si="20"/>
        <v>-0.27217486226640492</v>
      </c>
      <c r="AD23">
        <f t="shared" si="21"/>
        <v>185.63605638505723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53944.03308876446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322</v>
      </c>
      <c r="AR23">
        <v>15442.8</v>
      </c>
      <c r="AS23">
        <v>685.54188461538502</v>
      </c>
      <c r="AT23">
        <v>728.43</v>
      </c>
      <c r="AU23">
        <f t="shared" si="27"/>
        <v>5.8877469879899169E-2</v>
      </c>
      <c r="AV23">
        <v>0.5</v>
      </c>
      <c r="AW23">
        <f t="shared" si="28"/>
        <v>1180.1655490149042</v>
      </c>
      <c r="AX23">
        <f t="shared" si="29"/>
        <v>4.3103044544566522</v>
      </c>
      <c r="AY23">
        <f t="shared" si="30"/>
        <v>34.742580782709844</v>
      </c>
      <c r="AZ23">
        <f t="shared" si="31"/>
        <v>0.34540038164271103</v>
      </c>
      <c r="BA23">
        <f t="shared" si="32"/>
        <v>4.1418358113850893E-3</v>
      </c>
      <c r="BB23">
        <f t="shared" si="33"/>
        <v>3.4782340101313789</v>
      </c>
      <c r="BC23" t="s">
        <v>323</v>
      </c>
      <c r="BD23">
        <v>476.83</v>
      </c>
      <c r="BE23">
        <f t="shared" si="34"/>
        <v>251.59999999999997</v>
      </c>
      <c r="BF23">
        <f t="shared" si="35"/>
        <v>0.1704615078879767</v>
      </c>
      <c r="BG23">
        <f t="shared" si="36"/>
        <v>0.90966699578134824</v>
      </c>
      <c r="BH23">
        <f t="shared" si="37"/>
        <v>3.3110368786744533</v>
      </c>
      <c r="BI23">
        <f t="shared" si="38"/>
        <v>0.99491358624339388</v>
      </c>
      <c r="BJ23">
        <f t="shared" si="39"/>
        <v>0.11856483554148663</v>
      </c>
      <c r="BK23">
        <f t="shared" si="40"/>
        <v>0.88143516445851333</v>
      </c>
      <c r="BL23">
        <f t="shared" si="41"/>
        <v>1399.9764516129001</v>
      </c>
      <c r="BM23">
        <f t="shared" si="42"/>
        <v>1180.1655490149042</v>
      </c>
      <c r="BN23">
        <f t="shared" si="43"/>
        <v>0.8429895714711817</v>
      </c>
      <c r="BO23">
        <f t="shared" si="44"/>
        <v>0.19597914294236338</v>
      </c>
      <c r="BP23">
        <v>6</v>
      </c>
      <c r="BQ23">
        <v>0.5</v>
      </c>
      <c r="BR23" t="s">
        <v>295</v>
      </c>
      <c r="BS23">
        <v>2</v>
      </c>
      <c r="BT23">
        <v>1608148890.5</v>
      </c>
      <c r="BU23">
        <v>399.271935483871</v>
      </c>
      <c r="BV23">
        <v>404.894612903226</v>
      </c>
      <c r="BW23">
        <v>19.4335870967742</v>
      </c>
      <c r="BX23">
        <v>18.3222129032258</v>
      </c>
      <c r="BY23">
        <v>399.94235483871</v>
      </c>
      <c r="BZ23">
        <v>19.3912709677419</v>
      </c>
      <c r="CA23">
        <v>500.21496774193503</v>
      </c>
      <c r="CB23">
        <v>102.283290322581</v>
      </c>
      <c r="CC23">
        <v>0.100007974193548</v>
      </c>
      <c r="CD23">
        <v>27.985906451612902</v>
      </c>
      <c r="CE23">
        <v>28.0090677419355</v>
      </c>
      <c r="CF23">
        <v>999.9</v>
      </c>
      <c r="CG23">
        <v>0</v>
      </c>
      <c r="CH23">
        <v>0</v>
      </c>
      <c r="CI23">
        <v>10007.095161290301</v>
      </c>
      <c r="CJ23">
        <v>0</v>
      </c>
      <c r="CK23">
        <v>559.952870967742</v>
      </c>
      <c r="CL23">
        <v>1399.9764516129001</v>
      </c>
      <c r="CM23">
        <v>0.89999270967741896</v>
      </c>
      <c r="CN23">
        <v>0.100007277419355</v>
      </c>
      <c r="CO23">
        <v>0</v>
      </c>
      <c r="CP23">
        <v>685.41535483870996</v>
      </c>
      <c r="CQ23">
        <v>4.99979</v>
      </c>
      <c r="CR23">
        <v>9881.8441935483897</v>
      </c>
      <c r="CS23">
        <v>11904.4322580645</v>
      </c>
      <c r="CT23">
        <v>48.061999999999998</v>
      </c>
      <c r="CU23">
        <v>50.686999999999998</v>
      </c>
      <c r="CV23">
        <v>49.25</v>
      </c>
      <c r="CW23">
        <v>49.561999999999998</v>
      </c>
      <c r="CX23">
        <v>49.311999999999998</v>
      </c>
      <c r="CY23">
        <v>1255.46548387097</v>
      </c>
      <c r="CZ23">
        <v>139.51096774193601</v>
      </c>
      <c r="DA23">
        <v>0</v>
      </c>
      <c r="DB23">
        <v>120.09999990463299</v>
      </c>
      <c r="DC23">
        <v>0</v>
      </c>
      <c r="DD23">
        <v>685.54188461538502</v>
      </c>
      <c r="DE23">
        <v>8.7683760584825503</v>
      </c>
      <c r="DF23">
        <v>111.603418643968</v>
      </c>
      <c r="DG23">
        <v>9883.1876923076907</v>
      </c>
      <c r="DH23">
        <v>15</v>
      </c>
      <c r="DI23">
        <v>1608138614</v>
      </c>
      <c r="DJ23" t="s">
        <v>296</v>
      </c>
      <c r="DK23">
        <v>1608138614</v>
      </c>
      <c r="DL23">
        <v>1608138614</v>
      </c>
      <c r="DM23">
        <v>1</v>
      </c>
      <c r="DN23">
        <v>8.4000000000000005E-2</v>
      </c>
      <c r="DO23">
        <v>-4.8000000000000001E-2</v>
      </c>
      <c r="DP23">
        <v>-0.67</v>
      </c>
      <c r="DQ23">
        <v>-0.112</v>
      </c>
      <c r="DR23">
        <v>400</v>
      </c>
      <c r="DS23">
        <v>1</v>
      </c>
      <c r="DT23">
        <v>0</v>
      </c>
      <c r="DU23">
        <v>0.02</v>
      </c>
      <c r="DV23">
        <v>4.3164998501991398</v>
      </c>
      <c r="DW23">
        <v>-0.94679013395477196</v>
      </c>
      <c r="DX23">
        <v>0.102102979586359</v>
      </c>
      <c r="DY23">
        <v>0</v>
      </c>
      <c r="DZ23">
        <v>-5.6165543333333297</v>
      </c>
      <c r="EA23">
        <v>1.1803133259176899</v>
      </c>
      <c r="EB23">
        <v>0.12532906804843399</v>
      </c>
      <c r="EC23">
        <v>0</v>
      </c>
      <c r="ED23">
        <v>1.111208</v>
      </c>
      <c r="EE23">
        <v>-2.9424694104559598E-2</v>
      </c>
      <c r="EF23">
        <v>2.2322207178801499E-3</v>
      </c>
      <c r="EG23">
        <v>1</v>
      </c>
      <c r="EH23">
        <v>1</v>
      </c>
      <c r="EI23">
        <v>3</v>
      </c>
      <c r="EJ23" t="s">
        <v>297</v>
      </c>
      <c r="EK23">
        <v>100</v>
      </c>
      <c r="EL23">
        <v>100</v>
      </c>
      <c r="EM23">
        <v>-0.67100000000000004</v>
      </c>
      <c r="EN23">
        <v>4.2200000000000001E-2</v>
      </c>
      <c r="EO23">
        <v>-0.888176780744804</v>
      </c>
      <c r="EP23">
        <v>8.1547674161403102E-4</v>
      </c>
      <c r="EQ23">
        <v>-7.5071724955183801E-7</v>
      </c>
      <c r="ER23">
        <v>1.8443278439785599E-10</v>
      </c>
      <c r="ES23">
        <v>-9.5467716491605806E-2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171.4</v>
      </c>
      <c r="FB23">
        <v>171.4</v>
      </c>
      <c r="FC23">
        <v>2</v>
      </c>
      <c r="FD23">
        <v>513.99099999999999</v>
      </c>
      <c r="FE23">
        <v>471.577</v>
      </c>
      <c r="FF23">
        <v>22.4392</v>
      </c>
      <c r="FG23">
        <v>34.166200000000003</v>
      </c>
      <c r="FH23">
        <v>30</v>
      </c>
      <c r="FI23">
        <v>34.073599999999999</v>
      </c>
      <c r="FJ23">
        <v>34.027500000000003</v>
      </c>
      <c r="FK23">
        <v>20.0381</v>
      </c>
      <c r="FL23">
        <v>51.259799999999998</v>
      </c>
      <c r="FM23">
        <v>0</v>
      </c>
      <c r="FN23">
        <v>22.446100000000001</v>
      </c>
      <c r="FO23">
        <v>405.149</v>
      </c>
      <c r="FP23">
        <v>18.3626</v>
      </c>
      <c r="FQ23">
        <v>100.776</v>
      </c>
      <c r="FR23">
        <v>100.702</v>
      </c>
    </row>
    <row r="24" spans="1:174" x14ac:dyDescent="0.25">
      <c r="A24">
        <v>8</v>
      </c>
      <c r="B24">
        <v>1608148967</v>
      </c>
      <c r="C24">
        <v>709.5</v>
      </c>
      <c r="D24" t="s">
        <v>324</v>
      </c>
      <c r="E24" t="s">
        <v>325</v>
      </c>
      <c r="F24" t="s">
        <v>290</v>
      </c>
      <c r="G24" t="s">
        <v>291</v>
      </c>
      <c r="H24">
        <v>1608148959</v>
      </c>
      <c r="I24">
        <f t="shared" si="0"/>
        <v>8.1346632596254861E-4</v>
      </c>
      <c r="J24">
        <f t="shared" si="1"/>
        <v>3.9744119894310566</v>
      </c>
      <c r="K24">
        <f t="shared" si="2"/>
        <v>399.96583870967697</v>
      </c>
      <c r="L24">
        <f t="shared" si="3"/>
        <v>247.94321252829846</v>
      </c>
      <c r="M24">
        <f t="shared" si="4"/>
        <v>25.385397808892218</v>
      </c>
      <c r="N24">
        <f t="shared" si="5"/>
        <v>40.950070066763971</v>
      </c>
      <c r="O24">
        <f t="shared" si="6"/>
        <v>4.4924073180855756E-2</v>
      </c>
      <c r="P24">
        <f t="shared" si="7"/>
        <v>2.9691968195375242</v>
      </c>
      <c r="Q24">
        <f t="shared" si="8"/>
        <v>4.4549855974225616E-2</v>
      </c>
      <c r="R24">
        <f t="shared" si="9"/>
        <v>2.7877021951383613E-2</v>
      </c>
      <c r="S24">
        <f t="shared" si="10"/>
        <v>231.29474520138834</v>
      </c>
      <c r="T24">
        <f t="shared" si="11"/>
        <v>29.129199330605875</v>
      </c>
      <c r="U24">
        <f t="shared" si="12"/>
        <v>28.000077419354799</v>
      </c>
      <c r="V24">
        <f t="shared" si="13"/>
        <v>3.7948568067491881</v>
      </c>
      <c r="W24">
        <f t="shared" si="14"/>
        <v>52.149794931555391</v>
      </c>
      <c r="X24">
        <f t="shared" si="15"/>
        <v>1.9780645826559222</v>
      </c>
      <c r="Y24">
        <f t="shared" si="16"/>
        <v>3.7930438369931387</v>
      </c>
      <c r="Z24">
        <f t="shared" si="17"/>
        <v>1.8167922240932659</v>
      </c>
      <c r="AA24">
        <f t="shared" si="18"/>
        <v>-35.873864974948397</v>
      </c>
      <c r="AB24">
        <f t="shared" si="19"/>
        <v>-1.3121014071974579</v>
      </c>
      <c r="AC24">
        <f t="shared" si="20"/>
        <v>-9.6321160029724323E-2</v>
      </c>
      <c r="AD24">
        <f t="shared" si="21"/>
        <v>194.01245765921277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53903.494538297797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326</v>
      </c>
      <c r="AR24">
        <v>15442</v>
      </c>
      <c r="AS24">
        <v>694.626653846154</v>
      </c>
      <c r="AT24">
        <v>736.51</v>
      </c>
      <c r="AU24">
        <f t="shared" si="27"/>
        <v>5.6867314977184225E-2</v>
      </c>
      <c r="AV24">
        <v>0.5</v>
      </c>
      <c r="AW24">
        <f t="shared" si="28"/>
        <v>1180.203571595503</v>
      </c>
      <c r="AX24">
        <f t="shared" si="29"/>
        <v>3.9744119894310566</v>
      </c>
      <c r="AY24">
        <f t="shared" si="30"/>
        <v>33.557504121559631</v>
      </c>
      <c r="AZ24">
        <f t="shared" si="31"/>
        <v>0.33880055939498444</v>
      </c>
      <c r="BA24">
        <f t="shared" si="32"/>
        <v>3.8570968422788877E-3</v>
      </c>
      <c r="BB24">
        <f t="shared" si="33"/>
        <v>3.4291048322493922</v>
      </c>
      <c r="BC24" t="s">
        <v>327</v>
      </c>
      <c r="BD24">
        <v>486.98</v>
      </c>
      <c r="BE24">
        <f t="shared" si="34"/>
        <v>249.52999999999997</v>
      </c>
      <c r="BF24">
        <f t="shared" si="35"/>
        <v>0.16784894062375666</v>
      </c>
      <c r="BG24">
        <f t="shared" si="36"/>
        <v>0.910082519548845</v>
      </c>
      <c r="BH24">
        <f t="shared" si="37"/>
        <v>1.9913085616062431</v>
      </c>
      <c r="BI24">
        <f t="shared" si="38"/>
        <v>0.99174073214876879</v>
      </c>
      <c r="BJ24">
        <f t="shared" si="39"/>
        <v>0.11767339570453714</v>
      </c>
      <c r="BK24">
        <f t="shared" si="40"/>
        <v>0.88232660429546284</v>
      </c>
      <c r="BL24">
        <f t="shared" si="41"/>
        <v>1400.02193548387</v>
      </c>
      <c r="BM24">
        <f t="shared" si="42"/>
        <v>1180.203571595503</v>
      </c>
      <c r="BN24">
        <f t="shared" si="43"/>
        <v>0.8429893430116906</v>
      </c>
      <c r="BO24">
        <f t="shared" si="44"/>
        <v>0.19597868602338134</v>
      </c>
      <c r="BP24">
        <v>6</v>
      </c>
      <c r="BQ24">
        <v>0.5</v>
      </c>
      <c r="BR24" t="s">
        <v>295</v>
      </c>
      <c r="BS24">
        <v>2</v>
      </c>
      <c r="BT24">
        <v>1608148959</v>
      </c>
      <c r="BU24">
        <v>399.96583870967697</v>
      </c>
      <c r="BV24">
        <v>405.12335483870999</v>
      </c>
      <c r="BW24">
        <v>19.320070967741898</v>
      </c>
      <c r="BX24">
        <v>18.3631806451613</v>
      </c>
      <c r="BY24">
        <v>400.63590322580598</v>
      </c>
      <c r="BZ24">
        <v>19.280090322580701</v>
      </c>
      <c r="CA24">
        <v>500.21412903225797</v>
      </c>
      <c r="CB24">
        <v>102.283903225806</v>
      </c>
      <c r="CC24">
        <v>0.100015858064516</v>
      </c>
      <c r="CD24">
        <v>27.991880645161299</v>
      </c>
      <c r="CE24">
        <v>28.000077419354799</v>
      </c>
      <c r="CF24">
        <v>999.9</v>
      </c>
      <c r="CG24">
        <v>0</v>
      </c>
      <c r="CH24">
        <v>0</v>
      </c>
      <c r="CI24">
        <v>9999.3983870967695</v>
      </c>
      <c r="CJ24">
        <v>0</v>
      </c>
      <c r="CK24">
        <v>560.96851612903197</v>
      </c>
      <c r="CL24">
        <v>1400.02193548387</v>
      </c>
      <c r="CM24">
        <v>0.89999880645161301</v>
      </c>
      <c r="CN24">
        <v>0.100001151612903</v>
      </c>
      <c r="CO24">
        <v>0</v>
      </c>
      <c r="CP24">
        <v>694.70422580645095</v>
      </c>
      <c r="CQ24">
        <v>4.99979</v>
      </c>
      <c r="CR24">
        <v>10004.742580645199</v>
      </c>
      <c r="CS24">
        <v>11904.8548387097</v>
      </c>
      <c r="CT24">
        <v>48.133000000000003</v>
      </c>
      <c r="CU24">
        <v>50.711387096774203</v>
      </c>
      <c r="CV24">
        <v>49.311999999999998</v>
      </c>
      <c r="CW24">
        <v>49.5843548387097</v>
      </c>
      <c r="CX24">
        <v>49.362806451612897</v>
      </c>
      <c r="CY24">
        <v>1255.5170967741899</v>
      </c>
      <c r="CZ24">
        <v>139.50483870967699</v>
      </c>
      <c r="DA24">
        <v>0</v>
      </c>
      <c r="DB24">
        <v>68</v>
      </c>
      <c r="DC24">
        <v>0</v>
      </c>
      <c r="DD24">
        <v>694.626653846154</v>
      </c>
      <c r="DE24">
        <v>-6.5773333413818502</v>
      </c>
      <c r="DF24">
        <v>-100.383248144305</v>
      </c>
      <c r="DG24">
        <v>10003.326538461501</v>
      </c>
      <c r="DH24">
        <v>15</v>
      </c>
      <c r="DI24">
        <v>1608138614</v>
      </c>
      <c r="DJ24" t="s">
        <v>296</v>
      </c>
      <c r="DK24">
        <v>1608138614</v>
      </c>
      <c r="DL24">
        <v>1608138614</v>
      </c>
      <c r="DM24">
        <v>1</v>
      </c>
      <c r="DN24">
        <v>8.4000000000000005E-2</v>
      </c>
      <c r="DO24">
        <v>-4.8000000000000001E-2</v>
      </c>
      <c r="DP24">
        <v>-0.67</v>
      </c>
      <c r="DQ24">
        <v>-0.112</v>
      </c>
      <c r="DR24">
        <v>400</v>
      </c>
      <c r="DS24">
        <v>1</v>
      </c>
      <c r="DT24">
        <v>0</v>
      </c>
      <c r="DU24">
        <v>0.02</v>
      </c>
      <c r="DV24">
        <v>3.97789057146095</v>
      </c>
      <c r="DW24">
        <v>-0.23817188990105601</v>
      </c>
      <c r="DX24">
        <v>7.2340621321685394E-2</v>
      </c>
      <c r="DY24">
        <v>1</v>
      </c>
      <c r="DZ24">
        <v>-5.1566346666666698</v>
      </c>
      <c r="EA24">
        <v>0.16012137931034801</v>
      </c>
      <c r="EB24">
        <v>8.2457447439405002E-2</v>
      </c>
      <c r="EC24">
        <v>1</v>
      </c>
      <c r="ED24">
        <v>0.95651799999999998</v>
      </c>
      <c r="EE24">
        <v>-6.0808418242493001E-2</v>
      </c>
      <c r="EF24">
        <v>1.7707835344841001E-2</v>
      </c>
      <c r="EG24">
        <v>1</v>
      </c>
      <c r="EH24">
        <v>3</v>
      </c>
      <c r="EI24">
        <v>3</v>
      </c>
      <c r="EJ24" t="s">
        <v>311</v>
      </c>
      <c r="EK24">
        <v>100</v>
      </c>
      <c r="EL24">
        <v>100</v>
      </c>
      <c r="EM24">
        <v>-0.67</v>
      </c>
      <c r="EN24">
        <v>4.07E-2</v>
      </c>
      <c r="EO24">
        <v>-0.888176780744804</v>
      </c>
      <c r="EP24">
        <v>8.1547674161403102E-4</v>
      </c>
      <c r="EQ24">
        <v>-7.5071724955183801E-7</v>
      </c>
      <c r="ER24">
        <v>1.8443278439785599E-10</v>
      </c>
      <c r="ES24">
        <v>-9.5467716491605806E-2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172.6</v>
      </c>
      <c r="FB24">
        <v>172.6</v>
      </c>
      <c r="FC24">
        <v>2</v>
      </c>
      <c r="FD24">
        <v>513.827</v>
      </c>
      <c r="FE24">
        <v>471.63499999999999</v>
      </c>
      <c r="FF24">
        <v>22.453499999999998</v>
      </c>
      <c r="FG24">
        <v>34.194400000000002</v>
      </c>
      <c r="FH24">
        <v>30.000499999999999</v>
      </c>
      <c r="FI24">
        <v>34.104100000000003</v>
      </c>
      <c r="FJ24">
        <v>34.059800000000003</v>
      </c>
      <c r="FK24">
        <v>20.027699999999999</v>
      </c>
      <c r="FL24">
        <v>50.529299999999999</v>
      </c>
      <c r="FM24">
        <v>0</v>
      </c>
      <c r="FN24">
        <v>22.455200000000001</v>
      </c>
      <c r="FO24">
        <v>405.23899999999998</v>
      </c>
      <c r="FP24">
        <v>18.387599999999999</v>
      </c>
      <c r="FQ24">
        <v>100.77</v>
      </c>
      <c r="FR24">
        <v>100.697</v>
      </c>
    </row>
    <row r="25" spans="1:174" x14ac:dyDescent="0.25">
      <c r="A25">
        <v>9</v>
      </c>
      <c r="B25">
        <v>1608149087.5</v>
      </c>
      <c r="C25">
        <v>830</v>
      </c>
      <c r="D25" t="s">
        <v>328</v>
      </c>
      <c r="E25" t="s">
        <v>329</v>
      </c>
      <c r="F25" t="s">
        <v>290</v>
      </c>
      <c r="G25" t="s">
        <v>291</v>
      </c>
      <c r="H25">
        <v>1608149079.5</v>
      </c>
      <c r="I25">
        <f t="shared" si="0"/>
        <v>6.3874219012572536E-4</v>
      </c>
      <c r="J25">
        <f t="shared" si="1"/>
        <v>5.2382641653656288</v>
      </c>
      <c r="K25">
        <f t="shared" si="2"/>
        <v>599.82132258064496</v>
      </c>
      <c r="L25">
        <f t="shared" si="3"/>
        <v>348.46973769325632</v>
      </c>
      <c r="M25">
        <f t="shared" si="4"/>
        <v>35.677379422674065</v>
      </c>
      <c r="N25">
        <f t="shared" si="5"/>
        <v>61.411510374417176</v>
      </c>
      <c r="O25">
        <f t="shared" si="6"/>
        <v>3.5472805164522413E-2</v>
      </c>
      <c r="P25">
        <f t="shared" si="7"/>
        <v>2.9697857207767386</v>
      </c>
      <c r="Q25">
        <f t="shared" si="8"/>
        <v>3.5239086626997679E-2</v>
      </c>
      <c r="R25">
        <f t="shared" si="9"/>
        <v>2.2045299305378081E-2</v>
      </c>
      <c r="S25">
        <f t="shared" si="10"/>
        <v>231.29087802473154</v>
      </c>
      <c r="T25">
        <f t="shared" si="11"/>
        <v>29.166730548143061</v>
      </c>
      <c r="U25">
        <f t="shared" si="12"/>
        <v>28.0107322580645</v>
      </c>
      <c r="V25">
        <f t="shared" si="13"/>
        <v>3.7972145834463822</v>
      </c>
      <c r="W25">
        <f t="shared" si="14"/>
        <v>52.589223178350387</v>
      </c>
      <c r="X25">
        <f t="shared" si="15"/>
        <v>1.9939093820437153</v>
      </c>
      <c r="Y25">
        <f t="shared" si="16"/>
        <v>3.7914790550938502</v>
      </c>
      <c r="Z25">
        <f t="shared" si="17"/>
        <v>1.8033052014026669</v>
      </c>
      <c r="AA25">
        <f t="shared" si="18"/>
        <v>-28.168530584544488</v>
      </c>
      <c r="AB25">
        <f t="shared" si="19"/>
        <v>-4.1514218437598362</v>
      </c>
      <c r="AC25">
        <f t="shared" si="20"/>
        <v>-0.30470023163892551</v>
      </c>
      <c r="AD25">
        <f t="shared" si="21"/>
        <v>198.66622536478829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53921.981911281699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15442.3</v>
      </c>
      <c r="AS25">
        <v>731.12161538461498</v>
      </c>
      <c r="AT25">
        <v>777.99</v>
      </c>
      <c r="AU25">
        <f t="shared" si="27"/>
        <v>6.0242913938977405E-2</v>
      </c>
      <c r="AV25">
        <v>0.5</v>
      </c>
      <c r="AW25">
        <f t="shared" si="28"/>
        <v>1180.1837328858248</v>
      </c>
      <c r="AX25">
        <f t="shared" si="29"/>
        <v>5.2382641653656288</v>
      </c>
      <c r="AY25">
        <f t="shared" si="30"/>
        <v>35.54885352621092</v>
      </c>
      <c r="AZ25">
        <f t="shared" si="31"/>
        <v>0.36305093895808427</v>
      </c>
      <c r="BA25">
        <f t="shared" si="32"/>
        <v>4.9280561010278841E-3</v>
      </c>
      <c r="BB25">
        <f t="shared" si="33"/>
        <v>3.192958778390468</v>
      </c>
      <c r="BC25" t="s">
        <v>331</v>
      </c>
      <c r="BD25">
        <v>495.54</v>
      </c>
      <c r="BE25">
        <f t="shared" si="34"/>
        <v>282.45</v>
      </c>
      <c r="BF25">
        <f t="shared" si="35"/>
        <v>0.1659351553031865</v>
      </c>
      <c r="BG25">
        <f t="shared" si="36"/>
        <v>0.89790496432366784</v>
      </c>
      <c r="BH25">
        <f t="shared" si="37"/>
        <v>0.74973728573714304</v>
      </c>
      <c r="BI25">
        <f t="shared" si="38"/>
        <v>0.97545236731646146</v>
      </c>
      <c r="BJ25">
        <f t="shared" si="39"/>
        <v>0.11246761842170992</v>
      </c>
      <c r="BK25">
        <f t="shared" si="40"/>
        <v>0.88753238157829006</v>
      </c>
      <c r="BL25">
        <f t="shared" si="41"/>
        <v>1399.9983870967701</v>
      </c>
      <c r="BM25">
        <f t="shared" si="42"/>
        <v>1180.1837328858248</v>
      </c>
      <c r="BN25">
        <f t="shared" si="43"/>
        <v>0.84298935181862367</v>
      </c>
      <c r="BO25">
        <f t="shared" si="44"/>
        <v>0.19597870363724751</v>
      </c>
      <c r="BP25">
        <v>6</v>
      </c>
      <c r="BQ25">
        <v>0.5</v>
      </c>
      <c r="BR25" t="s">
        <v>295</v>
      </c>
      <c r="BS25">
        <v>2</v>
      </c>
      <c r="BT25">
        <v>1608149079.5</v>
      </c>
      <c r="BU25">
        <v>599.82132258064496</v>
      </c>
      <c r="BV25">
        <v>606.56425806451603</v>
      </c>
      <c r="BW25">
        <v>19.4750032258064</v>
      </c>
      <c r="BX25">
        <v>18.723745161290299</v>
      </c>
      <c r="BY25">
        <v>600.45048387096801</v>
      </c>
      <c r="BZ25">
        <v>19.431835483871001</v>
      </c>
      <c r="CA25">
        <v>500.20309677419402</v>
      </c>
      <c r="CB25">
        <v>102.283032258064</v>
      </c>
      <c r="CC25">
        <v>9.9974251612903201E-2</v>
      </c>
      <c r="CD25">
        <v>27.984803225806399</v>
      </c>
      <c r="CE25">
        <v>28.0107322580645</v>
      </c>
      <c r="CF25">
        <v>999.9</v>
      </c>
      <c r="CG25">
        <v>0</v>
      </c>
      <c r="CH25">
        <v>0</v>
      </c>
      <c r="CI25">
        <v>10002.8177419355</v>
      </c>
      <c r="CJ25">
        <v>0</v>
      </c>
      <c r="CK25">
        <v>541.19580645161295</v>
      </c>
      <c r="CL25">
        <v>1399.9983870967701</v>
      </c>
      <c r="CM25">
        <v>0.89999812903225795</v>
      </c>
      <c r="CN25">
        <v>0.100001832258065</v>
      </c>
      <c r="CO25">
        <v>0</v>
      </c>
      <c r="CP25">
        <v>731.17690322580597</v>
      </c>
      <c r="CQ25">
        <v>4.99979</v>
      </c>
      <c r="CR25">
        <v>10504.6451612903</v>
      </c>
      <c r="CS25">
        <v>11904.6419354839</v>
      </c>
      <c r="CT25">
        <v>48.186999999999998</v>
      </c>
      <c r="CU25">
        <v>50.811999999999998</v>
      </c>
      <c r="CV25">
        <v>49.378999999999998</v>
      </c>
      <c r="CW25">
        <v>49.686999999999998</v>
      </c>
      <c r="CX25">
        <v>49.423000000000002</v>
      </c>
      <c r="CY25">
        <v>1255.49548387097</v>
      </c>
      <c r="CZ25">
        <v>139.50290322580599</v>
      </c>
      <c r="DA25">
        <v>0</v>
      </c>
      <c r="DB25">
        <v>119.59999990463299</v>
      </c>
      <c r="DC25">
        <v>0</v>
      </c>
      <c r="DD25">
        <v>731.12161538461498</v>
      </c>
      <c r="DE25">
        <v>-12.275213697463901</v>
      </c>
      <c r="DF25">
        <v>-175.80854712756499</v>
      </c>
      <c r="DG25">
        <v>10503.9538461538</v>
      </c>
      <c r="DH25">
        <v>15</v>
      </c>
      <c r="DI25">
        <v>1608138614</v>
      </c>
      <c r="DJ25" t="s">
        <v>296</v>
      </c>
      <c r="DK25">
        <v>1608138614</v>
      </c>
      <c r="DL25">
        <v>1608138614</v>
      </c>
      <c r="DM25">
        <v>1</v>
      </c>
      <c r="DN25">
        <v>8.4000000000000005E-2</v>
      </c>
      <c r="DO25">
        <v>-4.8000000000000001E-2</v>
      </c>
      <c r="DP25">
        <v>-0.67</v>
      </c>
      <c r="DQ25">
        <v>-0.112</v>
      </c>
      <c r="DR25">
        <v>400</v>
      </c>
      <c r="DS25">
        <v>1</v>
      </c>
      <c r="DT25">
        <v>0</v>
      </c>
      <c r="DU25">
        <v>0.02</v>
      </c>
      <c r="DV25">
        <v>5.24703363949933</v>
      </c>
      <c r="DW25">
        <v>-1.41065394596039</v>
      </c>
      <c r="DX25">
        <v>0.117272789776287</v>
      </c>
      <c r="DY25">
        <v>0</v>
      </c>
      <c r="DZ25">
        <v>-6.7353116666666697</v>
      </c>
      <c r="EA25">
        <v>1.85463697441602</v>
      </c>
      <c r="EB25">
        <v>0.15218550603530601</v>
      </c>
      <c r="EC25">
        <v>0</v>
      </c>
      <c r="ED25">
        <v>0.75072229999999995</v>
      </c>
      <c r="EE25">
        <v>-0.139657228031146</v>
      </c>
      <c r="EF25">
        <v>1.0098493544913901E-2</v>
      </c>
      <c r="EG25">
        <v>1</v>
      </c>
      <c r="EH25">
        <v>1</v>
      </c>
      <c r="EI25">
        <v>3</v>
      </c>
      <c r="EJ25" t="s">
        <v>297</v>
      </c>
      <c r="EK25">
        <v>100</v>
      </c>
      <c r="EL25">
        <v>100</v>
      </c>
      <c r="EM25">
        <v>-0.629</v>
      </c>
      <c r="EN25">
        <v>4.2799999999999998E-2</v>
      </c>
      <c r="EO25">
        <v>-0.888176780744804</v>
      </c>
      <c r="EP25">
        <v>8.1547674161403102E-4</v>
      </c>
      <c r="EQ25">
        <v>-7.5071724955183801E-7</v>
      </c>
      <c r="ER25">
        <v>1.8443278439785599E-10</v>
      </c>
      <c r="ES25">
        <v>-9.5467716491605806E-2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174.6</v>
      </c>
      <c r="FB25">
        <v>174.6</v>
      </c>
      <c r="FC25">
        <v>2</v>
      </c>
      <c r="FD25">
        <v>513.68100000000004</v>
      </c>
      <c r="FE25">
        <v>472.017</v>
      </c>
      <c r="FF25">
        <v>22.383500000000002</v>
      </c>
      <c r="FG25">
        <v>34.262900000000002</v>
      </c>
      <c r="FH25">
        <v>30.0001</v>
      </c>
      <c r="FI25">
        <v>34.160600000000002</v>
      </c>
      <c r="FJ25">
        <v>34.114400000000003</v>
      </c>
      <c r="FK25">
        <v>27.725300000000001</v>
      </c>
      <c r="FL25">
        <v>49.920200000000001</v>
      </c>
      <c r="FM25">
        <v>0</v>
      </c>
      <c r="FN25">
        <v>22.399799999999999</v>
      </c>
      <c r="FO25">
        <v>606.46199999999999</v>
      </c>
      <c r="FP25">
        <v>18.748799999999999</v>
      </c>
      <c r="FQ25">
        <v>100.759</v>
      </c>
      <c r="FR25">
        <v>100.685</v>
      </c>
    </row>
    <row r="26" spans="1:174" x14ac:dyDescent="0.25">
      <c r="A26">
        <v>10</v>
      </c>
      <c r="B26">
        <v>1608149208</v>
      </c>
      <c r="C26">
        <v>950.5</v>
      </c>
      <c r="D26" t="s">
        <v>332</v>
      </c>
      <c r="E26" t="s">
        <v>333</v>
      </c>
      <c r="F26" t="s">
        <v>290</v>
      </c>
      <c r="G26" t="s">
        <v>291</v>
      </c>
      <c r="H26">
        <v>1608149200</v>
      </c>
      <c r="I26">
        <f t="shared" si="0"/>
        <v>4.4643647563060926E-4</v>
      </c>
      <c r="J26">
        <f t="shared" si="1"/>
        <v>5.0850328655927637</v>
      </c>
      <c r="K26">
        <f t="shared" si="2"/>
        <v>799.85035483871002</v>
      </c>
      <c r="L26">
        <f t="shared" si="3"/>
        <v>449.52298664785633</v>
      </c>
      <c r="M26">
        <f t="shared" si="4"/>
        <v>46.02168211514811</v>
      </c>
      <c r="N26">
        <f t="shared" si="5"/>
        <v>81.887823011177431</v>
      </c>
      <c r="O26">
        <f t="shared" si="6"/>
        <v>2.4594338893608392E-2</v>
      </c>
      <c r="P26">
        <f t="shared" si="7"/>
        <v>2.9692771260182798</v>
      </c>
      <c r="Q26">
        <f t="shared" si="8"/>
        <v>2.4481724319555271E-2</v>
      </c>
      <c r="R26">
        <f t="shared" si="9"/>
        <v>1.5311152562681382E-2</v>
      </c>
      <c r="S26">
        <f t="shared" si="10"/>
        <v>231.30077761784844</v>
      </c>
      <c r="T26">
        <f t="shared" si="11"/>
        <v>29.215606793143241</v>
      </c>
      <c r="U26">
        <f t="shared" si="12"/>
        <v>28.006187096774202</v>
      </c>
      <c r="V26">
        <f t="shared" si="13"/>
        <v>3.7962086423290078</v>
      </c>
      <c r="W26">
        <f t="shared" si="14"/>
        <v>52.276313911045555</v>
      </c>
      <c r="X26">
        <f t="shared" si="15"/>
        <v>1.9819616204277086</v>
      </c>
      <c r="Y26">
        <f t="shared" si="16"/>
        <v>3.7913186147750486</v>
      </c>
      <c r="Z26">
        <f t="shared" si="17"/>
        <v>1.8142470219012992</v>
      </c>
      <c r="AA26">
        <f t="shared" si="18"/>
        <v>-19.687848575309868</v>
      </c>
      <c r="AB26">
        <f t="shared" si="19"/>
        <v>-3.5393098301243806</v>
      </c>
      <c r="AC26">
        <f t="shared" si="20"/>
        <v>-0.25981096413049681</v>
      </c>
      <c r="AD26">
        <f t="shared" si="21"/>
        <v>207.81380824828369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53907.135648923788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15442.5</v>
      </c>
      <c r="AS26">
        <v>740.99534615384596</v>
      </c>
      <c r="AT26">
        <v>788.73</v>
      </c>
      <c r="AU26">
        <f t="shared" si="27"/>
        <v>6.0520905564837246E-2</v>
      </c>
      <c r="AV26">
        <v>0.5</v>
      </c>
      <c r="AW26">
        <f t="shared" si="28"/>
        <v>1180.2345490148557</v>
      </c>
      <c r="AX26">
        <f t="shared" si="29"/>
        <v>5.0850328655927637</v>
      </c>
      <c r="AY26">
        <f t="shared" si="30"/>
        <v>35.714431842643179</v>
      </c>
      <c r="AZ26">
        <f t="shared" si="31"/>
        <v>0.35271892789674547</v>
      </c>
      <c r="BA26">
        <f t="shared" si="32"/>
        <v>4.7980126917448072E-3</v>
      </c>
      <c r="BB26">
        <f t="shared" si="33"/>
        <v>3.1358639838728082</v>
      </c>
      <c r="BC26" t="s">
        <v>335</v>
      </c>
      <c r="BD26">
        <v>510.53</v>
      </c>
      <c r="BE26">
        <f t="shared" si="34"/>
        <v>278.20000000000005</v>
      </c>
      <c r="BF26">
        <f t="shared" si="35"/>
        <v>0.17158394624785783</v>
      </c>
      <c r="BG26">
        <f t="shared" si="36"/>
        <v>0.89889335102033385</v>
      </c>
      <c r="BH26">
        <f t="shared" si="37"/>
        <v>0.65164025664451131</v>
      </c>
      <c r="BI26">
        <f t="shared" si="38"/>
        <v>0.97123498452236823</v>
      </c>
      <c r="BJ26">
        <f t="shared" si="39"/>
        <v>0.11821768184186618</v>
      </c>
      <c r="BK26">
        <f t="shared" si="40"/>
        <v>0.88178231815813379</v>
      </c>
      <c r="BL26">
        <f t="shared" si="41"/>
        <v>1400.05870967742</v>
      </c>
      <c r="BM26">
        <f t="shared" si="42"/>
        <v>1180.2345490148557</v>
      </c>
      <c r="BN26">
        <f t="shared" si="43"/>
        <v>0.84298932670244031</v>
      </c>
      <c r="BO26">
        <f t="shared" si="44"/>
        <v>0.19597865340488099</v>
      </c>
      <c r="BP26">
        <v>6</v>
      </c>
      <c r="BQ26">
        <v>0.5</v>
      </c>
      <c r="BR26" t="s">
        <v>295</v>
      </c>
      <c r="BS26">
        <v>2</v>
      </c>
      <c r="BT26">
        <v>1608149200</v>
      </c>
      <c r="BU26">
        <v>799.85035483871002</v>
      </c>
      <c r="BV26">
        <v>806.378193548387</v>
      </c>
      <c r="BW26">
        <v>19.359077419354801</v>
      </c>
      <c r="BX26">
        <v>18.833941935483899</v>
      </c>
      <c r="BY26">
        <v>800.47229032258099</v>
      </c>
      <c r="BZ26">
        <v>19.318290322580602</v>
      </c>
      <c r="CA26">
        <v>500.20677419354797</v>
      </c>
      <c r="CB26">
        <v>102.278935483871</v>
      </c>
      <c r="CC26">
        <v>9.9993919354838701E-2</v>
      </c>
      <c r="CD26">
        <v>27.984077419354801</v>
      </c>
      <c r="CE26">
        <v>28.006187096774202</v>
      </c>
      <c r="CF26">
        <v>999.9</v>
      </c>
      <c r="CG26">
        <v>0</v>
      </c>
      <c r="CH26">
        <v>0</v>
      </c>
      <c r="CI26">
        <v>10000.3387096774</v>
      </c>
      <c r="CJ26">
        <v>0</v>
      </c>
      <c r="CK26">
        <v>520.85283870967703</v>
      </c>
      <c r="CL26">
        <v>1400.05870967742</v>
      </c>
      <c r="CM26">
        <v>0.89999609677419301</v>
      </c>
      <c r="CN26">
        <v>0.100003874193548</v>
      </c>
      <c r="CO26">
        <v>0</v>
      </c>
      <c r="CP26">
        <v>741.09787096774198</v>
      </c>
      <c r="CQ26">
        <v>4.99979</v>
      </c>
      <c r="CR26">
        <v>10632.6870967742</v>
      </c>
      <c r="CS26">
        <v>11905.158064516099</v>
      </c>
      <c r="CT26">
        <v>48.186999999999998</v>
      </c>
      <c r="CU26">
        <v>50.787999999999997</v>
      </c>
      <c r="CV26">
        <v>49.375</v>
      </c>
      <c r="CW26">
        <v>49.683</v>
      </c>
      <c r="CX26">
        <v>49.412999999999997</v>
      </c>
      <c r="CY26">
        <v>1255.55096774194</v>
      </c>
      <c r="CZ26">
        <v>139.50774193548401</v>
      </c>
      <c r="DA26">
        <v>0</v>
      </c>
      <c r="DB26">
        <v>119.700000047684</v>
      </c>
      <c r="DC26">
        <v>0</v>
      </c>
      <c r="DD26">
        <v>740.99534615384596</v>
      </c>
      <c r="DE26">
        <v>-17.012410261461199</v>
      </c>
      <c r="DF26">
        <v>-253.21367518694399</v>
      </c>
      <c r="DG26">
        <v>10631.0884615385</v>
      </c>
      <c r="DH26">
        <v>15</v>
      </c>
      <c r="DI26">
        <v>1608138614</v>
      </c>
      <c r="DJ26" t="s">
        <v>296</v>
      </c>
      <c r="DK26">
        <v>1608138614</v>
      </c>
      <c r="DL26">
        <v>1608138614</v>
      </c>
      <c r="DM26">
        <v>1</v>
      </c>
      <c r="DN26">
        <v>8.4000000000000005E-2</v>
      </c>
      <c r="DO26">
        <v>-4.8000000000000001E-2</v>
      </c>
      <c r="DP26">
        <v>-0.67</v>
      </c>
      <c r="DQ26">
        <v>-0.112</v>
      </c>
      <c r="DR26">
        <v>400</v>
      </c>
      <c r="DS26">
        <v>1</v>
      </c>
      <c r="DT26">
        <v>0</v>
      </c>
      <c r="DU26">
        <v>0.02</v>
      </c>
      <c r="DV26">
        <v>5.0899114136986601</v>
      </c>
      <c r="DW26">
        <v>-1.37929418932736</v>
      </c>
      <c r="DX26">
        <v>0.13268155104206</v>
      </c>
      <c r="DY26">
        <v>0</v>
      </c>
      <c r="DZ26">
        <v>-6.5302936666666698</v>
      </c>
      <c r="EA26">
        <v>1.92769308120134</v>
      </c>
      <c r="EB26">
        <v>0.169152047824501</v>
      </c>
      <c r="EC26">
        <v>0</v>
      </c>
      <c r="ED26">
        <v>0.52567909999999995</v>
      </c>
      <c r="EE26">
        <v>-0.15871365517241401</v>
      </c>
      <c r="EF26">
        <v>1.15103880772978E-2</v>
      </c>
      <c r="EG26">
        <v>1</v>
      </c>
      <c r="EH26">
        <v>1</v>
      </c>
      <c r="EI26">
        <v>3</v>
      </c>
      <c r="EJ26" t="s">
        <v>297</v>
      </c>
      <c r="EK26">
        <v>100</v>
      </c>
      <c r="EL26">
        <v>100</v>
      </c>
      <c r="EM26">
        <v>-0.622</v>
      </c>
      <c r="EN26">
        <v>4.0300000000000002E-2</v>
      </c>
      <c r="EO26">
        <v>-0.888176780744804</v>
      </c>
      <c r="EP26">
        <v>8.1547674161403102E-4</v>
      </c>
      <c r="EQ26">
        <v>-7.5071724955183801E-7</v>
      </c>
      <c r="ER26">
        <v>1.8443278439785599E-10</v>
      </c>
      <c r="ES26">
        <v>-9.5467716491605806E-2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176.6</v>
      </c>
      <c r="FB26">
        <v>176.6</v>
      </c>
      <c r="FC26">
        <v>2</v>
      </c>
      <c r="FD26">
        <v>513.62699999999995</v>
      </c>
      <c r="FE26">
        <v>472.15699999999998</v>
      </c>
      <c r="FF26">
        <v>22.526700000000002</v>
      </c>
      <c r="FG26">
        <v>34.299999999999997</v>
      </c>
      <c r="FH26">
        <v>29.9998</v>
      </c>
      <c r="FI26">
        <v>34.1967</v>
      </c>
      <c r="FJ26">
        <v>34.148400000000002</v>
      </c>
      <c r="FK26">
        <v>34.987200000000001</v>
      </c>
      <c r="FL26">
        <v>49.725900000000003</v>
      </c>
      <c r="FM26">
        <v>0</v>
      </c>
      <c r="FN26">
        <v>22.537400000000002</v>
      </c>
      <c r="FO26">
        <v>806.31899999999996</v>
      </c>
      <c r="FP26">
        <v>18.8948</v>
      </c>
      <c r="FQ26">
        <v>100.75700000000001</v>
      </c>
      <c r="FR26">
        <v>100.68</v>
      </c>
    </row>
    <row r="27" spans="1:174" x14ac:dyDescent="0.25">
      <c r="A27">
        <v>11</v>
      </c>
      <c r="B27">
        <v>1608149328.5</v>
      </c>
      <c r="C27">
        <v>1071</v>
      </c>
      <c r="D27" t="s">
        <v>336</v>
      </c>
      <c r="E27" t="s">
        <v>337</v>
      </c>
      <c r="F27" t="s">
        <v>290</v>
      </c>
      <c r="G27" t="s">
        <v>291</v>
      </c>
      <c r="H27">
        <v>1608149320.5</v>
      </c>
      <c r="I27">
        <f t="shared" si="0"/>
        <v>3.1503936141189377E-4</v>
      </c>
      <c r="J27">
        <f t="shared" si="1"/>
        <v>4.4903633556687064</v>
      </c>
      <c r="K27">
        <f t="shared" si="2"/>
        <v>999.81980645161298</v>
      </c>
      <c r="L27">
        <f t="shared" si="3"/>
        <v>562.84961413268263</v>
      </c>
      <c r="M27">
        <f t="shared" si="4"/>
        <v>57.619186488366417</v>
      </c>
      <c r="N27">
        <f t="shared" si="5"/>
        <v>102.35203584792289</v>
      </c>
      <c r="O27">
        <f t="shared" si="6"/>
        <v>1.7391431851204908E-2</v>
      </c>
      <c r="P27">
        <f t="shared" si="7"/>
        <v>2.9687532621175006</v>
      </c>
      <c r="Q27">
        <f t="shared" si="8"/>
        <v>1.7335029071323119E-2</v>
      </c>
      <c r="R27">
        <f t="shared" si="9"/>
        <v>1.0839445406360953E-2</v>
      </c>
      <c r="S27">
        <f t="shared" si="10"/>
        <v>231.28778134794092</v>
      </c>
      <c r="T27">
        <f t="shared" si="11"/>
        <v>29.256820366883247</v>
      </c>
      <c r="U27">
        <f t="shared" si="12"/>
        <v>27.996622580645202</v>
      </c>
      <c r="V27">
        <f t="shared" si="13"/>
        <v>3.7940925703204322</v>
      </c>
      <c r="W27">
        <f t="shared" si="14"/>
        <v>52.365077655707879</v>
      </c>
      <c r="X27">
        <f t="shared" si="15"/>
        <v>1.9861795498836354</v>
      </c>
      <c r="Y27">
        <f t="shared" si="16"/>
        <v>3.7929468241075712</v>
      </c>
      <c r="Z27">
        <f t="shared" si="17"/>
        <v>1.8079130204367968</v>
      </c>
      <c r="AA27">
        <f t="shared" si="18"/>
        <v>-13.893235838264514</v>
      </c>
      <c r="AB27">
        <f t="shared" si="19"/>
        <v>-0.82916964497900048</v>
      </c>
      <c r="AC27">
        <f t="shared" si="20"/>
        <v>-6.0877127696061822E-2</v>
      </c>
      <c r="AD27">
        <f t="shared" si="21"/>
        <v>216.50449873700134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53890.302306060548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15442.8</v>
      </c>
      <c r="AS27">
        <v>735.23242307692306</v>
      </c>
      <c r="AT27">
        <v>781.79</v>
      </c>
      <c r="AU27">
        <f t="shared" si="27"/>
        <v>5.9552535748828905E-2</v>
      </c>
      <c r="AV27">
        <v>0.5</v>
      </c>
      <c r="AW27">
        <f t="shared" si="28"/>
        <v>1180.1652780471666</v>
      </c>
      <c r="AX27">
        <f t="shared" si="29"/>
        <v>4.4903633556687064</v>
      </c>
      <c r="AY27">
        <f t="shared" si="30"/>
        <v>35.140917455215245</v>
      </c>
      <c r="AZ27">
        <f t="shared" si="31"/>
        <v>0.33506440348431155</v>
      </c>
      <c r="BA27">
        <f t="shared" si="32"/>
        <v>4.2944076814996554E-3</v>
      </c>
      <c r="BB27">
        <f t="shared" si="33"/>
        <v>3.1725783138694537</v>
      </c>
      <c r="BC27" t="s">
        <v>339</v>
      </c>
      <c r="BD27">
        <v>519.84</v>
      </c>
      <c r="BE27">
        <f t="shared" si="34"/>
        <v>261.94999999999993</v>
      </c>
      <c r="BF27">
        <f t="shared" si="35"/>
        <v>0.17773459409458645</v>
      </c>
      <c r="BG27">
        <f t="shared" si="36"/>
        <v>0.90447590291148849</v>
      </c>
      <c r="BH27">
        <f t="shared" si="37"/>
        <v>0.70208741749509795</v>
      </c>
      <c r="BI27">
        <f t="shared" si="38"/>
        <v>0.97396018346007829</v>
      </c>
      <c r="BJ27">
        <f t="shared" si="39"/>
        <v>0.12566577383443717</v>
      </c>
      <c r="BK27">
        <f t="shared" si="40"/>
        <v>0.87433422616556289</v>
      </c>
      <c r="BL27">
        <f t="shared" si="41"/>
        <v>1399.9761290322599</v>
      </c>
      <c r="BM27">
        <f t="shared" si="42"/>
        <v>1180.1652780471666</v>
      </c>
      <c r="BN27">
        <f t="shared" si="43"/>
        <v>0.84298957216003489</v>
      </c>
      <c r="BO27">
        <f t="shared" si="44"/>
        <v>0.19597914432006977</v>
      </c>
      <c r="BP27">
        <v>6</v>
      </c>
      <c r="BQ27">
        <v>0.5</v>
      </c>
      <c r="BR27" t="s">
        <v>295</v>
      </c>
      <c r="BS27">
        <v>2</v>
      </c>
      <c r="BT27">
        <v>1608149320.5</v>
      </c>
      <c r="BU27">
        <v>999.81980645161298</v>
      </c>
      <c r="BV27">
        <v>1005.58387096774</v>
      </c>
      <c r="BW27">
        <v>19.4018774193548</v>
      </c>
      <c r="BX27">
        <v>19.031316129032302</v>
      </c>
      <c r="BY27">
        <v>1000.45806451613</v>
      </c>
      <c r="BZ27">
        <v>19.360212903225801</v>
      </c>
      <c r="CA27">
        <v>500.20390322580602</v>
      </c>
      <c r="CB27">
        <v>102.27048387096799</v>
      </c>
      <c r="CC27">
        <v>9.99984774193549E-2</v>
      </c>
      <c r="CD27">
        <v>27.991441935483898</v>
      </c>
      <c r="CE27">
        <v>27.996622580645202</v>
      </c>
      <c r="CF27">
        <v>999.9</v>
      </c>
      <c r="CG27">
        <v>0</v>
      </c>
      <c r="CH27">
        <v>0</v>
      </c>
      <c r="CI27">
        <v>9998.1993548387109</v>
      </c>
      <c r="CJ27">
        <v>0</v>
      </c>
      <c r="CK27">
        <v>509.32819354838699</v>
      </c>
      <c r="CL27">
        <v>1399.9761290322599</v>
      </c>
      <c r="CM27">
        <v>0.89999270967741896</v>
      </c>
      <c r="CN27">
        <v>0.100007277419355</v>
      </c>
      <c r="CO27">
        <v>0</v>
      </c>
      <c r="CP27">
        <v>735.30719354838698</v>
      </c>
      <c r="CQ27">
        <v>4.99979</v>
      </c>
      <c r="CR27">
        <v>10546.335483871</v>
      </c>
      <c r="CS27">
        <v>11904.4483870968</v>
      </c>
      <c r="CT27">
        <v>48.158999999999999</v>
      </c>
      <c r="CU27">
        <v>50.715451612903202</v>
      </c>
      <c r="CV27">
        <v>49.375</v>
      </c>
      <c r="CW27">
        <v>49.625</v>
      </c>
      <c r="CX27">
        <v>49.375</v>
      </c>
      <c r="CY27">
        <v>1255.4651612903201</v>
      </c>
      <c r="CZ27">
        <v>139.51096774193601</v>
      </c>
      <c r="DA27">
        <v>0</v>
      </c>
      <c r="DB27">
        <v>119.5</v>
      </c>
      <c r="DC27">
        <v>0</v>
      </c>
      <c r="DD27">
        <v>735.23242307692306</v>
      </c>
      <c r="DE27">
        <v>-19.576307705611899</v>
      </c>
      <c r="DF27">
        <v>-288.54017116918197</v>
      </c>
      <c r="DG27">
        <v>10545.192307692299</v>
      </c>
      <c r="DH27">
        <v>15</v>
      </c>
      <c r="DI27">
        <v>1608138614</v>
      </c>
      <c r="DJ27" t="s">
        <v>296</v>
      </c>
      <c r="DK27">
        <v>1608138614</v>
      </c>
      <c r="DL27">
        <v>1608138614</v>
      </c>
      <c r="DM27">
        <v>1</v>
      </c>
      <c r="DN27">
        <v>8.4000000000000005E-2</v>
      </c>
      <c r="DO27">
        <v>-4.8000000000000001E-2</v>
      </c>
      <c r="DP27">
        <v>-0.67</v>
      </c>
      <c r="DQ27">
        <v>-0.112</v>
      </c>
      <c r="DR27">
        <v>400</v>
      </c>
      <c r="DS27">
        <v>1</v>
      </c>
      <c r="DT27">
        <v>0</v>
      </c>
      <c r="DU27">
        <v>0.02</v>
      </c>
      <c r="DV27">
        <v>4.4933394103882502</v>
      </c>
      <c r="DW27">
        <v>-0.78977198643031199</v>
      </c>
      <c r="DX27">
        <v>0.10307864485733099</v>
      </c>
      <c r="DY27">
        <v>0</v>
      </c>
      <c r="DZ27">
        <v>-5.7639246666666697</v>
      </c>
      <c r="EA27">
        <v>1.10301010011123</v>
      </c>
      <c r="EB27">
        <v>0.12876558887459899</v>
      </c>
      <c r="EC27">
        <v>0</v>
      </c>
      <c r="ED27">
        <v>0.37025249999999998</v>
      </c>
      <c r="EE27">
        <v>-7.1271590656284606E-2</v>
      </c>
      <c r="EF27">
        <v>5.2086894816898701E-3</v>
      </c>
      <c r="EG27">
        <v>1</v>
      </c>
      <c r="EH27">
        <v>1</v>
      </c>
      <c r="EI27">
        <v>3</v>
      </c>
      <c r="EJ27" t="s">
        <v>297</v>
      </c>
      <c r="EK27">
        <v>100</v>
      </c>
      <c r="EL27">
        <v>100</v>
      </c>
      <c r="EM27">
        <v>-0.63700000000000001</v>
      </c>
      <c r="EN27">
        <v>4.1399999999999999E-2</v>
      </c>
      <c r="EO27">
        <v>-0.888176780744804</v>
      </c>
      <c r="EP27">
        <v>8.1547674161403102E-4</v>
      </c>
      <c r="EQ27">
        <v>-7.5071724955183801E-7</v>
      </c>
      <c r="ER27">
        <v>1.8443278439785599E-10</v>
      </c>
      <c r="ES27">
        <v>-9.5467716491605806E-2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178.6</v>
      </c>
      <c r="FB27">
        <v>178.6</v>
      </c>
      <c r="FC27">
        <v>2</v>
      </c>
      <c r="FD27">
        <v>513.6</v>
      </c>
      <c r="FE27">
        <v>473.04500000000002</v>
      </c>
      <c r="FF27">
        <v>22.643899999999999</v>
      </c>
      <c r="FG27">
        <v>34.2851</v>
      </c>
      <c r="FH27">
        <v>29.9998</v>
      </c>
      <c r="FI27">
        <v>34.1997</v>
      </c>
      <c r="FJ27">
        <v>34.1526</v>
      </c>
      <c r="FK27">
        <v>41.975299999999997</v>
      </c>
      <c r="FL27">
        <v>49.148299999999999</v>
      </c>
      <c r="FM27">
        <v>0</v>
      </c>
      <c r="FN27">
        <v>22.6435</v>
      </c>
      <c r="FO27">
        <v>1005.61</v>
      </c>
      <c r="FP27">
        <v>19.036100000000001</v>
      </c>
      <c r="FQ27">
        <v>100.761</v>
      </c>
      <c r="FR27">
        <v>100.685</v>
      </c>
    </row>
    <row r="28" spans="1:174" x14ac:dyDescent="0.25">
      <c r="A28">
        <v>12</v>
      </c>
      <c r="B28">
        <v>1608149449.0999999</v>
      </c>
      <c r="C28">
        <v>1191.5999999046301</v>
      </c>
      <c r="D28" t="s">
        <v>340</v>
      </c>
      <c r="E28" t="s">
        <v>341</v>
      </c>
      <c r="F28" t="s">
        <v>290</v>
      </c>
      <c r="G28" t="s">
        <v>291</v>
      </c>
      <c r="H28">
        <v>1608149441.13871</v>
      </c>
      <c r="I28">
        <f t="shared" si="0"/>
        <v>2.2544780027225364E-4</v>
      </c>
      <c r="J28">
        <f t="shared" si="1"/>
        <v>3.8791816641917309</v>
      </c>
      <c r="K28">
        <f t="shared" si="2"/>
        <v>1199.7729032258101</v>
      </c>
      <c r="L28">
        <f t="shared" si="3"/>
        <v>673.45506172851606</v>
      </c>
      <c r="M28">
        <f t="shared" si="4"/>
        <v>68.940949653441663</v>
      </c>
      <c r="N28">
        <f t="shared" si="5"/>
        <v>122.81960299557102</v>
      </c>
      <c r="O28">
        <f t="shared" si="6"/>
        <v>1.2459405802420775E-2</v>
      </c>
      <c r="P28">
        <f t="shared" si="7"/>
        <v>2.9684687513256711</v>
      </c>
      <c r="Q28">
        <f t="shared" si="8"/>
        <v>1.2430425862541034E-2</v>
      </c>
      <c r="R28">
        <f t="shared" si="9"/>
        <v>7.7716142295481596E-3</v>
      </c>
      <c r="S28">
        <f t="shared" si="10"/>
        <v>231.29204771184118</v>
      </c>
      <c r="T28">
        <f t="shared" si="11"/>
        <v>29.283003281443513</v>
      </c>
      <c r="U28">
        <f t="shared" si="12"/>
        <v>28.014538709677399</v>
      </c>
      <c r="V28">
        <f t="shared" si="13"/>
        <v>3.7980572112862796</v>
      </c>
      <c r="W28">
        <f t="shared" si="14"/>
        <v>52.560265979876263</v>
      </c>
      <c r="X28">
        <f t="shared" si="15"/>
        <v>1.9939372698600251</v>
      </c>
      <c r="Y28">
        <f t="shared" si="16"/>
        <v>3.7936209657375843</v>
      </c>
      <c r="Z28">
        <f t="shared" si="17"/>
        <v>1.8041199414262545</v>
      </c>
      <c r="AA28">
        <f t="shared" si="18"/>
        <v>-9.9422479920063864</v>
      </c>
      <c r="AB28">
        <f t="shared" si="19"/>
        <v>-3.2084654280781111</v>
      </c>
      <c r="AC28">
        <f t="shared" si="20"/>
        <v>-0.23561075914737326</v>
      </c>
      <c r="AD28">
        <f t="shared" si="21"/>
        <v>217.90572353260933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53881.397875661067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15443.4</v>
      </c>
      <c r="AS28">
        <v>718.83812</v>
      </c>
      <c r="AT28">
        <v>763.97</v>
      </c>
      <c r="AU28">
        <f t="shared" si="27"/>
        <v>5.9075461078314628E-2</v>
      </c>
      <c r="AV28">
        <v>0.5</v>
      </c>
      <c r="AW28">
        <f t="shared" si="28"/>
        <v>1180.188252240695</v>
      </c>
      <c r="AX28">
        <f t="shared" si="29"/>
        <v>3.8791816641917309</v>
      </c>
      <c r="AY28">
        <f t="shared" si="30"/>
        <v>34.860082580164672</v>
      </c>
      <c r="AZ28">
        <f t="shared" si="31"/>
        <v>0.31507781719177458</v>
      </c>
      <c r="BA28">
        <f t="shared" si="32"/>
        <v>3.776456116679748E-3</v>
      </c>
      <c r="BB28">
        <f t="shared" si="33"/>
        <v>3.2699058863567934</v>
      </c>
      <c r="BC28" t="s">
        <v>343</v>
      </c>
      <c r="BD28">
        <v>523.26</v>
      </c>
      <c r="BE28">
        <f t="shared" si="34"/>
        <v>240.71000000000004</v>
      </c>
      <c r="BF28">
        <f t="shared" si="35"/>
        <v>0.1874948278010885</v>
      </c>
      <c r="BG28">
        <f t="shared" si="36"/>
        <v>0.91211178536742099</v>
      </c>
      <c r="BH28">
        <f t="shared" si="37"/>
        <v>0.93068707666439066</v>
      </c>
      <c r="BI28">
        <f t="shared" si="38"/>
        <v>0.98095774038659023</v>
      </c>
      <c r="BJ28">
        <f t="shared" si="39"/>
        <v>0.13648211031879831</v>
      </c>
      <c r="BK28">
        <f t="shared" si="40"/>
        <v>0.86351788968120169</v>
      </c>
      <c r="BL28">
        <f t="shared" si="41"/>
        <v>1400.0035483871</v>
      </c>
      <c r="BM28">
        <f t="shared" si="42"/>
        <v>1180.188252240695</v>
      </c>
      <c r="BN28">
        <f t="shared" si="43"/>
        <v>0.84298947213409048</v>
      </c>
      <c r="BO28">
        <f t="shared" si="44"/>
        <v>0.19597894426818108</v>
      </c>
      <c r="BP28">
        <v>6</v>
      </c>
      <c r="BQ28">
        <v>0.5</v>
      </c>
      <c r="BR28" t="s">
        <v>295</v>
      </c>
      <c r="BS28">
        <v>2</v>
      </c>
      <c r="BT28">
        <v>1608149441.13871</v>
      </c>
      <c r="BU28">
        <v>1199.7729032258101</v>
      </c>
      <c r="BV28">
        <v>1204.7503225806499</v>
      </c>
      <c r="BW28">
        <v>19.477932258064499</v>
      </c>
      <c r="BX28">
        <v>19.212780645161299</v>
      </c>
      <c r="BY28">
        <v>1200.44451612903</v>
      </c>
      <c r="BZ28">
        <v>19.434725806451599</v>
      </c>
      <c r="CA28">
        <v>500.21919354838701</v>
      </c>
      <c r="CB28">
        <v>102.268967741935</v>
      </c>
      <c r="CC28">
        <v>0.100074487096774</v>
      </c>
      <c r="CD28">
        <v>27.994490322580599</v>
      </c>
      <c r="CE28">
        <v>28.014538709677399</v>
      </c>
      <c r="CF28">
        <v>999.9</v>
      </c>
      <c r="CG28">
        <v>0</v>
      </c>
      <c r="CH28">
        <v>0</v>
      </c>
      <c r="CI28">
        <v>9996.7370967742008</v>
      </c>
      <c r="CJ28">
        <v>0</v>
      </c>
      <c r="CK28">
        <v>507.81141935483902</v>
      </c>
      <c r="CL28">
        <v>1400.0035483871</v>
      </c>
      <c r="CM28">
        <v>0.89999261290322596</v>
      </c>
      <c r="CN28">
        <v>0.10000738709677399</v>
      </c>
      <c r="CO28">
        <v>0</v>
      </c>
      <c r="CP28">
        <v>719.14103225806502</v>
      </c>
      <c r="CQ28">
        <v>4.99979</v>
      </c>
      <c r="CR28">
        <v>10316.6</v>
      </c>
      <c r="CS28">
        <v>11904.677419354801</v>
      </c>
      <c r="CT28">
        <v>48.125</v>
      </c>
      <c r="CU28">
        <v>50.686999999999998</v>
      </c>
      <c r="CV28">
        <v>49.311999999999998</v>
      </c>
      <c r="CW28">
        <v>49.561999999999998</v>
      </c>
      <c r="CX28">
        <v>49.356709677419303</v>
      </c>
      <c r="CY28">
        <v>1255.49451612903</v>
      </c>
      <c r="CZ28">
        <v>139.50903225806499</v>
      </c>
      <c r="DA28">
        <v>0</v>
      </c>
      <c r="DB28">
        <v>120.299999952316</v>
      </c>
      <c r="DC28">
        <v>0</v>
      </c>
      <c r="DD28">
        <v>718.83812</v>
      </c>
      <c r="DE28">
        <v>-16.387615352409899</v>
      </c>
      <c r="DF28">
        <v>-245.184615074162</v>
      </c>
      <c r="DG28">
        <v>10312.164000000001</v>
      </c>
      <c r="DH28">
        <v>15</v>
      </c>
      <c r="DI28">
        <v>1608138614</v>
      </c>
      <c r="DJ28" t="s">
        <v>296</v>
      </c>
      <c r="DK28">
        <v>1608138614</v>
      </c>
      <c r="DL28">
        <v>1608138614</v>
      </c>
      <c r="DM28">
        <v>1</v>
      </c>
      <c r="DN28">
        <v>8.4000000000000005E-2</v>
      </c>
      <c r="DO28">
        <v>-4.8000000000000001E-2</v>
      </c>
      <c r="DP28">
        <v>-0.67</v>
      </c>
      <c r="DQ28">
        <v>-0.112</v>
      </c>
      <c r="DR28">
        <v>400</v>
      </c>
      <c r="DS28">
        <v>1</v>
      </c>
      <c r="DT28">
        <v>0</v>
      </c>
      <c r="DU28">
        <v>0.02</v>
      </c>
      <c r="DV28">
        <v>3.85689990442921</v>
      </c>
      <c r="DW28">
        <v>4.0899683590868402E-2</v>
      </c>
      <c r="DX28">
        <v>0.14902453834625301</v>
      </c>
      <c r="DY28">
        <v>1</v>
      </c>
      <c r="DZ28">
        <v>-4.96422935483871</v>
      </c>
      <c r="EA28">
        <v>-0.29160801178231299</v>
      </c>
      <c r="EB28">
        <v>0.19102291483780701</v>
      </c>
      <c r="EC28">
        <v>0</v>
      </c>
      <c r="ED28">
        <v>0.26514209677419298</v>
      </c>
      <c r="EE28">
        <v>-7.4176547293136096E-3</v>
      </c>
      <c r="EF28">
        <v>1.0785876175347399E-3</v>
      </c>
      <c r="EG28">
        <v>1</v>
      </c>
      <c r="EH28">
        <v>2</v>
      </c>
      <c r="EI28">
        <v>3</v>
      </c>
      <c r="EJ28" t="s">
        <v>306</v>
      </c>
      <c r="EK28">
        <v>100</v>
      </c>
      <c r="EL28">
        <v>100</v>
      </c>
      <c r="EM28">
        <v>-0.67</v>
      </c>
      <c r="EN28">
        <v>4.3200000000000002E-2</v>
      </c>
      <c r="EO28">
        <v>-0.888176780744804</v>
      </c>
      <c r="EP28">
        <v>8.1547674161403102E-4</v>
      </c>
      <c r="EQ28">
        <v>-7.5071724955183801E-7</v>
      </c>
      <c r="ER28">
        <v>1.8443278439785599E-10</v>
      </c>
      <c r="ES28">
        <v>-9.5467716491605806E-2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180.6</v>
      </c>
      <c r="FB28">
        <v>180.6</v>
      </c>
      <c r="FC28">
        <v>2</v>
      </c>
      <c r="FD28">
        <v>513.774</v>
      </c>
      <c r="FE28">
        <v>473.41500000000002</v>
      </c>
      <c r="FF28">
        <v>22.576499999999999</v>
      </c>
      <c r="FG28">
        <v>34.268999999999998</v>
      </c>
      <c r="FH28">
        <v>30.0001</v>
      </c>
      <c r="FI28">
        <v>34.1967</v>
      </c>
      <c r="FJ28">
        <v>34.149500000000003</v>
      </c>
      <c r="FK28">
        <v>48.747199999999999</v>
      </c>
      <c r="FL28">
        <v>48.4465</v>
      </c>
      <c r="FM28">
        <v>0</v>
      </c>
      <c r="FN28">
        <v>22.5777</v>
      </c>
      <c r="FO28">
        <v>1204.53</v>
      </c>
      <c r="FP28">
        <v>19.202200000000001</v>
      </c>
      <c r="FQ28">
        <v>100.761</v>
      </c>
      <c r="FR28">
        <v>100.682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2020-12-16T12:13:08Z</dcterms:created>
  <dcterms:modified xsi:type="dcterms:W3CDTF">2021-05-04T23:30:37Z</dcterms:modified>
</cp:coreProperties>
</file>