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308AAE4F-923A-4CAD-912D-5B95BE662FB6}" xr6:coauthVersionLast="46" xr6:coauthVersionMax="46" xr10:uidLastSave="{00000000-0000-0000-0000-000000000000}"/>
  <bookViews>
    <workbookView xWindow="3840" yWindow="384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N31" i="1"/>
  <c r="AM31" i="1"/>
  <c r="AI31" i="1"/>
  <c r="AG31" i="1" s="1"/>
  <c r="Y31" i="1"/>
  <c r="X31" i="1"/>
  <c r="W31" i="1" s="1"/>
  <c r="P31" i="1"/>
  <c r="BK30" i="1"/>
  <c r="BJ30" i="1"/>
  <c r="BH30" i="1"/>
  <c r="BI30" i="1" s="1"/>
  <c r="BG30" i="1"/>
  <c r="BF30" i="1"/>
  <c r="BE30" i="1"/>
  <c r="BD30" i="1"/>
  <c r="BC30" i="1"/>
  <c r="AZ30" i="1"/>
  <c r="AX30" i="1"/>
  <c r="AS30" i="1"/>
  <c r="AN30" i="1"/>
  <c r="AM30" i="1"/>
  <c r="AI30" i="1"/>
  <c r="AG30" i="1"/>
  <c r="N30" i="1" s="1"/>
  <c r="Y30" i="1"/>
  <c r="X30" i="1"/>
  <c r="W30" i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/>
  <c r="I29" i="1" s="1"/>
  <c r="Y29" i="1"/>
  <c r="X29" i="1"/>
  <c r="W29" i="1"/>
  <c r="P29" i="1"/>
  <c r="N29" i="1"/>
  <c r="K29" i="1"/>
  <c r="J29" i="1"/>
  <c r="AV29" i="1" s="1"/>
  <c r="BK28" i="1"/>
  <c r="BJ28" i="1"/>
  <c r="BI28" i="1"/>
  <c r="S28" i="1" s="1"/>
  <c r="BH28" i="1"/>
  <c r="BG28" i="1"/>
  <c r="BF28" i="1"/>
  <c r="BE28" i="1"/>
  <c r="BD28" i="1"/>
  <c r="BC28" i="1"/>
  <c r="AX28" i="1" s="1"/>
  <c r="AZ28" i="1"/>
  <c r="AU28" i="1"/>
  <c r="AS28" i="1"/>
  <c r="AW28" i="1" s="1"/>
  <c r="AN28" i="1"/>
  <c r="AM28" i="1"/>
  <c r="AI28" i="1"/>
  <c r="AG28" i="1" s="1"/>
  <c r="Y28" i="1"/>
  <c r="X28" i="1"/>
  <c r="W28" i="1" s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N27" i="1"/>
  <c r="AM27" i="1"/>
  <c r="AI27" i="1"/>
  <c r="AG27" i="1" s="1"/>
  <c r="Y27" i="1"/>
  <c r="X27" i="1"/>
  <c r="W27" i="1" s="1"/>
  <c r="P27" i="1"/>
  <c r="BK26" i="1"/>
  <c r="S26" i="1" s="1"/>
  <c r="BJ26" i="1"/>
  <c r="BI26" i="1"/>
  <c r="AU26" i="1" s="1"/>
  <c r="BH26" i="1"/>
  <c r="BG26" i="1"/>
  <c r="BF26" i="1"/>
  <c r="BE26" i="1"/>
  <c r="BD26" i="1"/>
  <c r="BC26" i="1"/>
  <c r="AX26" i="1" s="1"/>
  <c r="AZ26" i="1"/>
  <c r="AS26" i="1"/>
  <c r="AN26" i="1"/>
  <c r="AM26" i="1"/>
  <c r="AI26" i="1"/>
  <c r="AG26" i="1"/>
  <c r="J26" i="1" s="1"/>
  <c r="AV26" i="1" s="1"/>
  <c r="Y26" i="1"/>
  <c r="X26" i="1"/>
  <c r="W26" i="1"/>
  <c r="P26" i="1"/>
  <c r="K26" i="1"/>
  <c r="BK25" i="1"/>
  <c r="BJ25" i="1"/>
  <c r="BI25" i="1" s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/>
  <c r="K25" i="1" s="1"/>
  <c r="Y25" i="1"/>
  <c r="X25" i="1"/>
  <c r="W25" i="1"/>
  <c r="P25" i="1"/>
  <c r="N25" i="1"/>
  <c r="BK24" i="1"/>
  <c r="BJ24" i="1"/>
  <c r="BI24" i="1"/>
  <c r="AU24" i="1" s="1"/>
  <c r="BH24" i="1"/>
  <c r="BG24" i="1"/>
  <c r="BF24" i="1"/>
  <c r="BE24" i="1"/>
  <c r="BD24" i="1"/>
  <c r="BC24" i="1"/>
  <c r="AX24" i="1" s="1"/>
  <c r="AZ24" i="1"/>
  <c r="AS24" i="1"/>
  <c r="AW24" i="1" s="1"/>
  <c r="AM24" i="1"/>
  <c r="AN24" i="1" s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M23" i="1"/>
  <c r="AN23" i="1" s="1"/>
  <c r="AI23" i="1"/>
  <c r="AG23" i="1" s="1"/>
  <c r="Y23" i="1"/>
  <c r="X23" i="1"/>
  <c r="W23" i="1" s="1"/>
  <c r="P23" i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N22" i="1"/>
  <c r="AM22" i="1"/>
  <c r="AI22" i="1"/>
  <c r="AG22" i="1"/>
  <c r="N22" i="1" s="1"/>
  <c r="Y22" i="1"/>
  <c r="X22" i="1"/>
  <c r="W22" i="1"/>
  <c r="P22" i="1"/>
  <c r="BK21" i="1"/>
  <c r="BJ21" i="1"/>
  <c r="BH21" i="1"/>
  <c r="BI21" i="1" s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/>
  <c r="I21" i="1" s="1"/>
  <c r="Y21" i="1"/>
  <c r="X21" i="1"/>
  <c r="W21" i="1"/>
  <c r="P21" i="1"/>
  <c r="N21" i="1"/>
  <c r="K21" i="1"/>
  <c r="J21" i="1"/>
  <c r="AV21" i="1" s="1"/>
  <c r="BK20" i="1"/>
  <c r="BJ20" i="1"/>
  <c r="BI20" i="1"/>
  <c r="S20" i="1" s="1"/>
  <c r="BH20" i="1"/>
  <c r="BG20" i="1"/>
  <c r="BF20" i="1"/>
  <c r="BE20" i="1"/>
  <c r="BD20" i="1"/>
  <c r="BC20" i="1"/>
  <c r="AZ20" i="1"/>
  <c r="AX20" i="1"/>
  <c r="AU20" i="1"/>
  <c r="AW20" i="1" s="1"/>
  <c r="AS20" i="1"/>
  <c r="AM20" i="1"/>
  <c r="AN20" i="1" s="1"/>
  <c r="AI20" i="1"/>
  <c r="AG20" i="1" s="1"/>
  <c r="Y20" i="1"/>
  <c r="X20" i="1"/>
  <c r="W20" i="1" s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G19" i="1" s="1"/>
  <c r="Y19" i="1"/>
  <c r="X19" i="1"/>
  <c r="W19" i="1" s="1"/>
  <c r="P19" i="1"/>
  <c r="BK18" i="1"/>
  <c r="BJ18" i="1"/>
  <c r="BH18" i="1"/>
  <c r="BI18" i="1" s="1"/>
  <c r="BG18" i="1"/>
  <c r="BF18" i="1"/>
  <c r="BE18" i="1"/>
  <c r="BD18" i="1"/>
  <c r="BC18" i="1"/>
  <c r="AX18" i="1" s="1"/>
  <c r="AZ18" i="1"/>
  <c r="AS18" i="1"/>
  <c r="AN18" i="1"/>
  <c r="AM18" i="1"/>
  <c r="AI18" i="1"/>
  <c r="AG18" i="1"/>
  <c r="J18" i="1" s="1"/>
  <c r="AV18" i="1" s="1"/>
  <c r="Y18" i="1"/>
  <c r="X18" i="1"/>
  <c r="W18" i="1"/>
  <c r="P18" i="1"/>
  <c r="K18" i="1"/>
  <c r="BK17" i="1"/>
  <c r="BJ17" i="1"/>
  <c r="BI17" i="1" s="1"/>
  <c r="BH17" i="1"/>
  <c r="BG17" i="1"/>
  <c r="BF17" i="1"/>
  <c r="BE17" i="1"/>
  <c r="BD17" i="1"/>
  <c r="BC17" i="1"/>
  <c r="AX17" i="1" s="1"/>
  <c r="AZ17" i="1"/>
  <c r="AS17" i="1"/>
  <c r="AM17" i="1"/>
  <c r="AN17" i="1" s="1"/>
  <c r="AI17" i="1"/>
  <c r="AG17" i="1"/>
  <c r="K17" i="1" s="1"/>
  <c r="Y17" i="1"/>
  <c r="X17" i="1"/>
  <c r="W17" i="1"/>
  <c r="P17" i="1"/>
  <c r="N17" i="1"/>
  <c r="AU17" i="1" l="1"/>
  <c r="AW17" i="1" s="1"/>
  <c r="S17" i="1"/>
  <c r="I19" i="1"/>
  <c r="N19" i="1"/>
  <c r="AH19" i="1"/>
  <c r="K19" i="1"/>
  <c r="J19" i="1"/>
  <c r="AV19" i="1" s="1"/>
  <c r="AY19" i="1" s="1"/>
  <c r="AY21" i="1"/>
  <c r="N27" i="1"/>
  <c r="AH27" i="1"/>
  <c r="K27" i="1"/>
  <c r="I27" i="1"/>
  <c r="J27" i="1"/>
  <c r="AV27" i="1" s="1"/>
  <c r="N20" i="1"/>
  <c r="K20" i="1"/>
  <c r="J20" i="1"/>
  <c r="AV20" i="1" s="1"/>
  <c r="AY20" i="1" s="1"/>
  <c r="I20" i="1"/>
  <c r="AH20" i="1"/>
  <c r="S21" i="1"/>
  <c r="AU21" i="1"/>
  <c r="AW21" i="1" s="1"/>
  <c r="K28" i="1"/>
  <c r="J28" i="1"/>
  <c r="AV28" i="1" s="1"/>
  <c r="AY28" i="1" s="1"/>
  <c r="I28" i="1"/>
  <c r="AH28" i="1"/>
  <c r="N28" i="1"/>
  <c r="AU29" i="1"/>
  <c r="AW29" i="1" s="1"/>
  <c r="S29" i="1"/>
  <c r="AA29" i="1"/>
  <c r="K23" i="1"/>
  <c r="J23" i="1"/>
  <c r="AV23" i="1" s="1"/>
  <c r="I23" i="1"/>
  <c r="AH23" i="1"/>
  <c r="N23" i="1"/>
  <c r="AW26" i="1"/>
  <c r="AW19" i="1"/>
  <c r="AU19" i="1"/>
  <c r="S19" i="1"/>
  <c r="AU27" i="1"/>
  <c r="AW27" i="1" s="1"/>
  <c r="S27" i="1"/>
  <c r="AA21" i="1"/>
  <c r="AH24" i="1"/>
  <c r="I24" i="1"/>
  <c r="N24" i="1"/>
  <c r="J24" i="1"/>
  <c r="AV24" i="1" s="1"/>
  <c r="AY24" i="1" s="1"/>
  <c r="K24" i="1"/>
  <c r="AU22" i="1"/>
  <c r="AW22" i="1" s="1"/>
  <c r="S22" i="1"/>
  <c r="S23" i="1"/>
  <c r="AU23" i="1"/>
  <c r="AW23" i="1" s="1"/>
  <c r="AU30" i="1"/>
  <c r="AW30" i="1" s="1"/>
  <c r="S30" i="1"/>
  <c r="S31" i="1"/>
  <c r="AU31" i="1"/>
  <c r="AU25" i="1"/>
  <c r="AW25" i="1" s="1"/>
  <c r="S25" i="1"/>
  <c r="S18" i="1"/>
  <c r="AU18" i="1"/>
  <c r="AY18" i="1" s="1"/>
  <c r="K31" i="1"/>
  <c r="J31" i="1"/>
  <c r="AV31" i="1" s="1"/>
  <c r="AY31" i="1" s="1"/>
  <c r="I31" i="1"/>
  <c r="AH31" i="1"/>
  <c r="N31" i="1"/>
  <c r="T20" i="1"/>
  <c r="U20" i="1" s="1"/>
  <c r="T28" i="1"/>
  <c r="U28" i="1" s="1"/>
  <c r="AW31" i="1"/>
  <c r="AB20" i="1"/>
  <c r="AY26" i="1"/>
  <c r="AB28" i="1"/>
  <c r="AH22" i="1"/>
  <c r="AH30" i="1"/>
  <c r="AH17" i="1"/>
  <c r="I22" i="1"/>
  <c r="S24" i="1"/>
  <c r="AH25" i="1"/>
  <c r="I30" i="1"/>
  <c r="I17" i="1"/>
  <c r="N18" i="1"/>
  <c r="J22" i="1"/>
  <c r="AV22" i="1" s="1"/>
  <c r="I25" i="1"/>
  <c r="N26" i="1"/>
  <c r="J30" i="1"/>
  <c r="AV30" i="1" s="1"/>
  <c r="J17" i="1"/>
  <c r="AV17" i="1" s="1"/>
  <c r="AY17" i="1" s="1"/>
  <c r="K22" i="1"/>
  <c r="J25" i="1"/>
  <c r="AV25" i="1" s="1"/>
  <c r="K30" i="1"/>
  <c r="AH18" i="1"/>
  <c r="AH26" i="1"/>
  <c r="I18" i="1"/>
  <c r="AH21" i="1"/>
  <c r="I26" i="1"/>
  <c r="T26" i="1" s="1"/>
  <c r="U26" i="1" s="1"/>
  <c r="AH29" i="1"/>
  <c r="V26" i="1" l="1"/>
  <c r="Z26" i="1" s="1"/>
  <c r="AB26" i="1"/>
  <c r="AC26" i="1"/>
  <c r="AY25" i="1"/>
  <c r="AA17" i="1"/>
  <c r="AC20" i="1"/>
  <c r="V20" i="1"/>
  <c r="Z20" i="1" s="1"/>
  <c r="T18" i="1"/>
  <c r="U18" i="1" s="1"/>
  <c r="AW18" i="1"/>
  <c r="AY29" i="1"/>
  <c r="AA30" i="1"/>
  <c r="T25" i="1"/>
  <c r="U25" i="1" s="1"/>
  <c r="T27" i="1"/>
  <c r="U27" i="1" s="1"/>
  <c r="Q27" i="1" s="1"/>
  <c r="O27" i="1" s="1"/>
  <c r="R27" i="1" s="1"/>
  <c r="L27" i="1" s="1"/>
  <c r="M27" i="1" s="1"/>
  <c r="T29" i="1"/>
  <c r="U29" i="1" s="1"/>
  <c r="T21" i="1"/>
  <c r="U21" i="1" s="1"/>
  <c r="AY27" i="1"/>
  <c r="Q26" i="1"/>
  <c r="O26" i="1" s="1"/>
  <c r="R26" i="1" s="1"/>
  <c r="L26" i="1" s="1"/>
  <c r="M26" i="1" s="1"/>
  <c r="AA26" i="1"/>
  <c r="AA27" i="1"/>
  <c r="AY30" i="1"/>
  <c r="Q18" i="1"/>
  <c r="O18" i="1" s="1"/>
  <c r="R18" i="1" s="1"/>
  <c r="L18" i="1" s="1"/>
  <c r="M18" i="1" s="1"/>
  <c r="AA18" i="1"/>
  <c r="AA22" i="1"/>
  <c r="AA31" i="1"/>
  <c r="T23" i="1"/>
  <c r="U23" i="1" s="1"/>
  <c r="AA24" i="1"/>
  <c r="AA23" i="1"/>
  <c r="Q23" i="1"/>
  <c r="O23" i="1" s="1"/>
  <c r="R23" i="1" s="1"/>
  <c r="L23" i="1" s="1"/>
  <c r="M23" i="1" s="1"/>
  <c r="AA19" i="1"/>
  <c r="T24" i="1"/>
  <c r="U24" i="1" s="1"/>
  <c r="Q24" i="1" s="1"/>
  <c r="O24" i="1" s="1"/>
  <c r="R24" i="1" s="1"/>
  <c r="L24" i="1" s="1"/>
  <c r="M24" i="1" s="1"/>
  <c r="AA20" i="1"/>
  <c r="Q20" i="1"/>
  <c r="O20" i="1" s="1"/>
  <c r="R20" i="1" s="1"/>
  <c r="L20" i="1" s="1"/>
  <c r="M20" i="1" s="1"/>
  <c r="AA25" i="1"/>
  <c r="Q25" i="1"/>
  <c r="O25" i="1" s="1"/>
  <c r="R25" i="1" s="1"/>
  <c r="L25" i="1" s="1"/>
  <c r="M25" i="1" s="1"/>
  <c r="AC28" i="1"/>
  <c r="V28" i="1"/>
  <c r="Z28" i="1" s="1"/>
  <c r="T31" i="1"/>
  <c r="U31" i="1" s="1"/>
  <c r="T19" i="1"/>
  <c r="U19" i="1" s="1"/>
  <c r="AY23" i="1"/>
  <c r="AA28" i="1"/>
  <c r="Q28" i="1"/>
  <c r="O28" i="1" s="1"/>
  <c r="R28" i="1" s="1"/>
  <c r="L28" i="1" s="1"/>
  <c r="M28" i="1" s="1"/>
  <c r="T17" i="1"/>
  <c r="U17" i="1" s="1"/>
  <c r="Q17" i="1" s="1"/>
  <c r="O17" i="1" s="1"/>
  <c r="R17" i="1" s="1"/>
  <c r="L17" i="1" s="1"/>
  <c r="M17" i="1" s="1"/>
  <c r="AY22" i="1"/>
  <c r="T30" i="1"/>
  <c r="U30" i="1" s="1"/>
  <c r="T22" i="1"/>
  <c r="U22" i="1" s="1"/>
  <c r="V22" i="1" l="1"/>
  <c r="Z22" i="1" s="1"/>
  <c r="AC22" i="1"/>
  <c r="AD22" i="1" s="1"/>
  <c r="AB22" i="1"/>
  <c r="AC25" i="1"/>
  <c r="AD25" i="1" s="1"/>
  <c r="V25" i="1"/>
  <c r="Z25" i="1" s="1"/>
  <c r="AB25" i="1"/>
  <c r="AD20" i="1"/>
  <c r="V30" i="1"/>
  <c r="Z30" i="1" s="1"/>
  <c r="AC30" i="1"/>
  <c r="AB30" i="1"/>
  <c r="V19" i="1"/>
  <c r="Z19" i="1" s="1"/>
  <c r="AC19" i="1"/>
  <c r="AB19" i="1"/>
  <c r="V21" i="1"/>
  <c r="Z21" i="1" s="1"/>
  <c r="AC21" i="1"/>
  <c r="AB21" i="1"/>
  <c r="Q21" i="1"/>
  <c r="O21" i="1" s="1"/>
  <c r="R21" i="1" s="1"/>
  <c r="L21" i="1" s="1"/>
  <c r="M21" i="1" s="1"/>
  <c r="Q30" i="1"/>
  <c r="O30" i="1" s="1"/>
  <c r="R30" i="1" s="1"/>
  <c r="L30" i="1" s="1"/>
  <c r="M30" i="1" s="1"/>
  <c r="Q22" i="1"/>
  <c r="O22" i="1" s="1"/>
  <c r="R22" i="1" s="1"/>
  <c r="L22" i="1" s="1"/>
  <c r="M22" i="1" s="1"/>
  <c r="V24" i="1"/>
  <c r="Z24" i="1" s="1"/>
  <c r="AC24" i="1"/>
  <c r="AD24" i="1" s="1"/>
  <c r="AB24" i="1"/>
  <c r="V29" i="1"/>
  <c r="Z29" i="1" s="1"/>
  <c r="AC29" i="1"/>
  <c r="AD29" i="1" s="1"/>
  <c r="Q29" i="1"/>
  <c r="O29" i="1" s="1"/>
  <c r="R29" i="1" s="1"/>
  <c r="L29" i="1" s="1"/>
  <c r="M29" i="1" s="1"/>
  <c r="AB29" i="1"/>
  <c r="AC17" i="1"/>
  <c r="V17" i="1"/>
  <c r="Z17" i="1" s="1"/>
  <c r="AB17" i="1"/>
  <c r="AB31" i="1"/>
  <c r="AC31" i="1"/>
  <c r="AD31" i="1" s="1"/>
  <c r="V31" i="1"/>
  <c r="Z31" i="1" s="1"/>
  <c r="AC23" i="1"/>
  <c r="AD23" i="1" s="1"/>
  <c r="AB23" i="1"/>
  <c r="V23" i="1"/>
  <c r="Z23" i="1" s="1"/>
  <c r="AD26" i="1"/>
  <c r="Q31" i="1"/>
  <c r="O31" i="1" s="1"/>
  <c r="R31" i="1" s="1"/>
  <c r="L31" i="1" s="1"/>
  <c r="M31" i="1" s="1"/>
  <c r="V27" i="1"/>
  <c r="Z27" i="1" s="1"/>
  <c r="AC27" i="1"/>
  <c r="AB27" i="1"/>
  <c r="AD28" i="1"/>
  <c r="Q19" i="1"/>
  <c r="O19" i="1" s="1"/>
  <c r="R19" i="1" s="1"/>
  <c r="L19" i="1" s="1"/>
  <c r="M19" i="1" s="1"/>
  <c r="AB18" i="1"/>
  <c r="V18" i="1"/>
  <c r="Z18" i="1" s="1"/>
  <c r="AC18" i="1"/>
  <c r="AD18" i="1" s="1"/>
  <c r="AD27" i="1" l="1"/>
  <c r="AD21" i="1"/>
  <c r="AD19" i="1"/>
  <c r="AD17" i="1"/>
  <c r="AD30" i="1"/>
</calcChain>
</file>

<file path=xl/sharedStrings.xml><?xml version="1.0" encoding="utf-8"?>
<sst xmlns="http://schemas.openxmlformats.org/spreadsheetml/2006/main" count="693" uniqueCount="351">
  <si>
    <t>File opened</t>
  </si>
  <si>
    <t>2020-12-16 11:42:36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</si>
  <si>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</si>
  <si>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</si>
  <si>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</si>
  <si>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</si>
  <si>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</si>
  <si>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</si>
  <si>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</si>
  <si>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</si>
  <si>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</si>
  <si>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</si>
  <si>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</si>
  <si>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{"co2aspan2a": "0.308883", "h2oaspan1": "1.00771", "h2obspanconc1": "12.28", "flowbzero": "0.29097", "flowmeterzero": "1.00299", "h2oaspanconc1": "12.28", "co2aspanconc1": "2500", "flowazero": "0.29042", "h2obspan1": "0.99587", "h2obzero": "1.1444", "tbzero": "0.134552", "co2bspan1": "1.00108", "ssa_ref": "35809.5", "h2oaspanconc2": "0", "h2oazero": "1.13424", "co2bspanconc1": "2500", "h2obspan2a": "0.0708892", "chamberpressurezero": "2.68126", "co2azero": "0.965182", "co2aspan2b": "0.306383", "co2aspan1": "1.00054", "co2bzero": "0.964262", "co2bspan2b": "0.308367", "tazero": "0.0863571", "h2obspan2": "0", "h2oaspan2b": "0.070146", "h2oaspan2": "0", "co2bspanconc2": "299.2", "co2aspanconc2": "299.2", "h2obspanconc2": "0", "ssb_ref": "37377.7", "oxygen": "21", "h2obspan2b": "0.0705964", "co2bspan2a": "0.310949", "co2aspan2": "-0.0279682", "h2oaspan2a": "0.0696095", "co2bspan2": "-0.0301809"}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</si>
  <si>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</si>
  <si>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</si>
  <si>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</si>
  <si>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</si>
  <si>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</si>
  <si>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</si>
  <si>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</si>
  <si>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</si>
  <si>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</si>
  <si>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11:42:36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</si>
  <si>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</si>
  <si>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</si>
  <si>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</si>
  <si>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</si>
  <si>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</si>
  <si>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</si>
  <si>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</si>
  <si>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</si>
  <si>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</si>
  <si>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</si>
  <si>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</si>
  <si>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</si>
  <si>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</si>
  <si>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</si>
  <si>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</si>
  <si>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</si>
  <si>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</si>
  <si>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</si>
  <si>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</si>
  <si>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</si>
  <si>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</si>
  <si>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</si>
  <si>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</si>
  <si>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</si>
  <si>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</si>
  <si>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</si>
  <si>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</si>
  <si>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</si>
  <si>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</si>
  <si>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</si>
  <si>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</si>
  <si>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</si>
  <si>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</si>
  <si>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</si>
  <si>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</si>
  <si>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</si>
  <si>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</si>
  <si>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</si>
  <si>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</si>
  <si>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</si>
  <si>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</si>
  <si>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</si>
  <si>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</si>
  <si>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</si>
  <si>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</si>
  <si>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</si>
  <si>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</si>
  <si>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</si>
  <si>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</si>
  <si>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</si>
  <si>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</si>
  <si>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</si>
  <si>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</si>
  <si>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3.02308 70.0048 377.589 635.329 894.513 1112.2 1310.86 1501.81</t>
  </si>
  <si>
    <t>Fs_true</t>
  </si>
  <si>
    <t>-0.184547 101.051 403.292 601.246 800.825 1000.87 1200.89 1401.23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</si>
  <si>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</si>
  <si>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</si>
  <si>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</si>
  <si>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</si>
  <si>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</si>
  <si>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</si>
  <si>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</si>
  <si>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</si>
  <si>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</si>
  <si>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</si>
  <si>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</si>
  <si>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</si>
  <si>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</si>
  <si>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</si>
  <si>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</si>
  <si>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</si>
  <si>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</si>
  <si>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</si>
  <si>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</si>
  <si>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</si>
  <si>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</si>
  <si>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</si>
  <si>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</si>
  <si>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</si>
  <si>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</si>
  <si>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</si>
  <si>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</si>
  <si>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</si>
  <si>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</si>
  <si>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</si>
  <si>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</si>
  <si>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</si>
  <si>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</si>
  <si>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</si>
  <si>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</si>
  <si>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</si>
  <si>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</si>
  <si>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</si>
  <si>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</si>
  <si>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</si>
  <si>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</si>
  <si>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</si>
  <si>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</si>
  <si>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</si>
  <si>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</si>
  <si>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</si>
  <si>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</si>
  <si>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</si>
  <si>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</si>
  <si>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</si>
  <si>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</si>
  <si>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</si>
  <si>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</si>
  <si>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</si>
  <si>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</si>
  <si>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</si>
  <si>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</si>
  <si>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</si>
  <si>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</si>
  <si>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</si>
  <si>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</si>
  <si>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</si>
  <si>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</si>
  <si>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</si>
  <si>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</si>
  <si>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</si>
  <si>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</si>
  <si>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</si>
  <si>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</si>
  <si>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</si>
  <si>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</si>
  <si>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</si>
  <si>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</si>
  <si>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</si>
  <si>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</si>
  <si>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</si>
  <si>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</si>
  <si>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</si>
  <si>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</si>
  <si>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</si>
  <si>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</si>
  <si>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</si>
  <si>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</si>
  <si>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</si>
  <si>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</si>
  <si>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</si>
  <si>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</si>
  <si>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</si>
  <si>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</si>
  <si>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</si>
  <si>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</si>
  <si>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</si>
  <si>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</si>
  <si>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</si>
  <si>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</si>
  <si>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</si>
  <si>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</si>
  <si>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</si>
  <si>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</si>
  <si>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</si>
  <si>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</si>
  <si>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</si>
  <si>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</si>
  <si>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</si>
  <si>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</si>
  <si>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</si>
  <si>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</si>
  <si>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</si>
  <si>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</si>
  <si>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</si>
  <si>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</si>
  <si>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</si>
  <si>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</si>
  <si>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</si>
  <si>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</si>
  <si>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</si>
  <si>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</si>
  <si>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</si>
  <si>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</si>
  <si>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</si>
  <si>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</si>
  <si>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</si>
  <si>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</si>
  <si>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</si>
  <si>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</si>
  <si>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</si>
  <si>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</si>
  <si>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</si>
  <si>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</si>
  <si>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</si>
  <si>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</si>
  <si>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</si>
  <si>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</si>
  <si>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</si>
  <si>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</si>
  <si>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</si>
  <si>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</si>
  <si>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</si>
  <si>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</si>
  <si>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</si>
  <si>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</si>
  <si>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</si>
  <si>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</si>
  <si>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</si>
  <si>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</si>
  <si>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</si>
  <si>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</si>
  <si>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</si>
  <si>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</si>
  <si>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</si>
  <si>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</si>
  <si>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</si>
  <si>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</si>
  <si>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</si>
  <si>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</si>
  <si>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</si>
  <si>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</si>
  <si>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</si>
  <si>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</si>
  <si>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</si>
  <si>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</si>
  <si>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</si>
  <si>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</si>
  <si>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</si>
  <si>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</si>
  <si>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</si>
  <si>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</si>
  <si>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</si>
  <si>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</si>
  <si>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</si>
  <si>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</si>
  <si>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</si>
  <si>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</si>
  <si>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</si>
  <si>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</si>
  <si>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</si>
  <si>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</si>
  <si>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</si>
  <si>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</si>
  <si>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</si>
  <si>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</si>
  <si>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</si>
  <si>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</si>
  <si>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</si>
  <si>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</si>
  <si>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</si>
  <si>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</si>
  <si>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</si>
  <si>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</si>
  <si>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</si>
  <si>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</si>
  <si>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</si>
  <si>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</si>
  <si>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</si>
  <si>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</si>
  <si>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</si>
  <si>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</si>
  <si>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</si>
  <si>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</si>
  <si>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</si>
  <si>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</si>
  <si>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</si>
  <si>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</si>
  <si>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11:44:46</t>
  </si>
  <si>
    <t>11:44:46</t>
  </si>
  <si>
    <t>1149</t>
  </si>
  <si>
    <t>_1</t>
  </si>
  <si>
    <t>RECT-4143-20200907-06_33_50</t>
  </si>
  <si>
    <t>RECT-7929-20201216-11_44_49</t>
  </si>
  <si>
    <t>DARK-7930-20201216-11_44_51</t>
  </si>
  <si>
    <t>0: Broadleaf</t>
  </si>
  <si>
    <t>11:45:24</t>
  </si>
  <si>
    <t>1/3</t>
  </si>
  <si>
    <t>20201216 11:47:25</t>
  </si>
  <si>
    <t>11:47:25</t>
  </si>
  <si>
    <t>RECT-7931-20201216-11_47_29</t>
  </si>
  <si>
    <t>DARK-7932-20201216-11_47_31</t>
  </si>
  <si>
    <t>20201216 11:48:37</t>
  </si>
  <si>
    <t>11:48:37</t>
  </si>
  <si>
    <t>RECT-7933-20201216-11_48_41</t>
  </si>
  <si>
    <t>DARK-7934-20201216-11_48_43</t>
  </si>
  <si>
    <t>3/3</t>
  </si>
  <si>
    <t>20201216 11:49:58</t>
  </si>
  <si>
    <t>11:49:58</t>
  </si>
  <si>
    <t>RECT-7935-20201216-11_50_02</t>
  </si>
  <si>
    <t>DARK-7936-20201216-11_50_04</t>
  </si>
  <si>
    <t>20201216 11:51:15</t>
  </si>
  <si>
    <t>11:51:15</t>
  </si>
  <si>
    <t>RECT-7937-20201216-11_51_19</t>
  </si>
  <si>
    <t>DARK-7938-20201216-11_51_21</t>
  </si>
  <si>
    <t>20201216 11:52:24</t>
  </si>
  <si>
    <t>11:52:24</t>
  </si>
  <si>
    <t>RECT-7939-20201216-11_52_28</t>
  </si>
  <si>
    <t>DARK-7940-20201216-11_52_30</t>
  </si>
  <si>
    <t>20201216 11:53:32</t>
  </si>
  <si>
    <t>11:53:32</t>
  </si>
  <si>
    <t>RECT-7941-20201216-11_53_36</t>
  </si>
  <si>
    <t>DARK-7942-20201216-11_53_38</t>
  </si>
  <si>
    <t>20201216 11:55:15</t>
  </si>
  <si>
    <t>11:55:15</t>
  </si>
  <si>
    <t>RECT-7943-20201216-11_55_19</t>
  </si>
  <si>
    <t>DARK-7944-20201216-11_55_21</t>
  </si>
  <si>
    <t>20201216 11:57:07</t>
  </si>
  <si>
    <t>11:57:07</t>
  </si>
  <si>
    <t>RECT-7945-20201216-11_57_11</t>
  </si>
  <si>
    <t>DARK-7946-20201216-11_57_13</t>
  </si>
  <si>
    <t>11:57:41</t>
  </si>
  <si>
    <t>20201216 11:59:25</t>
  </si>
  <si>
    <t>11:59:25</t>
  </si>
  <si>
    <t>RECT-7947-20201216-11_59_29</t>
  </si>
  <si>
    <t>DARK-7948-20201216-11_59_31</t>
  </si>
  <si>
    <t>20201216 12:00:32</t>
  </si>
  <si>
    <t>12:00:32</t>
  </si>
  <si>
    <t>RECT-7949-20201216-12_00_36</t>
  </si>
  <si>
    <t>DARK-7950-20201216-12_00_38</t>
  </si>
  <si>
    <t>20201216 12:01:39</t>
  </si>
  <si>
    <t>12:01:39</t>
  </si>
  <si>
    <t>RECT-7951-20201216-12_01_43</t>
  </si>
  <si>
    <t>DARK-7952-20201216-12_01_45</t>
  </si>
  <si>
    <t>20201216 12:03:38</t>
  </si>
  <si>
    <t>12:03:38</t>
  </si>
  <si>
    <t>RECT-7953-20201216-12_03_42</t>
  </si>
  <si>
    <t>DARK-7954-20201216-12_03_44</t>
  </si>
  <si>
    <t>20201216 12:05:39</t>
  </si>
  <si>
    <t>12:05:39</t>
  </si>
  <si>
    <t>RECT-7955-20201216-12_05_42</t>
  </si>
  <si>
    <t>DARK-7956-20201216-12_05_44</t>
  </si>
  <si>
    <t>20201216 12:07:21</t>
  </si>
  <si>
    <t>12:07:21</t>
  </si>
  <si>
    <t>RECT-7957-20201216-12_07_25</t>
  </si>
  <si>
    <t>DARK-7958-20201216-12_07_27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</si>
</sst>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1608147886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1608147878</v>
      </c>
      <c r="I17">
        <f t="shared" ref="I17:I31" si="0">BW17*AG17*(BS17-BT17)/(100*BL17*(1000-AG17*BS17))</f>
        <v>7.4941066936782064E-3</v>
      </c>
      <c r="J17">
        <f t="shared" ref="J17:J31" si="1">BW17*AG17*(BR17-BQ17*(1000-AG17*BT17)/(1000-AG17*BS17))/(100*BL17)</f>
        <v>18.189685811802232</v>
      </c>
      <c r="K17">
        <f t="shared" ref="K17:K31" si="2">BQ17 - IF(AG17&gt;1, J17*BL17*100/(AI17*CE17), 0)</f>
        <v>399.63370967741901</v>
      </c>
      <c r="L17">
        <f t="shared" ref="L17:L31" si="3">((R17-I17/2)*K17-J17)/(R17+I17/2)</f>
        <v>319.0668005871085</v>
      </c>
      <c r="M17">
        <f t="shared" ref="M17:M31" si="4">L17*(BX17+BY17)/1000</f>
        <v>32.686361931581935</v>
      </c>
      <c r="N17">
        <f t="shared" ref="N17:N31" si="5">(BQ17 - IF(AG17&gt;1, J17*BL17*100/(AI17*CE17), 0))*(BX17+BY17)/1000</f>
        <v>40.939928725084137</v>
      </c>
      <c r="O17">
        <f t="shared" ref="O17:O31" si="6">2/((1/Q17-1/P17)+SIGN(Q17)*SQRT((1/Q17-1/P17)*(1/Q17-1/P17) + 4*BM17/((BM17+1)*(BM17+1))*(2*1/Q17*1/P17-1/P17*1/P17)))</f>
        <v>0.44403188476943661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2.9718889318492412</v>
      </c>
      <c r="Q17">
        <f t="shared" ref="Q17:Q31" si="8">I17*(1000-(1000*0.61365*EXP(17.502*U17/(240.97+U17))/(BX17+BY17)+BS17)/2)/(1000*0.61365*EXP(17.502*U17/(240.97+U17))/(BX17+BY17)-BS17)</f>
        <v>0.41019526832987607</v>
      </c>
      <c r="R17">
        <f t="shared" ref="R17:R31" si="9">1/((BM17+1)/(O17/1.6)+1/(P17/1.37)) + BM17/((BM17+1)/(O17/1.6) + BM17/(P17/1.37))</f>
        <v>0.25919692340133971</v>
      </c>
      <c r="S17">
        <f t="shared" ref="S17:S31" si="10">(BI17*BK17)</f>
        <v>231.29410551957693</v>
      </c>
      <c r="T17">
        <f t="shared" ref="T17:T31" si="11">(BZ17+(S17+2*0.95*0.0000000567*(((BZ17+$B$7)+273)^4-(BZ17+273)^4)-44100*I17)/(1.84*29.3*P17+8*0.95*0.0000000567*(BZ17+273)^3))</f>
        <v>27.444664751666721</v>
      </c>
      <c r="U17">
        <f t="shared" ref="U17:U31" si="12">($C$7*CA17+$D$7*CB17+$E$7*T17)</f>
        <v>27.709041935483899</v>
      </c>
      <c r="V17">
        <f t="shared" ref="V17:V31" si="13">0.61365*EXP(17.502*U17/(240.97+U17))</f>
        <v>3.73094644655301</v>
      </c>
      <c r="W17">
        <f t="shared" ref="W17:W31" si="14">(X17/Y17*100)</f>
        <v>50.291671281219685</v>
      </c>
      <c r="X17">
        <f t="shared" ref="X17:X31" si="15">BS17*(BX17+BY17)/1000</f>
        <v>1.910878425674146</v>
      </c>
      <c r="Y17">
        <f t="shared" ref="Y17:Y31" si="16">0.61365*EXP(17.502*BZ17/(240.97+BZ17))</f>
        <v>3.7995922127720605</v>
      </c>
      <c r="Z17">
        <f t="shared" ref="Z17:Z31" si="17">(V17-BS17*(BX17+BY17)/1000)</f>
        <v>1.820068020878864</v>
      </c>
      <c r="AA17">
        <f t="shared" ref="AA17:AA31" si="18">(-I17*44100)</f>
        <v>-330.4901051912089</v>
      </c>
      <c r="AB17">
        <f t="shared" ref="AB17:AB31" si="19">2*29.3*P17*0.92*(BZ17-U17)</f>
        <v>50.057528293919923</v>
      </c>
      <c r="AC17">
        <f t="shared" ref="AC17:AC31" si="20">2*0.95*0.0000000567*(((BZ17+$B$7)+273)^4-(U17+273)^4)</f>
        <v>3.6666061993535894</v>
      </c>
      <c r="AD17">
        <f t="shared" ref="AD17:AD31" si="21">S17+AC17+AA17+AB17</f>
        <v>-45.471865178358449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53979.415436917661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1185.43807692308</v>
      </c>
      <c r="AR17">
        <v>1489.68</v>
      </c>
      <c r="AS17">
        <f t="shared" ref="AS17:AS31" si="27">1-AQ17/AR17</f>
        <v>0.2042330722550616</v>
      </c>
      <c r="AT17">
        <v>0.5</v>
      </c>
      <c r="AU17">
        <f t="shared" ref="AU17:AU31" si="28">BI17</f>
        <v>1180.1973849510257</v>
      </c>
      <c r="AV17">
        <f t="shared" ref="AV17:AV31" si="29">J17</f>
        <v>18.189685811802232</v>
      </c>
      <c r="AW17">
        <f t="shared" ref="AW17:AW31" si="30">AS17*AT17*AU17</f>
        <v>120.51766889796879</v>
      </c>
      <c r="AX17">
        <f t="shared" ref="AX17:AX31" si="31">BC17/AR17</f>
        <v>0.43454298909832983</v>
      </c>
      <c r="AY17">
        <f t="shared" ref="AY17:AY31" si="32">(AV17-AO17)/AU17</f>
        <v>1.5901944480581309E-2</v>
      </c>
      <c r="AZ17">
        <f t="shared" ref="AZ17:AZ31" si="33">(AL17-AR17)/AR17</f>
        <v>1.1897857257934588</v>
      </c>
      <c r="BA17" t="s">
        <v>289</v>
      </c>
      <c r="BB17">
        <v>842.35</v>
      </c>
      <c r="BC17">
        <f t="shared" ref="BC17:BC31" si="34">AR17-BB17</f>
        <v>647.33000000000004</v>
      </c>
      <c r="BD17">
        <f t="shared" ref="BD17:BD31" si="35">(AR17-AQ17)/(AR17-BB17)</f>
        <v>0.46999509226657205</v>
      </c>
      <c r="BE17">
        <f t="shared" ref="BE17:BE31" si="36">(AL17-AR17)/(AL17-BB17)</f>
        <v>0.73247841701346839</v>
      </c>
      <c r="BF17">
        <f t="shared" ref="BF17:BF31" si="37">(AR17-AQ17)/(AR17-AK17)</f>
        <v>0.39297431403407973</v>
      </c>
      <c r="BG17">
        <f t="shared" ref="BG17:BG31" si="38">(AL17-AR17)/(AL17-AK17)</f>
        <v>0.69598596501402765</v>
      </c>
      <c r="BH17">
        <f t="shared" ref="BH17:BH31" si="39">$B$11*CF17+$C$11*CG17+$F$11*CH17*(1-CK17)</f>
        <v>1400.01419354839</v>
      </c>
      <c r="BI17">
        <f t="shared" ref="BI17:BI31" si="40">BH17*BJ17</f>
        <v>1180.1973849510257</v>
      </c>
      <c r="BJ17">
        <f t="shared" ref="BJ17:BJ31" si="41">($B$11*$D$9+$C$11*$D$9+$F$11*((CU17+CM17)/MAX(CU17+CM17+CV17, 0.1)*$I$9+CV17/MAX(CU17+CM17+CV17, 0.1)*$J$9))/($B$11+$C$11+$F$11)</f>
        <v>0.84298958566967797</v>
      </c>
      <c r="BK17">
        <f t="shared" ref="BK17:BK31" si="42">($B$11*$K$9+$C$11*$K$9+$F$11*((CU17+CM17)/MAX(CU17+CM17+CV17, 0.1)*$P$9+CV17/MAX(CU17+CM17+CV17, 0.1)*$Q$9))/($B$11+$C$11+$F$11)</f>
        <v>0.19597917133935597</v>
      </c>
      <c r="BL17">
        <v>6</v>
      </c>
      <c r="BM17">
        <v>0.5</v>
      </c>
      <c r="BN17" t="s">
        <v>290</v>
      </c>
      <c r="BO17">
        <v>2</v>
      </c>
      <c r="BP17">
        <v>1608147878</v>
      </c>
      <c r="BQ17">
        <v>399.63370967741901</v>
      </c>
      <c r="BR17">
        <v>425.05432258064502</v>
      </c>
      <c r="BS17">
        <v>18.652974193548399</v>
      </c>
      <c r="BT17">
        <v>9.8280990322580699</v>
      </c>
      <c r="BU17">
        <v>396.58370967741899</v>
      </c>
      <c r="BV17">
        <v>18.674974193548401</v>
      </c>
      <c r="BW17">
        <v>500.01745161290302</v>
      </c>
      <c r="BX17">
        <v>102.394838709677</v>
      </c>
      <c r="BY17">
        <v>4.8793380645161297E-2</v>
      </c>
      <c r="BZ17">
        <v>28.021470967741902</v>
      </c>
      <c r="CA17">
        <v>27.709041935483899</v>
      </c>
      <c r="CB17">
        <v>999.9</v>
      </c>
      <c r="CC17">
        <v>0</v>
      </c>
      <c r="CD17">
        <v>0</v>
      </c>
      <c r="CE17">
        <v>10003.796774193501</v>
      </c>
      <c r="CF17">
        <v>0</v>
      </c>
      <c r="CG17">
        <v>534.69838709677401</v>
      </c>
      <c r="CH17">
        <v>1400.01419354839</v>
      </c>
      <c r="CI17">
        <v>0.89999158064516105</v>
      </c>
      <c r="CJ17">
        <v>0.100008474193548</v>
      </c>
      <c r="CK17">
        <v>0</v>
      </c>
      <c r="CL17">
        <v>1185.28096774194</v>
      </c>
      <c r="CM17">
        <v>4.9997499999999997</v>
      </c>
      <c r="CN17">
        <v>16445.970967741901</v>
      </c>
      <c r="CO17">
        <v>12178.1451612903</v>
      </c>
      <c r="CP17">
        <v>49.441064516129003</v>
      </c>
      <c r="CQ17">
        <v>51.389000000000003</v>
      </c>
      <c r="CR17">
        <v>50.5741935483871</v>
      </c>
      <c r="CS17">
        <v>50.75</v>
      </c>
      <c r="CT17">
        <v>50.469516129032201</v>
      </c>
      <c r="CU17">
        <v>1255.4996774193601</v>
      </c>
      <c r="CV17">
        <v>139.51548387096801</v>
      </c>
      <c r="CW17">
        <v>0</v>
      </c>
      <c r="CX17">
        <v>466.5</v>
      </c>
      <c r="CY17">
        <v>0</v>
      </c>
      <c r="CZ17">
        <v>1185.43807692308</v>
      </c>
      <c r="DA17">
        <v>14.5753846274262</v>
      </c>
      <c r="DB17">
        <v>165.548717975253</v>
      </c>
      <c r="DC17">
        <v>16447.696153846198</v>
      </c>
      <c r="DD17">
        <v>15</v>
      </c>
      <c r="DE17">
        <v>1608147924.5</v>
      </c>
      <c r="DF17" t="s">
        <v>291</v>
      </c>
      <c r="DG17">
        <v>1608147917.5</v>
      </c>
      <c r="DH17">
        <v>1608147924.5</v>
      </c>
      <c r="DI17">
        <v>10</v>
      </c>
      <c r="DJ17">
        <v>-1.5269999999999999</v>
      </c>
      <c r="DK17">
        <v>-6.4000000000000001E-2</v>
      </c>
      <c r="DL17">
        <v>3.05</v>
      </c>
      <c r="DM17">
        <v>-2.1999999999999999E-2</v>
      </c>
      <c r="DN17">
        <v>425</v>
      </c>
      <c r="DO17">
        <v>10</v>
      </c>
      <c r="DP17">
        <v>7.0000000000000007E-2</v>
      </c>
      <c r="DQ17">
        <v>0.01</v>
      </c>
      <c r="DR17">
        <v>16.845854543785201</v>
      </c>
      <c r="DS17">
        <v>4.5737158186633096</v>
      </c>
      <c r="DT17">
        <v>0.34127296275820401</v>
      </c>
      <c r="DU17">
        <v>0</v>
      </c>
      <c r="DV17">
        <v>-23.916873333333299</v>
      </c>
      <c r="DW17">
        <v>-5.30118086763067</v>
      </c>
      <c r="DX17">
        <v>0.38284240093745597</v>
      </c>
      <c r="DY17">
        <v>0</v>
      </c>
      <c r="DZ17">
        <v>8.8888846666666694</v>
      </c>
      <c r="EA17">
        <v>-0.109609788654037</v>
      </c>
      <c r="EB17">
        <v>8.4559918532493301E-3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3.05</v>
      </c>
      <c r="EJ17">
        <v>-2.1999999999999999E-2</v>
      </c>
      <c r="EK17">
        <v>4.5772499999999399</v>
      </c>
      <c r="EL17">
        <v>0</v>
      </c>
      <c r="EM17">
        <v>0</v>
      </c>
      <c r="EN17">
        <v>0</v>
      </c>
      <c r="EO17">
        <v>4.2299999999997298E-2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11.8</v>
      </c>
      <c r="EX17">
        <v>11.8</v>
      </c>
      <c r="EY17">
        <v>2</v>
      </c>
      <c r="EZ17">
        <v>514.68100000000004</v>
      </c>
      <c r="FA17">
        <v>461.01600000000002</v>
      </c>
      <c r="FB17">
        <v>24.214300000000001</v>
      </c>
      <c r="FC17">
        <v>33.834000000000003</v>
      </c>
      <c r="FD17">
        <v>29.999700000000001</v>
      </c>
      <c r="FE17">
        <v>33.811</v>
      </c>
      <c r="FF17">
        <v>33.7836</v>
      </c>
      <c r="FG17">
        <v>23.248999999999999</v>
      </c>
      <c r="FH17">
        <v>29.531199999999998</v>
      </c>
      <c r="FI17">
        <v>97.755300000000005</v>
      </c>
      <c r="FJ17">
        <v>24.199000000000002</v>
      </c>
      <c r="FK17">
        <v>425.30700000000002</v>
      </c>
      <c r="FL17">
        <v>9.9278600000000008</v>
      </c>
      <c r="FM17">
        <v>101.331</v>
      </c>
      <c r="FN17">
        <v>100.70699999999999</v>
      </c>
    </row>
    <row r="18" spans="1:170" x14ac:dyDescent="0.25">
      <c r="A18">
        <v>2</v>
      </c>
      <c r="B18">
        <v>1608148045.5</v>
      </c>
      <c r="C18">
        <v>159.5</v>
      </c>
      <c r="D18" t="s">
        <v>293</v>
      </c>
      <c r="E18" t="s">
        <v>294</v>
      </c>
      <c r="F18" t="s">
        <v>285</v>
      </c>
      <c r="G18" t="s">
        <v>286</v>
      </c>
      <c r="H18">
        <v>1608148037.5</v>
      </c>
      <c r="I18">
        <f t="shared" si="0"/>
        <v>7.090339991612315E-3</v>
      </c>
      <c r="J18">
        <f t="shared" si="1"/>
        <v>-1.8444941137716229</v>
      </c>
      <c r="K18">
        <f t="shared" si="2"/>
        <v>49.613606451612903</v>
      </c>
      <c r="L18">
        <f t="shared" si="3"/>
        <v>55.626131876012671</v>
      </c>
      <c r="M18">
        <f t="shared" si="4"/>
        <v>5.6980284493063156</v>
      </c>
      <c r="N18">
        <f t="shared" si="5"/>
        <v>5.082139122384036</v>
      </c>
      <c r="O18">
        <f t="shared" si="6"/>
        <v>0.41760483206749477</v>
      </c>
      <c r="P18">
        <f t="shared" si="7"/>
        <v>2.9709382488575606</v>
      </c>
      <c r="Q18">
        <f t="shared" si="8"/>
        <v>0.38752097967187138</v>
      </c>
      <c r="R18">
        <f t="shared" si="9"/>
        <v>0.24472268260436086</v>
      </c>
      <c r="S18">
        <f t="shared" si="10"/>
        <v>231.29157366831205</v>
      </c>
      <c r="T18">
        <f t="shared" si="11"/>
        <v>27.529493780153913</v>
      </c>
      <c r="U18">
        <f t="shared" si="12"/>
        <v>27.8352838709677</v>
      </c>
      <c r="V18">
        <f t="shared" si="13"/>
        <v>3.7585524480790955</v>
      </c>
      <c r="W18">
        <f t="shared" si="14"/>
        <v>51.019681301480922</v>
      </c>
      <c r="X18">
        <f t="shared" si="15"/>
        <v>1.9364450032679827</v>
      </c>
      <c r="Y18">
        <f t="shared" si="16"/>
        <v>3.795486278766258</v>
      </c>
      <c r="Z18">
        <f t="shared" si="17"/>
        <v>1.8221074448111128</v>
      </c>
      <c r="AA18">
        <f t="shared" si="18"/>
        <v>-312.68399363010309</v>
      </c>
      <c r="AB18">
        <f t="shared" si="19"/>
        <v>26.850561852378686</v>
      </c>
      <c r="AC18">
        <f t="shared" si="20"/>
        <v>1.9684313400417732</v>
      </c>
      <c r="AD18">
        <f t="shared" si="21"/>
        <v>-52.57342676937057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53954.693077938697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984.60627999999997</v>
      </c>
      <c r="AR18">
        <v>1104.58</v>
      </c>
      <c r="AS18">
        <f t="shared" si="27"/>
        <v>0.10861478571040573</v>
      </c>
      <c r="AT18">
        <v>0.5</v>
      </c>
      <c r="AU18">
        <f t="shared" si="28"/>
        <v>1180.189462037617</v>
      </c>
      <c r="AV18">
        <f t="shared" si="29"/>
        <v>-1.8444941137716229</v>
      </c>
      <c r="AW18">
        <f t="shared" si="30"/>
        <v>64.093012758447387</v>
      </c>
      <c r="AX18">
        <f t="shared" si="31"/>
        <v>0.26903438410979735</v>
      </c>
      <c r="AY18">
        <f t="shared" si="32"/>
        <v>-1.0733417596936856E-3</v>
      </c>
      <c r="AZ18">
        <f t="shared" si="33"/>
        <v>1.9532310923608975</v>
      </c>
      <c r="BA18" t="s">
        <v>296</v>
      </c>
      <c r="BB18">
        <v>807.41</v>
      </c>
      <c r="BC18">
        <f t="shared" si="34"/>
        <v>297.16999999999996</v>
      </c>
      <c r="BD18">
        <f t="shared" si="35"/>
        <v>0.40372083319312169</v>
      </c>
      <c r="BE18">
        <f t="shared" si="36"/>
        <v>0.87893688357294464</v>
      </c>
      <c r="BF18">
        <f t="shared" si="37"/>
        <v>0.30833403053175534</v>
      </c>
      <c r="BG18">
        <f t="shared" si="38"/>
        <v>0.84720701845958291</v>
      </c>
      <c r="BH18">
        <f t="shared" si="39"/>
        <v>1400.00548387097</v>
      </c>
      <c r="BI18">
        <f t="shared" si="40"/>
        <v>1180.189462037617</v>
      </c>
      <c r="BJ18">
        <f t="shared" si="41"/>
        <v>0.84298917085269642</v>
      </c>
      <c r="BK18">
        <f t="shared" si="42"/>
        <v>0.19597834170539302</v>
      </c>
      <c r="BL18">
        <v>6</v>
      </c>
      <c r="BM18">
        <v>0.5</v>
      </c>
      <c r="BN18" t="s">
        <v>290</v>
      </c>
      <c r="BO18">
        <v>2</v>
      </c>
      <c r="BP18">
        <v>1608148037.5</v>
      </c>
      <c r="BQ18">
        <v>49.613606451612903</v>
      </c>
      <c r="BR18">
        <v>47.822419354838701</v>
      </c>
      <c r="BS18">
        <v>18.9042483870968</v>
      </c>
      <c r="BT18">
        <v>10.5570258064516</v>
      </c>
      <c r="BU18">
        <v>46.563896774193601</v>
      </c>
      <c r="BV18">
        <v>18.925845161290301</v>
      </c>
      <c r="BW18">
        <v>500.02038709677402</v>
      </c>
      <c r="BX18">
        <v>102.385548387097</v>
      </c>
      <c r="BY18">
        <v>4.8833748387096802E-2</v>
      </c>
      <c r="BZ18">
        <v>28.002922580645201</v>
      </c>
      <c r="CA18">
        <v>27.8352838709677</v>
      </c>
      <c r="CB18">
        <v>999.9</v>
      </c>
      <c r="CC18">
        <v>0</v>
      </c>
      <c r="CD18">
        <v>0</v>
      </c>
      <c r="CE18">
        <v>9999.3232258064509</v>
      </c>
      <c r="CF18">
        <v>0</v>
      </c>
      <c r="CG18">
        <v>562.46119354838697</v>
      </c>
      <c r="CH18">
        <v>1400.00548387097</v>
      </c>
      <c r="CI18">
        <v>0.90000387096774204</v>
      </c>
      <c r="CJ18">
        <v>9.9996219354838697E-2</v>
      </c>
      <c r="CK18">
        <v>0</v>
      </c>
      <c r="CL18">
        <v>984.93380645161301</v>
      </c>
      <c r="CM18">
        <v>4.9997499999999997</v>
      </c>
      <c r="CN18">
        <v>13655.580645161301</v>
      </c>
      <c r="CO18">
        <v>12178.1129032258</v>
      </c>
      <c r="CP18">
        <v>49.378870967741904</v>
      </c>
      <c r="CQ18">
        <v>51.358741935483899</v>
      </c>
      <c r="CR18">
        <v>50.51</v>
      </c>
      <c r="CS18">
        <v>50.695129032258002</v>
      </c>
      <c r="CT18">
        <v>50.420935483870899</v>
      </c>
      <c r="CU18">
        <v>1255.5103225806499</v>
      </c>
      <c r="CV18">
        <v>139.49516129032301</v>
      </c>
      <c r="CW18">
        <v>0</v>
      </c>
      <c r="CX18">
        <v>159.10000014305101</v>
      </c>
      <c r="CY18">
        <v>0</v>
      </c>
      <c r="CZ18">
        <v>984.60627999999997</v>
      </c>
      <c r="DA18">
        <v>-17.8648461788429</v>
      </c>
      <c r="DB18">
        <v>-257.51538468016901</v>
      </c>
      <c r="DC18">
        <v>13650.904</v>
      </c>
      <c r="DD18">
        <v>15</v>
      </c>
      <c r="DE18">
        <v>1608147924.5</v>
      </c>
      <c r="DF18" t="s">
        <v>291</v>
      </c>
      <c r="DG18">
        <v>1608147917.5</v>
      </c>
      <c r="DH18">
        <v>1608147924.5</v>
      </c>
      <c r="DI18">
        <v>10</v>
      </c>
      <c r="DJ18">
        <v>-1.5269999999999999</v>
      </c>
      <c r="DK18">
        <v>-6.4000000000000001E-2</v>
      </c>
      <c r="DL18">
        <v>3.05</v>
      </c>
      <c r="DM18">
        <v>-2.1999999999999999E-2</v>
      </c>
      <c r="DN18">
        <v>425</v>
      </c>
      <c r="DO18">
        <v>10</v>
      </c>
      <c r="DP18">
        <v>7.0000000000000007E-2</v>
      </c>
      <c r="DQ18">
        <v>0.01</v>
      </c>
      <c r="DR18">
        <v>-1.84026164535642</v>
      </c>
      <c r="DS18">
        <v>-0.454444299879953</v>
      </c>
      <c r="DT18">
        <v>3.77000149331672E-2</v>
      </c>
      <c r="DU18">
        <v>1</v>
      </c>
      <c r="DV18">
        <v>1.7890360000000001</v>
      </c>
      <c r="DW18">
        <v>0.56483666295884405</v>
      </c>
      <c r="DX18">
        <v>4.6139098719704799E-2</v>
      </c>
      <c r="DY18">
        <v>0</v>
      </c>
      <c r="DZ18">
        <v>8.3488856666666695</v>
      </c>
      <c r="EA18">
        <v>-0.32663679644049798</v>
      </c>
      <c r="EB18">
        <v>2.39298293187023E-2</v>
      </c>
      <c r="EC18">
        <v>0</v>
      </c>
      <c r="ED18">
        <v>1</v>
      </c>
      <c r="EE18">
        <v>3</v>
      </c>
      <c r="EF18" t="s">
        <v>292</v>
      </c>
      <c r="EG18">
        <v>100</v>
      </c>
      <c r="EH18">
        <v>100</v>
      </c>
      <c r="EI18">
        <v>3.05</v>
      </c>
      <c r="EJ18">
        <v>-2.1600000000000001E-2</v>
      </c>
      <c r="EK18">
        <v>3.0497142857144</v>
      </c>
      <c r="EL18">
        <v>0</v>
      </c>
      <c r="EM18">
        <v>0</v>
      </c>
      <c r="EN18">
        <v>0</v>
      </c>
      <c r="EO18">
        <v>-2.1592380952380801E-2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2.1</v>
      </c>
      <c r="EX18">
        <v>2</v>
      </c>
      <c r="EY18">
        <v>2</v>
      </c>
      <c r="EZ18">
        <v>514.62800000000004</v>
      </c>
      <c r="FA18">
        <v>461.351</v>
      </c>
      <c r="FB18">
        <v>24.252600000000001</v>
      </c>
      <c r="FC18">
        <v>33.7288</v>
      </c>
      <c r="FD18">
        <v>29.999400000000001</v>
      </c>
      <c r="FE18">
        <v>33.716000000000001</v>
      </c>
      <c r="FF18">
        <v>33.692</v>
      </c>
      <c r="FG18">
        <v>6.7512600000000003</v>
      </c>
      <c r="FH18">
        <v>22.505600000000001</v>
      </c>
      <c r="FI18">
        <v>99.256699999999995</v>
      </c>
      <c r="FJ18">
        <v>24.255299999999998</v>
      </c>
      <c r="FK18">
        <v>47.961100000000002</v>
      </c>
      <c r="FL18">
        <v>10.708</v>
      </c>
      <c r="FM18">
        <v>101.355</v>
      </c>
      <c r="FN18">
        <v>100.732</v>
      </c>
    </row>
    <row r="19" spans="1:170" x14ac:dyDescent="0.25">
      <c r="A19">
        <v>3</v>
      </c>
      <c r="B19">
        <v>1608148117.5</v>
      </c>
      <c r="C19">
        <v>231.5</v>
      </c>
      <c r="D19" t="s">
        <v>297</v>
      </c>
      <c r="E19" t="s">
        <v>298</v>
      </c>
      <c r="F19" t="s">
        <v>285</v>
      </c>
      <c r="G19" t="s">
        <v>286</v>
      </c>
      <c r="H19">
        <v>1608148109.75</v>
      </c>
      <c r="I19">
        <f t="shared" si="0"/>
        <v>6.8543900341988019E-3</v>
      </c>
      <c r="J19">
        <f t="shared" si="1"/>
        <v>0.31688713874767566</v>
      </c>
      <c r="K19">
        <f t="shared" si="2"/>
        <v>79.257533333333399</v>
      </c>
      <c r="L19">
        <f t="shared" si="3"/>
        <v>75.674039678992102</v>
      </c>
      <c r="M19">
        <f t="shared" si="4"/>
        <v>7.7514995855946092</v>
      </c>
      <c r="N19">
        <f t="shared" si="5"/>
        <v>8.1185666761640949</v>
      </c>
      <c r="O19">
        <f t="shared" si="6"/>
        <v>0.40286485251606086</v>
      </c>
      <c r="P19">
        <f t="shared" si="7"/>
        <v>2.9710187753460584</v>
      </c>
      <c r="Q19">
        <f t="shared" si="8"/>
        <v>0.37479141912969882</v>
      </c>
      <c r="R19">
        <f t="shared" si="9"/>
        <v>0.23660369894606098</v>
      </c>
      <c r="S19">
        <f t="shared" si="10"/>
        <v>231.28668355771666</v>
      </c>
      <c r="T19">
        <f t="shared" si="11"/>
        <v>27.567314357113823</v>
      </c>
      <c r="U19">
        <f t="shared" si="12"/>
        <v>27.841670000000001</v>
      </c>
      <c r="V19">
        <f t="shared" si="13"/>
        <v>3.7599536605126849</v>
      </c>
      <c r="W19">
        <f t="shared" si="14"/>
        <v>51.147148519092013</v>
      </c>
      <c r="X19">
        <f t="shared" si="15"/>
        <v>1.9387179261078258</v>
      </c>
      <c r="Y19">
        <f t="shared" si="16"/>
        <v>3.7904711841054999</v>
      </c>
      <c r="Z19">
        <f t="shared" si="17"/>
        <v>1.8212357344048591</v>
      </c>
      <c r="AA19">
        <f t="shared" si="18"/>
        <v>-302.27860050816719</v>
      </c>
      <c r="AB19">
        <f t="shared" si="19"/>
        <v>22.195784705349453</v>
      </c>
      <c r="AC19">
        <f t="shared" si="20"/>
        <v>1.6270104499281186</v>
      </c>
      <c r="AD19">
        <f t="shared" si="21"/>
        <v>-47.169121795172956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53961.097689347887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299</v>
      </c>
      <c r="AQ19">
        <v>969.92840000000001</v>
      </c>
      <c r="AR19">
        <v>1089.31</v>
      </c>
      <c r="AS19">
        <f t="shared" si="27"/>
        <v>0.10959377954852145</v>
      </c>
      <c r="AT19">
        <v>0.5</v>
      </c>
      <c r="AU19">
        <f t="shared" si="28"/>
        <v>1180.1651007472833</v>
      </c>
      <c r="AV19">
        <f t="shared" si="29"/>
        <v>0.31688713874767566</v>
      </c>
      <c r="AW19">
        <f t="shared" si="30"/>
        <v>64.669376941078184</v>
      </c>
      <c r="AX19">
        <f t="shared" si="31"/>
        <v>0.27547713690317721</v>
      </c>
      <c r="AY19">
        <f t="shared" si="32"/>
        <v>7.5805886650724881E-4</v>
      </c>
      <c r="AZ19">
        <f t="shared" si="33"/>
        <v>1.994629627929607</v>
      </c>
      <c r="BA19" t="s">
        <v>300</v>
      </c>
      <c r="BB19">
        <v>789.23</v>
      </c>
      <c r="BC19">
        <f t="shared" si="34"/>
        <v>300.07999999999993</v>
      </c>
      <c r="BD19">
        <f t="shared" si="35"/>
        <v>0.3978325779792054</v>
      </c>
      <c r="BE19">
        <f t="shared" si="36"/>
        <v>0.87865014052611357</v>
      </c>
      <c r="BF19">
        <f t="shared" si="37"/>
        <v>0.31934466843490389</v>
      </c>
      <c r="BG19">
        <f t="shared" si="38"/>
        <v>0.85320324148246951</v>
      </c>
      <c r="BH19">
        <f t="shared" si="39"/>
        <v>1399.9766666666701</v>
      </c>
      <c r="BI19">
        <f t="shared" si="40"/>
        <v>1180.1651007472833</v>
      </c>
      <c r="BJ19">
        <f t="shared" si="41"/>
        <v>0.84298912178103946</v>
      </c>
      <c r="BK19">
        <f t="shared" si="42"/>
        <v>0.19597824356207905</v>
      </c>
      <c r="BL19">
        <v>6</v>
      </c>
      <c r="BM19">
        <v>0.5</v>
      </c>
      <c r="BN19" t="s">
        <v>290</v>
      </c>
      <c r="BO19">
        <v>2</v>
      </c>
      <c r="BP19">
        <v>1608148109.75</v>
      </c>
      <c r="BQ19">
        <v>79.257533333333399</v>
      </c>
      <c r="BR19">
        <v>80.289666666666605</v>
      </c>
      <c r="BS19">
        <v>18.926739999999999</v>
      </c>
      <c r="BT19">
        <v>10.8575066666667</v>
      </c>
      <c r="BU19">
        <v>76.207819999999998</v>
      </c>
      <c r="BV19">
        <v>18.948333333333299</v>
      </c>
      <c r="BW19">
        <v>500.02213333333299</v>
      </c>
      <c r="BX19">
        <v>102.384633333333</v>
      </c>
      <c r="BY19">
        <v>4.8111349999999997E-2</v>
      </c>
      <c r="BZ19">
        <v>27.980243333333298</v>
      </c>
      <c r="CA19">
        <v>27.841670000000001</v>
      </c>
      <c r="CB19">
        <v>999.9</v>
      </c>
      <c r="CC19">
        <v>0</v>
      </c>
      <c r="CD19">
        <v>0</v>
      </c>
      <c r="CE19">
        <v>9999.8683333333302</v>
      </c>
      <c r="CF19">
        <v>0</v>
      </c>
      <c r="CG19">
        <v>561.3999</v>
      </c>
      <c r="CH19">
        <v>1399.9766666666701</v>
      </c>
      <c r="CI19">
        <v>0.90000380000000002</v>
      </c>
      <c r="CJ19">
        <v>9.9996290000000002E-2</v>
      </c>
      <c r="CK19">
        <v>0</v>
      </c>
      <c r="CL19">
        <v>970.03779999999995</v>
      </c>
      <c r="CM19">
        <v>4.9997499999999997</v>
      </c>
      <c r="CN19">
        <v>13454.01</v>
      </c>
      <c r="CO19">
        <v>12177.8633333333</v>
      </c>
      <c r="CP19">
        <v>49.4204333333333</v>
      </c>
      <c r="CQ19">
        <v>51.347700000000003</v>
      </c>
      <c r="CR19">
        <v>50.501933333333298</v>
      </c>
      <c r="CS19">
        <v>50.676766666666602</v>
      </c>
      <c r="CT19">
        <v>50.439166666666601</v>
      </c>
      <c r="CU19">
        <v>1255.4866666666701</v>
      </c>
      <c r="CV19">
        <v>139.49</v>
      </c>
      <c r="CW19">
        <v>0</v>
      </c>
      <c r="CX19">
        <v>71</v>
      </c>
      <c r="CY19">
        <v>0</v>
      </c>
      <c r="CZ19">
        <v>969.92840000000001</v>
      </c>
      <c r="DA19">
        <v>-18.034230796477601</v>
      </c>
      <c r="DB19">
        <v>-243.68461569786999</v>
      </c>
      <c r="DC19">
        <v>13452.816000000001</v>
      </c>
      <c r="DD19">
        <v>15</v>
      </c>
      <c r="DE19">
        <v>1608147924.5</v>
      </c>
      <c r="DF19" t="s">
        <v>291</v>
      </c>
      <c r="DG19">
        <v>1608147917.5</v>
      </c>
      <c r="DH19">
        <v>1608147924.5</v>
      </c>
      <c r="DI19">
        <v>10</v>
      </c>
      <c r="DJ19">
        <v>-1.5269999999999999</v>
      </c>
      <c r="DK19">
        <v>-6.4000000000000001E-2</v>
      </c>
      <c r="DL19">
        <v>3.05</v>
      </c>
      <c r="DM19">
        <v>-2.1999999999999999E-2</v>
      </c>
      <c r="DN19">
        <v>425</v>
      </c>
      <c r="DO19">
        <v>10</v>
      </c>
      <c r="DP19">
        <v>7.0000000000000007E-2</v>
      </c>
      <c r="DQ19">
        <v>0.01</v>
      </c>
      <c r="DR19">
        <v>0.32127341355140898</v>
      </c>
      <c r="DS19">
        <v>-0.17062026962951701</v>
      </c>
      <c r="DT19">
        <v>1.8163180394817201E-2</v>
      </c>
      <c r="DU19">
        <v>1</v>
      </c>
      <c r="DV19">
        <v>-1.034726</v>
      </c>
      <c r="DW19">
        <v>0.15326202447163501</v>
      </c>
      <c r="DX19">
        <v>1.7893144236457301E-2</v>
      </c>
      <c r="DY19">
        <v>1</v>
      </c>
      <c r="DZ19">
        <v>8.0699563333333302</v>
      </c>
      <c r="EA19">
        <v>-0.10270798665184901</v>
      </c>
      <c r="EB19">
        <v>1.01650127015278E-2</v>
      </c>
      <c r="EC19">
        <v>1</v>
      </c>
      <c r="ED19">
        <v>3</v>
      </c>
      <c r="EE19">
        <v>3</v>
      </c>
      <c r="EF19" t="s">
        <v>301</v>
      </c>
      <c r="EG19">
        <v>100</v>
      </c>
      <c r="EH19">
        <v>100</v>
      </c>
      <c r="EI19">
        <v>3.05</v>
      </c>
      <c r="EJ19">
        <v>-2.1499999999999998E-2</v>
      </c>
      <c r="EK19">
        <v>3.0497142857144</v>
      </c>
      <c r="EL19">
        <v>0</v>
      </c>
      <c r="EM19">
        <v>0</v>
      </c>
      <c r="EN19">
        <v>0</v>
      </c>
      <c r="EO19">
        <v>-2.1592380952380801E-2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3.3</v>
      </c>
      <c r="EX19">
        <v>3.2</v>
      </c>
      <c r="EY19">
        <v>2</v>
      </c>
      <c r="EZ19">
        <v>514.42399999999998</v>
      </c>
      <c r="FA19">
        <v>461.82799999999997</v>
      </c>
      <c r="FB19">
        <v>24.2606</v>
      </c>
      <c r="FC19">
        <v>33.683799999999998</v>
      </c>
      <c r="FD19">
        <v>29.9998</v>
      </c>
      <c r="FE19">
        <v>33.671599999999998</v>
      </c>
      <c r="FF19">
        <v>33.6494</v>
      </c>
      <c r="FG19">
        <v>8.22424</v>
      </c>
      <c r="FH19">
        <v>20.503799999999998</v>
      </c>
      <c r="FI19">
        <v>98.8857</v>
      </c>
      <c r="FJ19">
        <v>24.266500000000001</v>
      </c>
      <c r="FK19">
        <v>80.645499999999998</v>
      </c>
      <c r="FL19">
        <v>10.9519</v>
      </c>
      <c r="FM19">
        <v>101.366</v>
      </c>
      <c r="FN19">
        <v>100.74299999999999</v>
      </c>
    </row>
    <row r="20" spans="1:170" x14ac:dyDescent="0.25">
      <c r="A20">
        <v>4</v>
      </c>
      <c r="B20">
        <v>1608148198.5</v>
      </c>
      <c r="C20">
        <v>312.5</v>
      </c>
      <c r="D20" t="s">
        <v>302</v>
      </c>
      <c r="E20" t="s">
        <v>303</v>
      </c>
      <c r="F20" t="s">
        <v>285</v>
      </c>
      <c r="G20" t="s">
        <v>286</v>
      </c>
      <c r="H20">
        <v>1608148190.5</v>
      </c>
      <c r="I20">
        <f t="shared" si="0"/>
        <v>6.60292235386106E-3</v>
      </c>
      <c r="J20">
        <f t="shared" si="1"/>
        <v>1.5271706924397253</v>
      </c>
      <c r="K20">
        <f t="shared" si="2"/>
        <v>99.679509677419404</v>
      </c>
      <c r="L20">
        <f t="shared" si="3"/>
        <v>90.222613541953564</v>
      </c>
      <c r="M20">
        <f t="shared" si="4"/>
        <v>9.2416384533544669</v>
      </c>
      <c r="N20">
        <f t="shared" si="5"/>
        <v>10.210322595210549</v>
      </c>
      <c r="O20">
        <f t="shared" si="6"/>
        <v>0.38692389870497035</v>
      </c>
      <c r="P20">
        <f t="shared" si="7"/>
        <v>2.9712042393739293</v>
      </c>
      <c r="Q20">
        <f t="shared" si="8"/>
        <v>0.36095290925475626</v>
      </c>
      <c r="R20">
        <f t="shared" si="9"/>
        <v>0.22778352948031505</v>
      </c>
      <c r="S20">
        <f t="shared" si="10"/>
        <v>231.29220385906649</v>
      </c>
      <c r="T20">
        <f t="shared" si="11"/>
        <v>27.640210102595891</v>
      </c>
      <c r="U20">
        <f t="shared" si="12"/>
        <v>27.9020193548387</v>
      </c>
      <c r="V20">
        <f t="shared" si="13"/>
        <v>3.7732177353984948</v>
      </c>
      <c r="W20">
        <f t="shared" si="14"/>
        <v>51.467229576934734</v>
      </c>
      <c r="X20">
        <f t="shared" si="15"/>
        <v>1.9517990316402547</v>
      </c>
      <c r="Y20">
        <f t="shared" si="16"/>
        <v>3.7923141534607918</v>
      </c>
      <c r="Z20">
        <f t="shared" si="17"/>
        <v>1.8214187037582401</v>
      </c>
      <c r="AA20">
        <f t="shared" si="18"/>
        <v>-291.18887580527274</v>
      </c>
      <c r="AB20">
        <f t="shared" si="19"/>
        <v>13.865695897694028</v>
      </c>
      <c r="AC20">
        <f t="shared" si="20"/>
        <v>1.0166771836087793</v>
      </c>
      <c r="AD20">
        <f t="shared" si="21"/>
        <v>-45.014298864903452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53964.998961687845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954.21153846153902</v>
      </c>
      <c r="AR20">
        <v>1075.17</v>
      </c>
      <c r="AS20">
        <f t="shared" si="27"/>
        <v>0.11250170813774663</v>
      </c>
      <c r="AT20">
        <v>0.5</v>
      </c>
      <c r="AU20">
        <f t="shared" si="28"/>
        <v>1180.1861426829121</v>
      </c>
      <c r="AV20">
        <f t="shared" si="29"/>
        <v>1.5271706924397253</v>
      </c>
      <c r="AW20">
        <f t="shared" si="30"/>
        <v>66.386478486162986</v>
      </c>
      <c r="AX20">
        <f t="shared" si="31"/>
        <v>0.2866430424956054</v>
      </c>
      <c r="AY20">
        <f t="shared" si="32"/>
        <v>1.7835476084059475E-3</v>
      </c>
      <c r="AZ20">
        <f t="shared" si="33"/>
        <v>2.034013225815452</v>
      </c>
      <c r="BA20" t="s">
        <v>305</v>
      </c>
      <c r="BB20">
        <v>766.98</v>
      </c>
      <c r="BC20">
        <f t="shared" si="34"/>
        <v>308.19000000000005</v>
      </c>
      <c r="BD20">
        <f t="shared" si="35"/>
        <v>0.39248016333580271</v>
      </c>
      <c r="BE20">
        <f t="shared" si="36"/>
        <v>0.87648190453288444</v>
      </c>
      <c r="BF20">
        <f t="shared" si="37"/>
        <v>0.33628242882286241</v>
      </c>
      <c r="BG20">
        <f t="shared" si="38"/>
        <v>0.85875573614806322</v>
      </c>
      <c r="BH20">
        <f t="shared" si="39"/>
        <v>1400.0006451612901</v>
      </c>
      <c r="BI20">
        <f t="shared" si="40"/>
        <v>1180.1861426829121</v>
      </c>
      <c r="BJ20">
        <f t="shared" si="41"/>
        <v>0.84298971344184359</v>
      </c>
      <c r="BK20">
        <f t="shared" si="42"/>
        <v>0.19597942688368711</v>
      </c>
      <c r="BL20">
        <v>6</v>
      </c>
      <c r="BM20">
        <v>0.5</v>
      </c>
      <c r="BN20" t="s">
        <v>290</v>
      </c>
      <c r="BO20">
        <v>2</v>
      </c>
      <c r="BP20">
        <v>1608148190.5</v>
      </c>
      <c r="BQ20">
        <v>99.679509677419404</v>
      </c>
      <c r="BR20">
        <v>102.301870967742</v>
      </c>
      <c r="BS20">
        <v>19.054674193548401</v>
      </c>
      <c r="BT20">
        <v>11.2823096774194</v>
      </c>
      <c r="BU20">
        <v>96.629806451612893</v>
      </c>
      <c r="BV20">
        <v>19.076267741935499</v>
      </c>
      <c r="BW20">
        <v>500.01045161290301</v>
      </c>
      <c r="BX20">
        <v>102.38293548387099</v>
      </c>
      <c r="BY20">
        <v>4.8573541935483897E-2</v>
      </c>
      <c r="BZ20">
        <v>27.988580645161299</v>
      </c>
      <c r="CA20">
        <v>27.9020193548387</v>
      </c>
      <c r="CB20">
        <v>999.9</v>
      </c>
      <c r="CC20">
        <v>0</v>
      </c>
      <c r="CD20">
        <v>0</v>
      </c>
      <c r="CE20">
        <v>10001.083870967699</v>
      </c>
      <c r="CF20">
        <v>0</v>
      </c>
      <c r="CG20">
        <v>633.63125806451603</v>
      </c>
      <c r="CH20">
        <v>1400.0006451612901</v>
      </c>
      <c r="CI20">
        <v>0.89998500000000003</v>
      </c>
      <c r="CJ20">
        <v>0.10001500000000001</v>
      </c>
      <c r="CK20">
        <v>0</v>
      </c>
      <c r="CL20">
        <v>954.26470967741898</v>
      </c>
      <c r="CM20">
        <v>4.9997499999999997</v>
      </c>
      <c r="CN20">
        <v>13240.058064516101</v>
      </c>
      <c r="CO20">
        <v>12177.9935483871</v>
      </c>
      <c r="CP20">
        <v>49.453258064516099</v>
      </c>
      <c r="CQ20">
        <v>51.366870967741903</v>
      </c>
      <c r="CR20">
        <v>50.558</v>
      </c>
      <c r="CS20">
        <v>50.686999999999998</v>
      </c>
      <c r="CT20">
        <v>50.445193548387103</v>
      </c>
      <c r="CU20">
        <v>1255.4806451612901</v>
      </c>
      <c r="CV20">
        <v>139.52000000000001</v>
      </c>
      <c r="CW20">
        <v>0</v>
      </c>
      <c r="CX20">
        <v>80.100000143051105</v>
      </c>
      <c r="CY20">
        <v>0</v>
      </c>
      <c r="CZ20">
        <v>954.21153846153902</v>
      </c>
      <c r="DA20">
        <v>-12.712205139521</v>
      </c>
      <c r="DB20">
        <v>-175.61709413595801</v>
      </c>
      <c r="DC20">
        <v>13239.3692307692</v>
      </c>
      <c r="DD20">
        <v>15</v>
      </c>
      <c r="DE20">
        <v>1608147924.5</v>
      </c>
      <c r="DF20" t="s">
        <v>291</v>
      </c>
      <c r="DG20">
        <v>1608147917.5</v>
      </c>
      <c r="DH20">
        <v>1608147924.5</v>
      </c>
      <c r="DI20">
        <v>10</v>
      </c>
      <c r="DJ20">
        <v>-1.5269999999999999</v>
      </c>
      <c r="DK20">
        <v>-6.4000000000000001E-2</v>
      </c>
      <c r="DL20">
        <v>3.05</v>
      </c>
      <c r="DM20">
        <v>-2.1999999999999999E-2</v>
      </c>
      <c r="DN20">
        <v>425</v>
      </c>
      <c r="DO20">
        <v>10</v>
      </c>
      <c r="DP20">
        <v>7.0000000000000007E-2</v>
      </c>
      <c r="DQ20">
        <v>0.01</v>
      </c>
      <c r="DR20">
        <v>1.52421961916023</v>
      </c>
      <c r="DS20">
        <v>-0.11460737375264</v>
      </c>
      <c r="DT20">
        <v>2.00574268649506E-2</v>
      </c>
      <c r="DU20">
        <v>1</v>
      </c>
      <c r="DV20">
        <v>-2.6201266666666698</v>
      </c>
      <c r="DW20">
        <v>6.6986963292552201E-2</v>
      </c>
      <c r="DX20">
        <v>2.6257467805474999E-2</v>
      </c>
      <c r="DY20">
        <v>1</v>
      </c>
      <c r="DZ20">
        <v>7.7726150000000001</v>
      </c>
      <c r="EA20">
        <v>-8.9452725250270093E-2</v>
      </c>
      <c r="EB20">
        <v>7.2928406673943196E-3</v>
      </c>
      <c r="EC20">
        <v>1</v>
      </c>
      <c r="ED20">
        <v>3</v>
      </c>
      <c r="EE20">
        <v>3</v>
      </c>
      <c r="EF20" t="s">
        <v>301</v>
      </c>
      <c r="EG20">
        <v>100</v>
      </c>
      <c r="EH20">
        <v>100</v>
      </c>
      <c r="EI20">
        <v>3.05</v>
      </c>
      <c r="EJ20">
        <v>-2.1600000000000001E-2</v>
      </c>
      <c r="EK20">
        <v>3.0497142857144</v>
      </c>
      <c r="EL20">
        <v>0</v>
      </c>
      <c r="EM20">
        <v>0</v>
      </c>
      <c r="EN20">
        <v>0</v>
      </c>
      <c r="EO20">
        <v>-2.1592380952380801E-2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4.7</v>
      </c>
      <c r="EX20">
        <v>4.5999999999999996</v>
      </c>
      <c r="EY20">
        <v>2</v>
      </c>
      <c r="EZ20">
        <v>514.80399999999997</v>
      </c>
      <c r="FA20">
        <v>462.24</v>
      </c>
      <c r="FB20">
        <v>24.314499999999999</v>
      </c>
      <c r="FC20">
        <v>33.638500000000001</v>
      </c>
      <c r="FD20">
        <v>29.9999</v>
      </c>
      <c r="FE20">
        <v>33.627099999999999</v>
      </c>
      <c r="FF20">
        <v>33.607500000000002</v>
      </c>
      <c r="FG20">
        <v>9.2052300000000002</v>
      </c>
      <c r="FH20">
        <v>16.951599999999999</v>
      </c>
      <c r="FI20">
        <v>98.513999999999996</v>
      </c>
      <c r="FJ20">
        <v>24.314699999999998</v>
      </c>
      <c r="FK20">
        <v>102.289</v>
      </c>
      <c r="FL20">
        <v>11.422000000000001</v>
      </c>
      <c r="FM20">
        <v>101.376</v>
      </c>
      <c r="FN20">
        <v>100.749</v>
      </c>
    </row>
    <row r="21" spans="1:170" x14ac:dyDescent="0.25">
      <c r="A21">
        <v>5</v>
      </c>
      <c r="B21">
        <v>1608148275.5999999</v>
      </c>
      <c r="C21">
        <v>389.59999990463302</v>
      </c>
      <c r="D21" t="s">
        <v>306</v>
      </c>
      <c r="E21" t="s">
        <v>307</v>
      </c>
      <c r="F21" t="s">
        <v>285</v>
      </c>
      <c r="G21" t="s">
        <v>286</v>
      </c>
      <c r="H21">
        <v>1608148267.6774199</v>
      </c>
      <c r="I21">
        <f t="shared" si="0"/>
        <v>6.5111588169397688E-3</v>
      </c>
      <c r="J21">
        <f t="shared" si="1"/>
        <v>4.5423582952002413</v>
      </c>
      <c r="K21">
        <f t="shared" si="2"/>
        <v>148.99603225806499</v>
      </c>
      <c r="L21">
        <f t="shared" si="3"/>
        <v>124.80174546063455</v>
      </c>
      <c r="M21">
        <f t="shared" si="4"/>
        <v>12.783478387834593</v>
      </c>
      <c r="N21">
        <f t="shared" si="5"/>
        <v>15.261706086032776</v>
      </c>
      <c r="O21">
        <f t="shared" si="6"/>
        <v>0.38116568750364521</v>
      </c>
      <c r="P21">
        <f t="shared" si="7"/>
        <v>2.9712922604931951</v>
      </c>
      <c r="Q21">
        <f t="shared" si="8"/>
        <v>0.35593561628105785</v>
      </c>
      <c r="R21">
        <f t="shared" si="9"/>
        <v>0.22458726508123986</v>
      </c>
      <c r="S21">
        <f t="shared" si="10"/>
        <v>231.28819655723052</v>
      </c>
      <c r="T21">
        <f t="shared" si="11"/>
        <v>27.667781846800274</v>
      </c>
      <c r="U21">
        <f t="shared" si="12"/>
        <v>27.944835483871</v>
      </c>
      <c r="V21">
        <f t="shared" si="13"/>
        <v>3.7826529543379253</v>
      </c>
      <c r="W21">
        <f t="shared" si="14"/>
        <v>51.708877487071845</v>
      </c>
      <c r="X21">
        <f t="shared" si="15"/>
        <v>1.9614259676352854</v>
      </c>
      <c r="Y21">
        <f t="shared" si="16"/>
        <v>3.7932093345589974</v>
      </c>
      <c r="Z21">
        <f t="shared" si="17"/>
        <v>1.8212269867026398</v>
      </c>
      <c r="AA21">
        <f t="shared" si="18"/>
        <v>-287.1421038270438</v>
      </c>
      <c r="AB21">
        <f t="shared" si="19"/>
        <v>7.6559676660641696</v>
      </c>
      <c r="AC21">
        <f t="shared" si="20"/>
        <v>0.56147453770213063</v>
      </c>
      <c r="AD21">
        <f t="shared" si="21"/>
        <v>-47.636465066046966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53966.822939779297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308</v>
      </c>
      <c r="AQ21">
        <v>939.45676923076905</v>
      </c>
      <c r="AR21">
        <v>1075.99</v>
      </c>
      <c r="AS21">
        <f t="shared" si="27"/>
        <v>0.12689079895652466</v>
      </c>
      <c r="AT21">
        <v>0.5</v>
      </c>
      <c r="AU21">
        <f t="shared" si="28"/>
        <v>1180.1672039732</v>
      </c>
      <c r="AV21">
        <f t="shared" si="29"/>
        <v>4.5423582952002413</v>
      </c>
      <c r="AW21">
        <f t="shared" si="30"/>
        <v>74.876179707223585</v>
      </c>
      <c r="AX21">
        <f t="shared" si="31"/>
        <v>0.31342298720248329</v>
      </c>
      <c r="AY21">
        <f t="shared" si="32"/>
        <v>4.3384579386538643E-3</v>
      </c>
      <c r="AZ21">
        <f t="shared" si="33"/>
        <v>2.031701038113737</v>
      </c>
      <c r="BA21" t="s">
        <v>309</v>
      </c>
      <c r="BB21">
        <v>738.75</v>
      </c>
      <c r="BC21">
        <f t="shared" si="34"/>
        <v>337.24</v>
      </c>
      <c r="BD21">
        <f t="shared" si="35"/>
        <v>0.40485479412059944</v>
      </c>
      <c r="BE21">
        <f t="shared" si="36"/>
        <v>0.86635121050358066</v>
      </c>
      <c r="BF21">
        <f t="shared" si="37"/>
        <v>0.37871921854963159</v>
      </c>
      <c r="BG21">
        <f t="shared" si="38"/>
        <v>0.85843373857905436</v>
      </c>
      <c r="BH21">
        <f t="shared" si="39"/>
        <v>1399.9783870967699</v>
      </c>
      <c r="BI21">
        <f t="shared" si="40"/>
        <v>1180.1672039732</v>
      </c>
      <c r="BJ21">
        <f t="shared" si="41"/>
        <v>0.84298958816113778</v>
      </c>
      <c r="BK21">
        <f t="shared" si="42"/>
        <v>0.19597917632227541</v>
      </c>
      <c r="BL21">
        <v>6</v>
      </c>
      <c r="BM21">
        <v>0.5</v>
      </c>
      <c r="BN21" t="s">
        <v>290</v>
      </c>
      <c r="BO21">
        <v>2</v>
      </c>
      <c r="BP21">
        <v>1608148267.6774199</v>
      </c>
      <c r="BQ21">
        <v>148.99603225806499</v>
      </c>
      <c r="BR21">
        <v>155.610774193548</v>
      </c>
      <c r="BS21">
        <v>19.1488870967742</v>
      </c>
      <c r="BT21">
        <v>11.485406451612899</v>
      </c>
      <c r="BU21">
        <v>145.946387096774</v>
      </c>
      <c r="BV21">
        <v>19.170480645161302</v>
      </c>
      <c r="BW21">
        <v>500.01906451612899</v>
      </c>
      <c r="BX21">
        <v>102.381612903226</v>
      </c>
      <c r="BY21">
        <v>4.8672351612903203E-2</v>
      </c>
      <c r="BZ21">
        <v>27.992629032258101</v>
      </c>
      <c r="CA21">
        <v>27.944835483871</v>
      </c>
      <c r="CB21">
        <v>999.9</v>
      </c>
      <c r="CC21">
        <v>0</v>
      </c>
      <c r="CD21">
        <v>0</v>
      </c>
      <c r="CE21">
        <v>10001.711290322601</v>
      </c>
      <c r="CF21">
        <v>0</v>
      </c>
      <c r="CG21">
        <v>693.55777419354899</v>
      </c>
      <c r="CH21">
        <v>1399.9783870967699</v>
      </c>
      <c r="CI21">
        <v>0.89999112903225797</v>
      </c>
      <c r="CJ21">
        <v>0.1000089</v>
      </c>
      <c r="CK21">
        <v>0</v>
      </c>
      <c r="CL21">
        <v>939.52980645161301</v>
      </c>
      <c r="CM21">
        <v>4.9997499999999997</v>
      </c>
      <c r="CN21">
        <v>13045.3838709677</v>
      </c>
      <c r="CO21">
        <v>12177.8290322581</v>
      </c>
      <c r="CP21">
        <v>49.512</v>
      </c>
      <c r="CQ21">
        <v>51.436999999999998</v>
      </c>
      <c r="CR21">
        <v>50.582322580645098</v>
      </c>
      <c r="CS21">
        <v>50.703258064516099</v>
      </c>
      <c r="CT21">
        <v>50.503935483870997</v>
      </c>
      <c r="CU21">
        <v>1255.4664516129001</v>
      </c>
      <c r="CV21">
        <v>139.51193548387101</v>
      </c>
      <c r="CW21">
        <v>0</v>
      </c>
      <c r="CX21">
        <v>76.5</v>
      </c>
      <c r="CY21">
        <v>0</v>
      </c>
      <c r="CZ21">
        <v>939.45676923076905</v>
      </c>
      <c r="DA21">
        <v>-11.2060170889237</v>
      </c>
      <c r="DB21">
        <v>-163.080341870859</v>
      </c>
      <c r="DC21">
        <v>13044.126923076899</v>
      </c>
      <c r="DD21">
        <v>15</v>
      </c>
      <c r="DE21">
        <v>1608147924.5</v>
      </c>
      <c r="DF21" t="s">
        <v>291</v>
      </c>
      <c r="DG21">
        <v>1608147917.5</v>
      </c>
      <c r="DH21">
        <v>1608147924.5</v>
      </c>
      <c r="DI21">
        <v>10</v>
      </c>
      <c r="DJ21">
        <v>-1.5269999999999999</v>
      </c>
      <c r="DK21">
        <v>-6.4000000000000001E-2</v>
      </c>
      <c r="DL21">
        <v>3.05</v>
      </c>
      <c r="DM21">
        <v>-2.1999999999999999E-2</v>
      </c>
      <c r="DN21">
        <v>425</v>
      </c>
      <c r="DO21">
        <v>10</v>
      </c>
      <c r="DP21">
        <v>7.0000000000000007E-2</v>
      </c>
      <c r="DQ21">
        <v>0.01</v>
      </c>
      <c r="DR21">
        <v>4.5396409152150996</v>
      </c>
      <c r="DS21">
        <v>1.13777600887815E-2</v>
      </c>
      <c r="DT21">
        <v>5.7692657087300599E-2</v>
      </c>
      <c r="DU21">
        <v>1</v>
      </c>
      <c r="DV21">
        <v>-6.6132490322580697</v>
      </c>
      <c r="DW21">
        <v>0.125711930598574</v>
      </c>
      <c r="DX21">
        <v>6.5869536321371699E-2</v>
      </c>
      <c r="DY21">
        <v>1</v>
      </c>
      <c r="DZ21">
        <v>7.6630664516128997</v>
      </c>
      <c r="EA21">
        <v>5.0496403491577899E-2</v>
      </c>
      <c r="EB21">
        <v>3.9676819822378898E-3</v>
      </c>
      <c r="EC21">
        <v>1</v>
      </c>
      <c r="ED21">
        <v>3</v>
      </c>
      <c r="EE21">
        <v>3</v>
      </c>
      <c r="EF21" t="s">
        <v>301</v>
      </c>
      <c r="EG21">
        <v>100</v>
      </c>
      <c r="EH21">
        <v>100</v>
      </c>
      <c r="EI21">
        <v>3.05</v>
      </c>
      <c r="EJ21">
        <v>-2.1600000000000001E-2</v>
      </c>
      <c r="EK21">
        <v>3.0497142857144</v>
      </c>
      <c r="EL21">
        <v>0</v>
      </c>
      <c r="EM21">
        <v>0</v>
      </c>
      <c r="EN21">
        <v>0</v>
      </c>
      <c r="EO21">
        <v>-2.1592380952380801E-2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6</v>
      </c>
      <c r="EX21">
        <v>5.9</v>
      </c>
      <c r="EY21">
        <v>2</v>
      </c>
      <c r="EZ21">
        <v>514.89599999999996</v>
      </c>
      <c r="FA21">
        <v>462.38099999999997</v>
      </c>
      <c r="FB21">
        <v>24.206700000000001</v>
      </c>
      <c r="FC21">
        <v>33.6173</v>
      </c>
      <c r="FD21">
        <v>30</v>
      </c>
      <c r="FE21">
        <v>33.6</v>
      </c>
      <c r="FF21">
        <v>33.580100000000002</v>
      </c>
      <c r="FG21">
        <v>11.664300000000001</v>
      </c>
      <c r="FH21">
        <v>16.594899999999999</v>
      </c>
      <c r="FI21">
        <v>98.513999999999996</v>
      </c>
      <c r="FJ21">
        <v>24.2102</v>
      </c>
      <c r="FK21">
        <v>156.011</v>
      </c>
      <c r="FL21">
        <v>11.556800000000001</v>
      </c>
      <c r="FM21">
        <v>101.378</v>
      </c>
      <c r="FN21">
        <v>100.753</v>
      </c>
    </row>
    <row r="22" spans="1:170" x14ac:dyDescent="0.25">
      <c r="A22">
        <v>6</v>
      </c>
      <c r="B22">
        <v>1608148344.5999999</v>
      </c>
      <c r="C22">
        <v>458.59999990463302</v>
      </c>
      <c r="D22" t="s">
        <v>310</v>
      </c>
      <c r="E22" t="s">
        <v>311</v>
      </c>
      <c r="F22" t="s">
        <v>285</v>
      </c>
      <c r="G22" t="s">
        <v>286</v>
      </c>
      <c r="H22">
        <v>1608148336.8499999</v>
      </c>
      <c r="I22">
        <f t="shared" si="0"/>
        <v>6.359849890971425E-3</v>
      </c>
      <c r="J22">
        <f t="shared" si="1"/>
        <v>7.8156124362064974</v>
      </c>
      <c r="K22">
        <f t="shared" si="2"/>
        <v>198.539733333333</v>
      </c>
      <c r="L22">
        <f t="shared" si="3"/>
        <v>157.6515012629352</v>
      </c>
      <c r="M22">
        <f t="shared" si="4"/>
        <v>16.148345102518181</v>
      </c>
      <c r="N22">
        <f t="shared" si="5"/>
        <v>20.336553123470726</v>
      </c>
      <c r="O22">
        <f t="shared" si="6"/>
        <v>0.37085147142110758</v>
      </c>
      <c r="P22">
        <f t="shared" si="7"/>
        <v>2.9711785086941855</v>
      </c>
      <c r="Q22">
        <f t="shared" si="8"/>
        <v>0.3469215415059852</v>
      </c>
      <c r="R22">
        <f t="shared" si="9"/>
        <v>0.2188471688640431</v>
      </c>
      <c r="S22">
        <f t="shared" si="10"/>
        <v>231.29024410335904</v>
      </c>
      <c r="T22">
        <f t="shared" si="11"/>
        <v>27.695437678192334</v>
      </c>
      <c r="U22">
        <f t="shared" si="12"/>
        <v>27.975456666666702</v>
      </c>
      <c r="V22">
        <f t="shared" si="13"/>
        <v>3.7894134407998163</v>
      </c>
      <c r="W22">
        <f t="shared" si="14"/>
        <v>51.820169864519137</v>
      </c>
      <c r="X22">
        <f t="shared" si="15"/>
        <v>1.9643698577138609</v>
      </c>
      <c r="Y22">
        <f t="shared" si="16"/>
        <v>3.7907437641551409</v>
      </c>
      <c r="Z22">
        <f t="shared" si="17"/>
        <v>1.8250435830859555</v>
      </c>
      <c r="AA22">
        <f t="shared" si="18"/>
        <v>-280.46938019183983</v>
      </c>
      <c r="AB22">
        <f t="shared" si="19"/>
        <v>0.96429669807945506</v>
      </c>
      <c r="AC22">
        <f t="shared" si="20"/>
        <v>7.0729309543409488E-2</v>
      </c>
      <c r="AD22">
        <f t="shared" si="21"/>
        <v>-48.144110080857935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53965.502382022089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312</v>
      </c>
      <c r="AQ22">
        <v>930.30053846153896</v>
      </c>
      <c r="AR22">
        <v>1089.7</v>
      </c>
      <c r="AS22">
        <f t="shared" si="27"/>
        <v>0.14627829819075078</v>
      </c>
      <c r="AT22">
        <v>0.5</v>
      </c>
      <c r="AU22">
        <f t="shared" si="28"/>
        <v>1180.1783207473859</v>
      </c>
      <c r="AV22">
        <f t="shared" si="29"/>
        <v>7.8156124362064974</v>
      </c>
      <c r="AW22">
        <f t="shared" si="30"/>
        <v>86.317238160272808</v>
      </c>
      <c r="AX22">
        <f t="shared" si="31"/>
        <v>0.33098100394604024</v>
      </c>
      <c r="AY22">
        <f t="shared" si="32"/>
        <v>7.1119421264299754E-3</v>
      </c>
      <c r="AZ22">
        <f t="shared" si="33"/>
        <v>1.9935578599614574</v>
      </c>
      <c r="BA22" t="s">
        <v>313</v>
      </c>
      <c r="BB22">
        <v>729.03</v>
      </c>
      <c r="BC22">
        <f t="shared" si="34"/>
        <v>360.67000000000007</v>
      </c>
      <c r="BD22">
        <f t="shared" si="35"/>
        <v>0.44195375700352413</v>
      </c>
      <c r="BE22">
        <f t="shared" si="36"/>
        <v>0.85761433844574719</v>
      </c>
      <c r="BF22">
        <f t="shared" si="37"/>
        <v>0.4259477070443366</v>
      </c>
      <c r="BG22">
        <f t="shared" si="38"/>
        <v>0.85305009629720918</v>
      </c>
      <c r="BH22">
        <f t="shared" si="39"/>
        <v>1399.99166666667</v>
      </c>
      <c r="BI22">
        <f t="shared" si="40"/>
        <v>1180.1783207473859</v>
      </c>
      <c r="BJ22">
        <f t="shared" si="41"/>
        <v>0.84298953261439635</v>
      </c>
      <c r="BK22">
        <f t="shared" si="42"/>
        <v>0.19597906522879277</v>
      </c>
      <c r="BL22">
        <v>6</v>
      </c>
      <c r="BM22">
        <v>0.5</v>
      </c>
      <c r="BN22" t="s">
        <v>290</v>
      </c>
      <c r="BO22">
        <v>2</v>
      </c>
      <c r="BP22">
        <v>1608148336.8499999</v>
      </c>
      <c r="BQ22">
        <v>198.539733333333</v>
      </c>
      <c r="BR22">
        <v>209.433333333333</v>
      </c>
      <c r="BS22">
        <v>19.17756</v>
      </c>
      <c r="BT22">
        <v>11.6923433333333</v>
      </c>
      <c r="BU22">
        <v>195.49013333333301</v>
      </c>
      <c r="BV22">
        <v>19.199149999999999</v>
      </c>
      <c r="BW22">
        <v>500.01626666666698</v>
      </c>
      <c r="BX22">
        <v>102.382166666667</v>
      </c>
      <c r="BY22">
        <v>4.847924E-2</v>
      </c>
      <c r="BZ22">
        <v>27.981476666666701</v>
      </c>
      <c r="CA22">
        <v>27.975456666666702</v>
      </c>
      <c r="CB22">
        <v>999.9</v>
      </c>
      <c r="CC22">
        <v>0</v>
      </c>
      <c r="CD22">
        <v>0</v>
      </c>
      <c r="CE22">
        <v>10001.0133333333</v>
      </c>
      <c r="CF22">
        <v>0</v>
      </c>
      <c r="CG22">
        <v>704.73813333333305</v>
      </c>
      <c r="CH22">
        <v>1399.99166666667</v>
      </c>
      <c r="CI22">
        <v>0.89999073333333401</v>
      </c>
      <c r="CJ22">
        <v>0.100009293333333</v>
      </c>
      <c r="CK22">
        <v>0</v>
      </c>
      <c r="CL22">
        <v>930.35876666666695</v>
      </c>
      <c r="CM22">
        <v>4.9997499999999997</v>
      </c>
      <c r="CN22">
        <v>12927.746666666701</v>
      </c>
      <c r="CO22">
        <v>12177.94</v>
      </c>
      <c r="CP22">
        <v>49.566200000000002</v>
      </c>
      <c r="CQ22">
        <v>51.483199999999997</v>
      </c>
      <c r="CR22">
        <v>50.625</v>
      </c>
      <c r="CS22">
        <v>50.7582666666667</v>
      </c>
      <c r="CT22">
        <v>50.553733333333298</v>
      </c>
      <c r="CU22">
        <v>1255.481</v>
      </c>
      <c r="CV22">
        <v>139.51066666666699</v>
      </c>
      <c r="CW22">
        <v>0</v>
      </c>
      <c r="CX22">
        <v>68.399999856948895</v>
      </c>
      <c r="CY22">
        <v>0</v>
      </c>
      <c r="CZ22">
        <v>930.30053846153896</v>
      </c>
      <c r="DA22">
        <v>-11.266803422025401</v>
      </c>
      <c r="DB22">
        <v>-142.54358976713499</v>
      </c>
      <c r="DC22">
        <v>12927.1846153846</v>
      </c>
      <c r="DD22">
        <v>15</v>
      </c>
      <c r="DE22">
        <v>1608147924.5</v>
      </c>
      <c r="DF22" t="s">
        <v>291</v>
      </c>
      <c r="DG22">
        <v>1608147917.5</v>
      </c>
      <c r="DH22">
        <v>1608147924.5</v>
      </c>
      <c r="DI22">
        <v>10</v>
      </c>
      <c r="DJ22">
        <v>-1.5269999999999999</v>
      </c>
      <c r="DK22">
        <v>-6.4000000000000001E-2</v>
      </c>
      <c r="DL22">
        <v>3.05</v>
      </c>
      <c r="DM22">
        <v>-2.1999999999999999E-2</v>
      </c>
      <c r="DN22">
        <v>425</v>
      </c>
      <c r="DO22">
        <v>10</v>
      </c>
      <c r="DP22">
        <v>7.0000000000000007E-2</v>
      </c>
      <c r="DQ22">
        <v>0.01</v>
      </c>
      <c r="DR22">
        <v>7.8215763937834204</v>
      </c>
      <c r="DS22">
        <v>-0.15718890569529301</v>
      </c>
      <c r="DT22">
        <v>3.2047785292156697E-2</v>
      </c>
      <c r="DU22">
        <v>1</v>
      </c>
      <c r="DV22">
        <v>-10.900719354838699</v>
      </c>
      <c r="DW22">
        <v>0.1779096774194</v>
      </c>
      <c r="DX22">
        <v>3.7366298593137601E-2</v>
      </c>
      <c r="DY22">
        <v>1</v>
      </c>
      <c r="DZ22">
        <v>7.4865293548387104</v>
      </c>
      <c r="EA22">
        <v>-0.177060967741936</v>
      </c>
      <c r="EB22">
        <v>1.4766405187601099E-2</v>
      </c>
      <c r="EC22">
        <v>1</v>
      </c>
      <c r="ED22">
        <v>3</v>
      </c>
      <c r="EE22">
        <v>3</v>
      </c>
      <c r="EF22" t="s">
        <v>301</v>
      </c>
      <c r="EG22">
        <v>100</v>
      </c>
      <c r="EH22">
        <v>100</v>
      </c>
      <c r="EI22">
        <v>3.05</v>
      </c>
      <c r="EJ22">
        <v>-2.1600000000000001E-2</v>
      </c>
      <c r="EK22">
        <v>3.0497142857144</v>
      </c>
      <c r="EL22">
        <v>0</v>
      </c>
      <c r="EM22">
        <v>0</v>
      </c>
      <c r="EN22">
        <v>0</v>
      </c>
      <c r="EO22">
        <v>-2.1592380952380801E-2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7.1</v>
      </c>
      <c r="EX22">
        <v>7</v>
      </c>
      <c r="EY22">
        <v>2</v>
      </c>
      <c r="EZ22">
        <v>514.58000000000004</v>
      </c>
      <c r="FA22">
        <v>462.68599999999998</v>
      </c>
      <c r="FB22">
        <v>24.151700000000002</v>
      </c>
      <c r="FC22">
        <v>33.6113</v>
      </c>
      <c r="FD22">
        <v>30.0001</v>
      </c>
      <c r="FE22">
        <v>33.586300000000001</v>
      </c>
      <c r="FF22">
        <v>33.5655</v>
      </c>
      <c r="FG22">
        <v>14.1066</v>
      </c>
      <c r="FH22">
        <v>15.0329</v>
      </c>
      <c r="FI22">
        <v>98.513999999999996</v>
      </c>
      <c r="FJ22">
        <v>24.165900000000001</v>
      </c>
      <c r="FK22">
        <v>210.08500000000001</v>
      </c>
      <c r="FL22">
        <v>11.780099999999999</v>
      </c>
      <c r="FM22">
        <v>101.376</v>
      </c>
      <c r="FN22">
        <v>100.752</v>
      </c>
    </row>
    <row r="23" spans="1:170" x14ac:dyDescent="0.25">
      <c r="A23">
        <v>7</v>
      </c>
      <c r="B23">
        <v>1608148412.5999999</v>
      </c>
      <c r="C23">
        <v>526.59999990463302</v>
      </c>
      <c r="D23" t="s">
        <v>314</v>
      </c>
      <c r="E23" t="s">
        <v>315</v>
      </c>
      <c r="F23" t="s">
        <v>285</v>
      </c>
      <c r="G23" t="s">
        <v>286</v>
      </c>
      <c r="H23">
        <v>1608148404.8499999</v>
      </c>
      <c r="I23">
        <f t="shared" si="0"/>
        <v>6.1700924108793066E-3</v>
      </c>
      <c r="J23">
        <f t="shared" si="1"/>
        <v>11.290957575749191</v>
      </c>
      <c r="K23">
        <f t="shared" si="2"/>
        <v>248.388933333333</v>
      </c>
      <c r="L23">
        <f t="shared" si="3"/>
        <v>188.86874014008131</v>
      </c>
      <c r="M23">
        <f t="shared" si="4"/>
        <v>19.345441792546225</v>
      </c>
      <c r="N23">
        <f t="shared" si="5"/>
        <v>25.441974400574139</v>
      </c>
      <c r="O23">
        <f t="shared" si="6"/>
        <v>0.35923573001874776</v>
      </c>
      <c r="P23">
        <f t="shared" si="7"/>
        <v>2.9715430449080937</v>
      </c>
      <c r="Q23">
        <f t="shared" si="8"/>
        <v>0.33673516954876465</v>
      </c>
      <c r="R23">
        <f t="shared" si="9"/>
        <v>0.21236351940354262</v>
      </c>
      <c r="S23">
        <f t="shared" si="10"/>
        <v>231.29198894402936</v>
      </c>
      <c r="T23">
        <f t="shared" si="11"/>
        <v>27.747187742140991</v>
      </c>
      <c r="U23">
        <f t="shared" si="12"/>
        <v>28.008676666666702</v>
      </c>
      <c r="V23">
        <f t="shared" si="13"/>
        <v>3.7967596084342148</v>
      </c>
      <c r="W23">
        <f t="shared" si="14"/>
        <v>52.033386252013891</v>
      </c>
      <c r="X23">
        <f t="shared" si="15"/>
        <v>1.9728019808930484</v>
      </c>
      <c r="Y23">
        <f t="shared" si="16"/>
        <v>3.7914157101714547</v>
      </c>
      <c r="Z23">
        <f t="shared" si="17"/>
        <v>1.8239576275411664</v>
      </c>
      <c r="AA23">
        <f t="shared" si="18"/>
        <v>-272.10107531977741</v>
      </c>
      <c r="AB23">
        <f t="shared" si="19"/>
        <v>-3.8704761798722909</v>
      </c>
      <c r="AC23">
        <f t="shared" si="20"/>
        <v>-0.28390846206853459</v>
      </c>
      <c r="AD23">
        <f t="shared" si="21"/>
        <v>-44.963471017688867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53975.587735925743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316</v>
      </c>
      <c r="AQ23">
        <v>928.86315384615398</v>
      </c>
      <c r="AR23">
        <v>1115.92</v>
      </c>
      <c r="AS23">
        <f t="shared" si="27"/>
        <v>0.16762567760578362</v>
      </c>
      <c r="AT23">
        <v>0.5</v>
      </c>
      <c r="AU23">
        <f t="shared" si="28"/>
        <v>1180.1898207473321</v>
      </c>
      <c r="AV23">
        <f t="shared" si="29"/>
        <v>11.290957575749191</v>
      </c>
      <c r="AW23">
        <f t="shared" si="30"/>
        <v>98.915059203109919</v>
      </c>
      <c r="AX23">
        <f t="shared" si="31"/>
        <v>0.34638683776614815</v>
      </c>
      <c r="AY23">
        <f t="shared" si="32"/>
        <v>1.0056606866893487E-2</v>
      </c>
      <c r="AZ23">
        <f t="shared" si="33"/>
        <v>1.9232203025306471</v>
      </c>
      <c r="BA23" t="s">
        <v>317</v>
      </c>
      <c r="BB23">
        <v>729.38</v>
      </c>
      <c r="BC23">
        <f t="shared" si="34"/>
        <v>386.54000000000008</v>
      </c>
      <c r="BD23">
        <f t="shared" si="35"/>
        <v>0.48392623312942012</v>
      </c>
      <c r="BE23">
        <f t="shared" si="36"/>
        <v>0.8473802661191614</v>
      </c>
      <c r="BF23">
        <f t="shared" si="37"/>
        <v>0.46712468496434684</v>
      </c>
      <c r="BG23">
        <f t="shared" si="38"/>
        <v>0.8427540276881661</v>
      </c>
      <c r="BH23">
        <f t="shared" si="39"/>
        <v>1400.0056666666701</v>
      </c>
      <c r="BI23">
        <f t="shared" si="40"/>
        <v>1180.1898207473321</v>
      </c>
      <c r="BJ23">
        <f t="shared" si="41"/>
        <v>0.84298931700561874</v>
      </c>
      <c r="BK23">
        <f t="shared" si="42"/>
        <v>0.19597863401123747</v>
      </c>
      <c r="BL23">
        <v>6</v>
      </c>
      <c r="BM23">
        <v>0.5</v>
      </c>
      <c r="BN23" t="s">
        <v>290</v>
      </c>
      <c r="BO23">
        <v>2</v>
      </c>
      <c r="BP23">
        <v>1608148404.8499999</v>
      </c>
      <c r="BQ23">
        <v>248.388933333333</v>
      </c>
      <c r="BR23">
        <v>263.77673333333303</v>
      </c>
      <c r="BS23">
        <v>19.260383333333301</v>
      </c>
      <c r="BT23">
        <v>11.999090000000001</v>
      </c>
      <c r="BU23">
        <v>245.33926666666699</v>
      </c>
      <c r="BV23">
        <v>19.281973333333301</v>
      </c>
      <c r="BW23">
        <v>500.01456666666701</v>
      </c>
      <c r="BX23">
        <v>102.379933333333</v>
      </c>
      <c r="BY23">
        <v>4.8037426666666702E-2</v>
      </c>
      <c r="BZ23">
        <v>27.9845166666667</v>
      </c>
      <c r="CA23">
        <v>28.008676666666702</v>
      </c>
      <c r="CB23">
        <v>999.9</v>
      </c>
      <c r="CC23">
        <v>0</v>
      </c>
      <c r="CD23">
        <v>0</v>
      </c>
      <c r="CE23">
        <v>10003.295</v>
      </c>
      <c r="CF23">
        <v>0</v>
      </c>
      <c r="CG23">
        <v>706.070966666667</v>
      </c>
      <c r="CH23">
        <v>1400.0056666666701</v>
      </c>
      <c r="CI23">
        <v>0.89999706666666701</v>
      </c>
      <c r="CJ23">
        <v>0.10000297</v>
      </c>
      <c r="CK23">
        <v>0</v>
      </c>
      <c r="CL23">
        <v>928.90663333333305</v>
      </c>
      <c r="CM23">
        <v>4.9997499999999997</v>
      </c>
      <c r="CN23">
        <v>12916.24</v>
      </c>
      <c r="CO23">
        <v>12178.0933333333</v>
      </c>
      <c r="CP23">
        <v>49.606033333333301</v>
      </c>
      <c r="CQ23">
        <v>51.5</v>
      </c>
      <c r="CR23">
        <v>50.678733333333298</v>
      </c>
      <c r="CS23">
        <v>50.789400000000001</v>
      </c>
      <c r="CT23">
        <v>50.568300000000001</v>
      </c>
      <c r="CU23">
        <v>1255.5036666666699</v>
      </c>
      <c r="CV23">
        <v>139.50200000000001</v>
      </c>
      <c r="CW23">
        <v>0</v>
      </c>
      <c r="CX23">
        <v>67.200000047683702</v>
      </c>
      <c r="CY23">
        <v>0</v>
      </c>
      <c r="CZ23">
        <v>928.86315384615398</v>
      </c>
      <c r="DA23">
        <v>-6.5135042715339999</v>
      </c>
      <c r="DB23">
        <v>-92.933333395230406</v>
      </c>
      <c r="DC23">
        <v>12915.996153846199</v>
      </c>
      <c r="DD23">
        <v>15</v>
      </c>
      <c r="DE23">
        <v>1608147924.5</v>
      </c>
      <c r="DF23" t="s">
        <v>291</v>
      </c>
      <c r="DG23">
        <v>1608147917.5</v>
      </c>
      <c r="DH23">
        <v>1608147924.5</v>
      </c>
      <c r="DI23">
        <v>10</v>
      </c>
      <c r="DJ23">
        <v>-1.5269999999999999</v>
      </c>
      <c r="DK23">
        <v>-6.4000000000000001E-2</v>
      </c>
      <c r="DL23">
        <v>3.05</v>
      </c>
      <c r="DM23">
        <v>-2.1999999999999999E-2</v>
      </c>
      <c r="DN23">
        <v>425</v>
      </c>
      <c r="DO23">
        <v>10</v>
      </c>
      <c r="DP23">
        <v>7.0000000000000007E-2</v>
      </c>
      <c r="DQ23">
        <v>0.01</v>
      </c>
      <c r="DR23">
        <v>11.295846177870599</v>
      </c>
      <c r="DS23">
        <v>0.111771452993474</v>
      </c>
      <c r="DT23">
        <v>4.5462863360616099E-2</v>
      </c>
      <c r="DU23">
        <v>1</v>
      </c>
      <c r="DV23">
        <v>-15.395183870967699</v>
      </c>
      <c r="DW23">
        <v>-0.156212903225773</v>
      </c>
      <c r="DX23">
        <v>5.4717102927307401E-2</v>
      </c>
      <c r="DY23">
        <v>1</v>
      </c>
      <c r="DZ23">
        <v>7.2632032258064498</v>
      </c>
      <c r="EA23">
        <v>-0.119269838709696</v>
      </c>
      <c r="EB23">
        <v>9.4829444138126804E-3</v>
      </c>
      <c r="EC23">
        <v>1</v>
      </c>
      <c r="ED23">
        <v>3</v>
      </c>
      <c r="EE23">
        <v>3</v>
      </c>
      <c r="EF23" t="s">
        <v>301</v>
      </c>
      <c r="EG23">
        <v>100</v>
      </c>
      <c r="EH23">
        <v>100</v>
      </c>
      <c r="EI23">
        <v>3.05</v>
      </c>
      <c r="EJ23">
        <v>-2.1600000000000001E-2</v>
      </c>
      <c r="EK23">
        <v>3.0497142857144</v>
      </c>
      <c r="EL23">
        <v>0</v>
      </c>
      <c r="EM23">
        <v>0</v>
      </c>
      <c r="EN23">
        <v>0</v>
      </c>
      <c r="EO23">
        <v>-2.1592380952380801E-2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8.3000000000000007</v>
      </c>
      <c r="EX23">
        <v>8.1</v>
      </c>
      <c r="EY23">
        <v>2</v>
      </c>
      <c r="EZ23">
        <v>514.52300000000002</v>
      </c>
      <c r="FA23">
        <v>463.04500000000002</v>
      </c>
      <c r="FB23">
        <v>24.132400000000001</v>
      </c>
      <c r="FC23">
        <v>33.6173</v>
      </c>
      <c r="FD23">
        <v>30.0001</v>
      </c>
      <c r="FE23">
        <v>33.583300000000001</v>
      </c>
      <c r="FF23">
        <v>33.5625</v>
      </c>
      <c r="FG23">
        <v>16.5275</v>
      </c>
      <c r="FH23">
        <v>12.3224</v>
      </c>
      <c r="FI23">
        <v>98.513999999999996</v>
      </c>
      <c r="FJ23">
        <v>24.138500000000001</v>
      </c>
      <c r="FK23">
        <v>264.67700000000002</v>
      </c>
      <c r="FL23">
        <v>12.1265</v>
      </c>
      <c r="FM23">
        <v>101.375</v>
      </c>
      <c r="FN23">
        <v>100.754</v>
      </c>
    </row>
    <row r="24" spans="1:170" x14ac:dyDescent="0.25">
      <c r="A24">
        <v>8</v>
      </c>
      <c r="B24">
        <v>1608148515.5999999</v>
      </c>
      <c r="C24">
        <v>629.59999990463302</v>
      </c>
      <c r="D24" t="s">
        <v>318</v>
      </c>
      <c r="E24" t="s">
        <v>319</v>
      </c>
      <c r="F24" t="s">
        <v>285</v>
      </c>
      <c r="G24" t="s">
        <v>286</v>
      </c>
      <c r="H24">
        <v>1608148507.8499999</v>
      </c>
      <c r="I24">
        <f t="shared" si="0"/>
        <v>5.8580503314426815E-3</v>
      </c>
      <c r="J24">
        <f t="shared" si="1"/>
        <v>19.952477192487542</v>
      </c>
      <c r="K24">
        <f t="shared" si="2"/>
        <v>399.15629999999999</v>
      </c>
      <c r="L24">
        <f t="shared" si="3"/>
        <v>290.31432591806765</v>
      </c>
      <c r="M24">
        <f t="shared" si="4"/>
        <v>29.735361628072177</v>
      </c>
      <c r="N24">
        <f t="shared" si="5"/>
        <v>40.883469629304287</v>
      </c>
      <c r="O24">
        <f t="shared" si="6"/>
        <v>0.34052880463488611</v>
      </c>
      <c r="P24">
        <f t="shared" si="7"/>
        <v>2.9710763251977594</v>
      </c>
      <c r="Q24">
        <f t="shared" si="8"/>
        <v>0.3202366396730994</v>
      </c>
      <c r="R24">
        <f t="shared" si="9"/>
        <v>0.20187022692447215</v>
      </c>
      <c r="S24">
        <f t="shared" si="10"/>
        <v>231.29442838175078</v>
      </c>
      <c r="T24">
        <f t="shared" si="11"/>
        <v>27.838095404310426</v>
      </c>
      <c r="U24">
        <f t="shared" si="12"/>
        <v>28.069019999999998</v>
      </c>
      <c r="V24">
        <f t="shared" si="13"/>
        <v>3.8101355331374518</v>
      </c>
      <c r="W24">
        <f t="shared" si="14"/>
        <v>52.441534544455472</v>
      </c>
      <c r="X24">
        <f t="shared" si="15"/>
        <v>1.9895389443826614</v>
      </c>
      <c r="Y24">
        <f t="shared" si="16"/>
        <v>3.7938228956593552</v>
      </c>
      <c r="Z24">
        <f t="shared" si="17"/>
        <v>1.8205965887547904</v>
      </c>
      <c r="AA24">
        <f t="shared" si="18"/>
        <v>-258.34001961662227</v>
      </c>
      <c r="AB24">
        <f t="shared" si="19"/>
        <v>-11.791672290842051</v>
      </c>
      <c r="AC24">
        <f t="shared" si="20"/>
        <v>-0.86538968552842466</v>
      </c>
      <c r="AD24">
        <f t="shared" si="21"/>
        <v>-39.702653211241959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53959.882376069443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320</v>
      </c>
      <c r="AQ24">
        <v>963.53336000000002</v>
      </c>
      <c r="AR24">
        <v>1234.73</v>
      </c>
      <c r="AS24">
        <f t="shared" si="27"/>
        <v>0.21964043961027913</v>
      </c>
      <c r="AT24">
        <v>0.5</v>
      </c>
      <c r="AU24">
        <f t="shared" si="28"/>
        <v>1180.1989207473989</v>
      </c>
      <c r="AV24">
        <f t="shared" si="29"/>
        <v>19.952477192487542</v>
      </c>
      <c r="AW24">
        <f t="shared" si="30"/>
        <v>129.60970489026784</v>
      </c>
      <c r="AX24">
        <f t="shared" si="31"/>
        <v>0.41383136394191444</v>
      </c>
      <c r="AY24">
        <f t="shared" si="32"/>
        <v>1.7395562994840175E-2</v>
      </c>
      <c r="AZ24">
        <f t="shared" si="33"/>
        <v>1.6419379135519505</v>
      </c>
      <c r="BA24" t="s">
        <v>321</v>
      </c>
      <c r="BB24">
        <v>723.76</v>
      </c>
      <c r="BC24">
        <f t="shared" si="34"/>
        <v>510.97</v>
      </c>
      <c r="BD24">
        <f t="shared" si="35"/>
        <v>0.53074865451983477</v>
      </c>
      <c r="BE24">
        <f t="shared" si="36"/>
        <v>0.7986975637429482</v>
      </c>
      <c r="BF24">
        <f t="shared" si="37"/>
        <v>0.52228220120913316</v>
      </c>
      <c r="BG24">
        <f t="shared" si="38"/>
        <v>0.79609972137846374</v>
      </c>
      <c r="BH24">
        <f t="shared" si="39"/>
        <v>1400.0160000000001</v>
      </c>
      <c r="BI24">
        <f t="shared" si="40"/>
        <v>1180.1989207473989</v>
      </c>
      <c r="BJ24">
        <f t="shared" si="41"/>
        <v>0.84298959493848558</v>
      </c>
      <c r="BK24">
        <f t="shared" si="42"/>
        <v>0.19597918987697102</v>
      </c>
      <c r="BL24">
        <v>6</v>
      </c>
      <c r="BM24">
        <v>0.5</v>
      </c>
      <c r="BN24" t="s">
        <v>290</v>
      </c>
      <c r="BO24">
        <v>2</v>
      </c>
      <c r="BP24">
        <v>1608148507.8499999</v>
      </c>
      <c r="BQ24">
        <v>399.15629999999999</v>
      </c>
      <c r="BR24">
        <v>425.90429999999998</v>
      </c>
      <c r="BS24">
        <v>19.424403333333299</v>
      </c>
      <c r="BT24">
        <v>12.5315233333333</v>
      </c>
      <c r="BU24">
        <v>396.10673333333301</v>
      </c>
      <c r="BV24">
        <v>19.445996666666701</v>
      </c>
      <c r="BW24">
        <v>500.01693333333299</v>
      </c>
      <c r="BX24">
        <v>102.376133333333</v>
      </c>
      <c r="BY24">
        <v>4.8580066666666699E-2</v>
      </c>
      <c r="BZ24">
        <v>27.9954033333333</v>
      </c>
      <c r="CA24">
        <v>28.069019999999998</v>
      </c>
      <c r="CB24">
        <v>999.9</v>
      </c>
      <c r="CC24">
        <v>0</v>
      </c>
      <c r="CD24">
        <v>0</v>
      </c>
      <c r="CE24">
        <v>10001.0243333333</v>
      </c>
      <c r="CF24">
        <v>0</v>
      </c>
      <c r="CG24">
        <v>701.26806666666698</v>
      </c>
      <c r="CH24">
        <v>1400.0160000000001</v>
      </c>
      <c r="CI24">
        <v>0.89999133333333303</v>
      </c>
      <c r="CJ24">
        <v>0.100008656666667</v>
      </c>
      <c r="CK24">
        <v>0</v>
      </c>
      <c r="CL24">
        <v>963.34753333333299</v>
      </c>
      <c r="CM24">
        <v>4.9997499999999997</v>
      </c>
      <c r="CN24">
        <v>13386.83</v>
      </c>
      <c r="CO24">
        <v>12178.153333333301</v>
      </c>
      <c r="CP24">
        <v>49.603999999999999</v>
      </c>
      <c r="CQ24">
        <v>51.561999999999998</v>
      </c>
      <c r="CR24">
        <v>50.686999999999998</v>
      </c>
      <c r="CS24">
        <v>50.824599999999997</v>
      </c>
      <c r="CT24">
        <v>50.570399999999999</v>
      </c>
      <c r="CU24">
        <v>1255.5</v>
      </c>
      <c r="CV24">
        <v>139.51599999999999</v>
      </c>
      <c r="CW24">
        <v>0</v>
      </c>
      <c r="CX24">
        <v>102.299999952316</v>
      </c>
      <c r="CY24">
        <v>0</v>
      </c>
      <c r="CZ24">
        <v>963.53336000000002</v>
      </c>
      <c r="DA24">
        <v>19.723692289734402</v>
      </c>
      <c r="DB24">
        <v>247.17692269669899</v>
      </c>
      <c r="DC24">
        <v>13388.9</v>
      </c>
      <c r="DD24">
        <v>15</v>
      </c>
      <c r="DE24">
        <v>1608147924.5</v>
      </c>
      <c r="DF24" t="s">
        <v>291</v>
      </c>
      <c r="DG24">
        <v>1608147917.5</v>
      </c>
      <c r="DH24">
        <v>1608147924.5</v>
      </c>
      <c r="DI24">
        <v>10</v>
      </c>
      <c r="DJ24">
        <v>-1.5269999999999999</v>
      </c>
      <c r="DK24">
        <v>-6.4000000000000001E-2</v>
      </c>
      <c r="DL24">
        <v>3.05</v>
      </c>
      <c r="DM24">
        <v>-2.1999999999999999E-2</v>
      </c>
      <c r="DN24">
        <v>425</v>
      </c>
      <c r="DO24">
        <v>10</v>
      </c>
      <c r="DP24">
        <v>7.0000000000000007E-2</v>
      </c>
      <c r="DQ24">
        <v>0.01</v>
      </c>
      <c r="DR24">
        <v>19.959051477219599</v>
      </c>
      <c r="DS24">
        <v>-5.00217080341454E-2</v>
      </c>
      <c r="DT24">
        <v>2.45832174874526E-2</v>
      </c>
      <c r="DU24">
        <v>1</v>
      </c>
      <c r="DV24">
        <v>-26.754941935483899</v>
      </c>
      <c r="DW24">
        <v>0.12720967741946401</v>
      </c>
      <c r="DX24">
        <v>3.0158450099150299E-2</v>
      </c>
      <c r="DY24">
        <v>1</v>
      </c>
      <c r="DZ24">
        <v>6.8942493548387098</v>
      </c>
      <c r="EA24">
        <v>-0.131700000000011</v>
      </c>
      <c r="EB24">
        <v>1.05649056712226E-2</v>
      </c>
      <c r="EC24">
        <v>1</v>
      </c>
      <c r="ED24">
        <v>3</v>
      </c>
      <c r="EE24">
        <v>3</v>
      </c>
      <c r="EF24" t="s">
        <v>301</v>
      </c>
      <c r="EG24">
        <v>100</v>
      </c>
      <c r="EH24">
        <v>100</v>
      </c>
      <c r="EI24">
        <v>3.05</v>
      </c>
      <c r="EJ24">
        <v>-2.1600000000000001E-2</v>
      </c>
      <c r="EK24">
        <v>3.0497142857144</v>
      </c>
      <c r="EL24">
        <v>0</v>
      </c>
      <c r="EM24">
        <v>0</v>
      </c>
      <c r="EN24">
        <v>0</v>
      </c>
      <c r="EO24">
        <v>-2.1592380952380801E-2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10</v>
      </c>
      <c r="EX24">
        <v>9.9</v>
      </c>
      <c r="EY24">
        <v>2</v>
      </c>
      <c r="EZ24">
        <v>514.572</v>
      </c>
      <c r="FA24">
        <v>463.84199999999998</v>
      </c>
      <c r="FB24">
        <v>24.156500000000001</v>
      </c>
      <c r="FC24">
        <v>33.626300000000001</v>
      </c>
      <c r="FD24">
        <v>30.0001</v>
      </c>
      <c r="FE24">
        <v>33.583300000000001</v>
      </c>
      <c r="FF24">
        <v>33.559899999999999</v>
      </c>
      <c r="FG24">
        <v>23.372</v>
      </c>
      <c r="FH24">
        <v>7.9373399999999998</v>
      </c>
      <c r="FI24">
        <v>100</v>
      </c>
      <c r="FJ24">
        <v>24.159500000000001</v>
      </c>
      <c r="FK24">
        <v>426.30200000000002</v>
      </c>
      <c r="FL24">
        <v>12.6318</v>
      </c>
      <c r="FM24">
        <v>101.376</v>
      </c>
      <c r="FN24">
        <v>100.752</v>
      </c>
    </row>
    <row r="25" spans="1:170" x14ac:dyDescent="0.25">
      <c r="A25">
        <v>9</v>
      </c>
      <c r="B25">
        <v>1608148627.5999999</v>
      </c>
      <c r="C25">
        <v>741.59999990463302</v>
      </c>
      <c r="D25" t="s">
        <v>322</v>
      </c>
      <c r="E25" t="s">
        <v>323</v>
      </c>
      <c r="F25" t="s">
        <v>285</v>
      </c>
      <c r="G25" t="s">
        <v>286</v>
      </c>
      <c r="H25">
        <v>1608148619.8499999</v>
      </c>
      <c r="I25">
        <f t="shared" si="0"/>
        <v>5.546093371584346E-3</v>
      </c>
      <c r="J25">
        <f t="shared" si="1"/>
        <v>24.156992640662267</v>
      </c>
      <c r="K25">
        <f t="shared" si="2"/>
        <v>500.22563333333301</v>
      </c>
      <c r="L25">
        <f t="shared" si="3"/>
        <v>360.87214375831161</v>
      </c>
      <c r="M25">
        <f t="shared" si="4"/>
        <v>36.959671661092933</v>
      </c>
      <c r="N25">
        <f t="shared" si="5"/>
        <v>51.23192655414384</v>
      </c>
      <c r="O25">
        <f t="shared" si="6"/>
        <v>0.32034955569222806</v>
      </c>
      <c r="P25">
        <f t="shared" si="7"/>
        <v>2.9707494776354655</v>
      </c>
      <c r="Q25">
        <f t="shared" si="8"/>
        <v>0.30232091430843555</v>
      </c>
      <c r="R25">
        <f t="shared" si="9"/>
        <v>0.19048577153339782</v>
      </c>
      <c r="S25">
        <f t="shared" si="10"/>
        <v>231.29121158070285</v>
      </c>
      <c r="T25">
        <f t="shared" si="11"/>
        <v>27.917460016808668</v>
      </c>
      <c r="U25">
        <f t="shared" si="12"/>
        <v>28.1384266666667</v>
      </c>
      <c r="V25">
        <f t="shared" si="13"/>
        <v>3.8255712901342362</v>
      </c>
      <c r="W25">
        <f t="shared" si="14"/>
        <v>52.723176660504237</v>
      </c>
      <c r="X25">
        <f t="shared" si="15"/>
        <v>2.0001508729216164</v>
      </c>
      <c r="Y25">
        <f t="shared" si="16"/>
        <v>3.7936842952408085</v>
      </c>
      <c r="Z25">
        <f t="shared" si="17"/>
        <v>1.8254204172126198</v>
      </c>
      <c r="AA25">
        <f t="shared" si="18"/>
        <v>-244.58271768686967</v>
      </c>
      <c r="AB25">
        <f t="shared" si="19"/>
        <v>-23.006846934669536</v>
      </c>
      <c r="AC25">
        <f t="shared" si="20"/>
        <v>-1.6892349079570379</v>
      </c>
      <c r="AD25">
        <f t="shared" si="21"/>
        <v>-37.98758794879339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53950.272333404901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324</v>
      </c>
      <c r="AQ25">
        <v>1023.74730769231</v>
      </c>
      <c r="AR25">
        <v>1361.74</v>
      </c>
      <c r="AS25">
        <f t="shared" si="27"/>
        <v>0.2482064801707301</v>
      </c>
      <c r="AT25">
        <v>0.5</v>
      </c>
      <c r="AU25">
        <f t="shared" si="28"/>
        <v>1180.1884007472734</v>
      </c>
      <c r="AV25">
        <f t="shared" si="29"/>
        <v>24.156992640662267</v>
      </c>
      <c r="AW25">
        <f t="shared" si="30"/>
        <v>146.46520444390188</v>
      </c>
      <c r="AX25">
        <f t="shared" si="31"/>
        <v>0.46118936067090632</v>
      </c>
      <c r="AY25">
        <f t="shared" si="32"/>
        <v>2.0958297933462922E-2</v>
      </c>
      <c r="AZ25">
        <f t="shared" si="33"/>
        <v>1.3955233745061464</v>
      </c>
      <c r="BA25" t="s">
        <v>325</v>
      </c>
      <c r="BB25">
        <v>733.72</v>
      </c>
      <c r="BC25">
        <f t="shared" si="34"/>
        <v>628.02</v>
      </c>
      <c r="BD25">
        <f t="shared" si="35"/>
        <v>0.53818778431847725</v>
      </c>
      <c r="BE25">
        <f t="shared" si="36"/>
        <v>0.7516097391194293</v>
      </c>
      <c r="BF25">
        <f t="shared" si="37"/>
        <v>0.52299551742443184</v>
      </c>
      <c r="BG25">
        <f t="shared" si="38"/>
        <v>0.74622543937867147</v>
      </c>
      <c r="BH25">
        <f t="shared" si="39"/>
        <v>1400.0043333333299</v>
      </c>
      <c r="BI25">
        <f t="shared" si="40"/>
        <v>1180.1884007472734</v>
      </c>
      <c r="BJ25">
        <f t="shared" si="41"/>
        <v>0.84298910556748963</v>
      </c>
      <c r="BK25">
        <f t="shared" si="42"/>
        <v>0.19597821113497943</v>
      </c>
      <c r="BL25">
        <v>6</v>
      </c>
      <c r="BM25">
        <v>0.5</v>
      </c>
      <c r="BN25" t="s">
        <v>290</v>
      </c>
      <c r="BO25">
        <v>2</v>
      </c>
      <c r="BP25">
        <v>1608148619.8499999</v>
      </c>
      <c r="BQ25">
        <v>500.22563333333301</v>
      </c>
      <c r="BR25">
        <v>532.54233333333298</v>
      </c>
      <c r="BS25">
        <v>19.52936</v>
      </c>
      <c r="BT25">
        <v>13.0041933333333</v>
      </c>
      <c r="BU25">
        <v>496.65763333333302</v>
      </c>
      <c r="BV25">
        <v>19.492360000000001</v>
      </c>
      <c r="BW25">
        <v>500.01313333333297</v>
      </c>
      <c r="BX25">
        <v>102.36920000000001</v>
      </c>
      <c r="BY25">
        <v>4.84354433333333E-2</v>
      </c>
      <c r="BZ25">
        <v>27.994776666666699</v>
      </c>
      <c r="CA25">
        <v>28.1384266666667</v>
      </c>
      <c r="CB25">
        <v>999.9</v>
      </c>
      <c r="CC25">
        <v>0</v>
      </c>
      <c r="CD25">
        <v>0</v>
      </c>
      <c r="CE25">
        <v>9999.8516666666692</v>
      </c>
      <c r="CF25">
        <v>0</v>
      </c>
      <c r="CG25">
        <v>645.29916666666702</v>
      </c>
      <c r="CH25">
        <v>1400.0043333333299</v>
      </c>
      <c r="CI25">
        <v>0.90000456666666695</v>
      </c>
      <c r="CJ25">
        <v>9.9995509999999996E-2</v>
      </c>
      <c r="CK25">
        <v>0</v>
      </c>
      <c r="CL25">
        <v>1023.73666666667</v>
      </c>
      <c r="CM25">
        <v>4.9997499999999997</v>
      </c>
      <c r="CN25">
        <v>14197.5766666667</v>
      </c>
      <c r="CO25">
        <v>12178.0933333333</v>
      </c>
      <c r="CP25">
        <v>49.583133333333301</v>
      </c>
      <c r="CQ25">
        <v>51.578800000000001</v>
      </c>
      <c r="CR25">
        <v>50.695599999999999</v>
      </c>
      <c r="CS25">
        <v>50.870733333333298</v>
      </c>
      <c r="CT25">
        <v>50.5914</v>
      </c>
      <c r="CU25">
        <v>1255.5123333333299</v>
      </c>
      <c r="CV25">
        <v>139.49199999999999</v>
      </c>
      <c r="CW25">
        <v>0</v>
      </c>
      <c r="CX25">
        <v>111.200000047684</v>
      </c>
      <c r="CY25">
        <v>0</v>
      </c>
      <c r="CZ25">
        <v>1023.74730769231</v>
      </c>
      <c r="DA25">
        <v>16.488547002980901</v>
      </c>
      <c r="DB25">
        <v>216.40000000562</v>
      </c>
      <c r="DC25">
        <v>14197.9346153846</v>
      </c>
      <c r="DD25">
        <v>15</v>
      </c>
      <c r="DE25">
        <v>1608148661.5999999</v>
      </c>
      <c r="DF25" t="s">
        <v>326</v>
      </c>
      <c r="DG25">
        <v>1608148653.5999999</v>
      </c>
      <c r="DH25">
        <v>1608148661.5999999</v>
      </c>
      <c r="DI25">
        <v>11</v>
      </c>
      <c r="DJ25">
        <v>0.51800000000000002</v>
      </c>
      <c r="DK25">
        <v>5.8999999999999997E-2</v>
      </c>
      <c r="DL25">
        <v>3.5680000000000001</v>
      </c>
      <c r="DM25">
        <v>3.6999999999999998E-2</v>
      </c>
      <c r="DN25">
        <v>533</v>
      </c>
      <c r="DO25">
        <v>13</v>
      </c>
      <c r="DP25">
        <v>0.03</v>
      </c>
      <c r="DQ25">
        <v>0.01</v>
      </c>
      <c r="DR25">
        <v>24.619815843396601</v>
      </c>
      <c r="DS25">
        <v>7.2364372497430999E-5</v>
      </c>
      <c r="DT25">
        <v>4.5533310222939598E-2</v>
      </c>
      <c r="DU25">
        <v>1</v>
      </c>
      <c r="DV25">
        <v>-32.839796774193502</v>
      </c>
      <c r="DW25">
        <v>-2.17500000000116E-2</v>
      </c>
      <c r="DX25">
        <v>5.3242758004415899E-2</v>
      </c>
      <c r="DY25">
        <v>1</v>
      </c>
      <c r="DZ25">
        <v>6.4665941935483904</v>
      </c>
      <c r="EA25">
        <v>-6.2056451613022199E-3</v>
      </c>
      <c r="EB25">
        <v>1.1274400754937299E-3</v>
      </c>
      <c r="EC25">
        <v>1</v>
      </c>
      <c r="ED25">
        <v>3</v>
      </c>
      <c r="EE25">
        <v>3</v>
      </c>
      <c r="EF25" t="s">
        <v>301</v>
      </c>
      <c r="EG25">
        <v>100</v>
      </c>
      <c r="EH25">
        <v>100</v>
      </c>
      <c r="EI25">
        <v>3.5680000000000001</v>
      </c>
      <c r="EJ25">
        <v>3.6999999999999998E-2</v>
      </c>
      <c r="EK25">
        <v>3.0497142857144</v>
      </c>
      <c r="EL25">
        <v>0</v>
      </c>
      <c r="EM25">
        <v>0</v>
      </c>
      <c r="EN25">
        <v>0</v>
      </c>
      <c r="EO25">
        <v>-2.1592380952380801E-2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11.8</v>
      </c>
      <c r="EX25">
        <v>11.7</v>
      </c>
      <c r="EY25">
        <v>2</v>
      </c>
      <c r="EZ25">
        <v>514.34799999999996</v>
      </c>
      <c r="FA25">
        <v>464.334</v>
      </c>
      <c r="FB25">
        <v>24.213000000000001</v>
      </c>
      <c r="FC25">
        <v>33.647500000000001</v>
      </c>
      <c r="FD25">
        <v>30.000299999999999</v>
      </c>
      <c r="FE25">
        <v>33.598300000000002</v>
      </c>
      <c r="FF25">
        <v>33.5745</v>
      </c>
      <c r="FG25">
        <v>27.636099999999999</v>
      </c>
      <c r="FH25">
        <v>0</v>
      </c>
      <c r="FI25">
        <v>100</v>
      </c>
      <c r="FJ25">
        <v>24.2119</v>
      </c>
      <c r="FK25">
        <v>532.71400000000006</v>
      </c>
      <c r="FL25">
        <v>13.2403</v>
      </c>
      <c r="FM25">
        <v>101.36799999999999</v>
      </c>
      <c r="FN25">
        <v>100.74</v>
      </c>
    </row>
    <row r="26" spans="1:170" x14ac:dyDescent="0.25">
      <c r="A26">
        <v>10</v>
      </c>
      <c r="B26">
        <v>1608148765.5999999</v>
      </c>
      <c r="C26">
        <v>879.59999990463302</v>
      </c>
      <c r="D26" t="s">
        <v>327</v>
      </c>
      <c r="E26" t="s">
        <v>328</v>
      </c>
      <c r="F26" t="s">
        <v>285</v>
      </c>
      <c r="G26" t="s">
        <v>286</v>
      </c>
      <c r="H26">
        <v>1608148757.5999999</v>
      </c>
      <c r="I26">
        <f t="shared" si="0"/>
        <v>5.2321798978035823E-3</v>
      </c>
      <c r="J26">
        <f t="shared" si="1"/>
        <v>27.41777173759592</v>
      </c>
      <c r="K26">
        <f t="shared" si="2"/>
        <v>599.60693548387098</v>
      </c>
      <c r="L26">
        <f t="shared" si="3"/>
        <v>427.94068467469708</v>
      </c>
      <c r="M26">
        <f t="shared" si="4"/>
        <v>43.827410354762009</v>
      </c>
      <c r="N26">
        <f t="shared" si="5"/>
        <v>61.408555330487694</v>
      </c>
      <c r="O26">
        <f t="shared" si="6"/>
        <v>0.29375108020763746</v>
      </c>
      <c r="P26">
        <f t="shared" si="7"/>
        <v>2.9705918602770653</v>
      </c>
      <c r="Q26">
        <f t="shared" si="8"/>
        <v>0.27851476339785841</v>
      </c>
      <c r="R26">
        <f t="shared" si="9"/>
        <v>0.17537476700750437</v>
      </c>
      <c r="S26">
        <f t="shared" si="10"/>
        <v>231.28974573144868</v>
      </c>
      <c r="T26">
        <f t="shared" si="11"/>
        <v>27.99649016803685</v>
      </c>
      <c r="U26">
        <f t="shared" si="12"/>
        <v>28.193609677419399</v>
      </c>
      <c r="V26">
        <f t="shared" si="13"/>
        <v>3.8378826660109944</v>
      </c>
      <c r="W26">
        <f t="shared" si="14"/>
        <v>51.8922926541035</v>
      </c>
      <c r="X26">
        <f t="shared" si="15"/>
        <v>1.9684588071688127</v>
      </c>
      <c r="Y26">
        <f t="shared" si="16"/>
        <v>3.7933548634859791</v>
      </c>
      <c r="Z26">
        <f t="shared" si="17"/>
        <v>1.8694238588421817</v>
      </c>
      <c r="AA26">
        <f t="shared" si="18"/>
        <v>-230.73913349313798</v>
      </c>
      <c r="AB26">
        <f t="shared" si="19"/>
        <v>-32.081771141474064</v>
      </c>
      <c r="AC26">
        <f t="shared" si="20"/>
        <v>-2.3562996701773091</v>
      </c>
      <c r="AD26">
        <f t="shared" si="21"/>
        <v>-33.887458573340695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53945.864013146704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329</v>
      </c>
      <c r="AQ26">
        <v>1077.2344000000001</v>
      </c>
      <c r="AR26">
        <v>1461.14</v>
      </c>
      <c r="AS26">
        <f t="shared" si="27"/>
        <v>0.26274388491178124</v>
      </c>
      <c r="AT26">
        <v>0.5</v>
      </c>
      <c r="AU26">
        <f t="shared" si="28"/>
        <v>1180.1777717150831</v>
      </c>
      <c r="AV26">
        <f t="shared" si="29"/>
        <v>27.41777173759592</v>
      </c>
      <c r="AW26">
        <f t="shared" si="30"/>
        <v>155.04224631347512</v>
      </c>
      <c r="AX26">
        <f t="shared" si="31"/>
        <v>0.49284805015262062</v>
      </c>
      <c r="AY26">
        <f t="shared" si="32"/>
        <v>2.3721442555834533E-2</v>
      </c>
      <c r="AZ26">
        <f t="shared" si="33"/>
        <v>1.2325581395348835</v>
      </c>
      <c r="BA26" t="s">
        <v>330</v>
      </c>
      <c r="BB26">
        <v>741.02</v>
      </c>
      <c r="BC26">
        <f t="shared" si="34"/>
        <v>720.12000000000012</v>
      </c>
      <c r="BD26">
        <f t="shared" si="35"/>
        <v>0.53311336999388992</v>
      </c>
      <c r="BE26">
        <f t="shared" si="36"/>
        <v>0.71435824613456245</v>
      </c>
      <c r="BF26">
        <f t="shared" si="37"/>
        <v>0.51485129394385165</v>
      </c>
      <c r="BG26">
        <f t="shared" si="38"/>
        <v>0.70719305113538877</v>
      </c>
      <c r="BH26">
        <f t="shared" si="39"/>
        <v>1399.99129032258</v>
      </c>
      <c r="BI26">
        <f t="shared" si="40"/>
        <v>1180.1777717150831</v>
      </c>
      <c r="BJ26">
        <f t="shared" si="41"/>
        <v>0.84298936705752758</v>
      </c>
      <c r="BK26">
        <f t="shared" si="42"/>
        <v>0.19597873411505529</v>
      </c>
      <c r="BL26">
        <v>6</v>
      </c>
      <c r="BM26">
        <v>0.5</v>
      </c>
      <c r="BN26" t="s">
        <v>290</v>
      </c>
      <c r="BO26">
        <v>2</v>
      </c>
      <c r="BP26">
        <v>1608148757.5999999</v>
      </c>
      <c r="BQ26">
        <v>599.60693548387098</v>
      </c>
      <c r="BR26">
        <v>636.27216129032195</v>
      </c>
      <c r="BS26">
        <v>19.220474193548402</v>
      </c>
      <c r="BT26">
        <v>13.0626709677419</v>
      </c>
      <c r="BU26">
        <v>596.03932258064503</v>
      </c>
      <c r="BV26">
        <v>19.183548387096799</v>
      </c>
      <c r="BW26">
        <v>500.01093548387098</v>
      </c>
      <c r="BX26">
        <v>102.36645161290301</v>
      </c>
      <c r="BY26">
        <v>4.8233235483870998E-2</v>
      </c>
      <c r="BZ26">
        <v>27.9932870967742</v>
      </c>
      <c r="CA26">
        <v>28.193609677419399</v>
      </c>
      <c r="CB26">
        <v>999.9</v>
      </c>
      <c r="CC26">
        <v>0</v>
      </c>
      <c r="CD26">
        <v>0</v>
      </c>
      <c r="CE26">
        <v>9999.22806451613</v>
      </c>
      <c r="CF26">
        <v>0</v>
      </c>
      <c r="CG26">
        <v>646.65809677419304</v>
      </c>
      <c r="CH26">
        <v>1399.99129032258</v>
      </c>
      <c r="CI26">
        <v>0.89999819354838695</v>
      </c>
      <c r="CJ26">
        <v>0.100001870967742</v>
      </c>
      <c r="CK26">
        <v>0</v>
      </c>
      <c r="CL26">
        <v>1077.27870967742</v>
      </c>
      <c r="CM26">
        <v>4.9997499999999997</v>
      </c>
      <c r="CN26">
        <v>14930.4322580645</v>
      </c>
      <c r="CO26">
        <v>12177.964516128999</v>
      </c>
      <c r="CP26">
        <v>49.612741935483903</v>
      </c>
      <c r="CQ26">
        <v>51.625</v>
      </c>
      <c r="CR26">
        <v>50.741870967741903</v>
      </c>
      <c r="CS26">
        <v>50.917000000000002</v>
      </c>
      <c r="CT26">
        <v>50.612806451612897</v>
      </c>
      <c r="CU26">
        <v>1255.4883870967701</v>
      </c>
      <c r="CV26">
        <v>139.50290322580599</v>
      </c>
      <c r="CW26">
        <v>0</v>
      </c>
      <c r="CX26">
        <v>137</v>
      </c>
      <c r="CY26">
        <v>0</v>
      </c>
      <c r="CZ26">
        <v>1077.2344000000001</v>
      </c>
      <c r="DA26">
        <v>-2.6499999938842902</v>
      </c>
      <c r="DB26">
        <v>-34.953846216185198</v>
      </c>
      <c r="DC26">
        <v>14930.428</v>
      </c>
      <c r="DD26">
        <v>15</v>
      </c>
      <c r="DE26">
        <v>1608148661.5999999</v>
      </c>
      <c r="DF26" t="s">
        <v>326</v>
      </c>
      <c r="DG26">
        <v>1608148653.5999999</v>
      </c>
      <c r="DH26">
        <v>1608148661.5999999</v>
      </c>
      <c r="DI26">
        <v>11</v>
      </c>
      <c r="DJ26">
        <v>0.51800000000000002</v>
      </c>
      <c r="DK26">
        <v>5.8999999999999997E-2</v>
      </c>
      <c r="DL26">
        <v>3.5680000000000001</v>
      </c>
      <c r="DM26">
        <v>3.6999999999999998E-2</v>
      </c>
      <c r="DN26">
        <v>533</v>
      </c>
      <c r="DO26">
        <v>13</v>
      </c>
      <c r="DP26">
        <v>0.03</v>
      </c>
      <c r="DQ26">
        <v>0.01</v>
      </c>
      <c r="DR26">
        <v>27.427042371284799</v>
      </c>
      <c r="DS26">
        <v>-0.223861584824917</v>
      </c>
      <c r="DT26">
        <v>6.01398909064376E-2</v>
      </c>
      <c r="DU26">
        <v>1</v>
      </c>
      <c r="DV26">
        <v>-36.671341935483902</v>
      </c>
      <c r="DW26">
        <v>0.18975000000006401</v>
      </c>
      <c r="DX26">
        <v>6.28084120839872E-2</v>
      </c>
      <c r="DY26">
        <v>1</v>
      </c>
      <c r="DZ26">
        <v>6.1591432258064502</v>
      </c>
      <c r="EA26">
        <v>-0.16112419354839599</v>
      </c>
      <c r="EB26">
        <v>1.2054886410429899E-2</v>
      </c>
      <c r="EC26">
        <v>1</v>
      </c>
      <c r="ED26">
        <v>3</v>
      </c>
      <c r="EE26">
        <v>3</v>
      </c>
      <c r="EF26" t="s">
        <v>301</v>
      </c>
      <c r="EG26">
        <v>100</v>
      </c>
      <c r="EH26">
        <v>100</v>
      </c>
      <c r="EI26">
        <v>3.5670000000000002</v>
      </c>
      <c r="EJ26">
        <v>3.6999999999999998E-2</v>
      </c>
      <c r="EK26">
        <v>3.5675999999999699</v>
      </c>
      <c r="EL26">
        <v>0</v>
      </c>
      <c r="EM26">
        <v>0</v>
      </c>
      <c r="EN26">
        <v>0</v>
      </c>
      <c r="EO26">
        <v>3.6929999999998103E-2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1.9</v>
      </c>
      <c r="EX26">
        <v>1.7</v>
      </c>
      <c r="EY26">
        <v>2</v>
      </c>
      <c r="EZ26">
        <v>514.05399999999997</v>
      </c>
      <c r="FA26">
        <v>464.28199999999998</v>
      </c>
      <c r="FB26">
        <v>24.177700000000002</v>
      </c>
      <c r="FC26">
        <v>33.686799999999998</v>
      </c>
      <c r="FD26">
        <v>30.0002</v>
      </c>
      <c r="FE26">
        <v>33.631100000000004</v>
      </c>
      <c r="FF26">
        <v>33.604399999999998</v>
      </c>
      <c r="FG26">
        <v>31.647200000000002</v>
      </c>
      <c r="FH26">
        <v>0</v>
      </c>
      <c r="FI26">
        <v>100</v>
      </c>
      <c r="FJ26">
        <v>24.179600000000001</v>
      </c>
      <c r="FK26">
        <v>636.21699999999998</v>
      </c>
      <c r="FL26">
        <v>13.2403</v>
      </c>
      <c r="FM26">
        <v>101.36</v>
      </c>
      <c r="FN26">
        <v>100.73099999999999</v>
      </c>
    </row>
    <row r="27" spans="1:170" x14ac:dyDescent="0.25">
      <c r="A27">
        <v>11</v>
      </c>
      <c r="B27">
        <v>1608148832.5999999</v>
      </c>
      <c r="C27">
        <v>946.59999990463302</v>
      </c>
      <c r="D27" t="s">
        <v>331</v>
      </c>
      <c r="E27" t="s">
        <v>332</v>
      </c>
      <c r="F27" t="s">
        <v>285</v>
      </c>
      <c r="G27" t="s">
        <v>286</v>
      </c>
      <c r="H27">
        <v>1608148824.8499999</v>
      </c>
      <c r="I27">
        <f t="shared" si="0"/>
        <v>5.0664423545937675E-3</v>
      </c>
      <c r="J27">
        <f t="shared" si="1"/>
        <v>30.957162786489249</v>
      </c>
      <c r="K27">
        <f t="shared" si="2"/>
        <v>696.86193333333301</v>
      </c>
      <c r="L27">
        <f t="shared" si="3"/>
        <v>494.46874307504834</v>
      </c>
      <c r="M27">
        <f t="shared" si="4"/>
        <v>50.639068950835536</v>
      </c>
      <c r="N27">
        <f t="shared" si="5"/>
        <v>71.366370444012631</v>
      </c>
      <c r="O27">
        <f t="shared" si="6"/>
        <v>0.28061678164150938</v>
      </c>
      <c r="P27">
        <f t="shared" si="7"/>
        <v>2.9699242827036478</v>
      </c>
      <c r="Q27">
        <f t="shared" si="8"/>
        <v>0.26667481760900241</v>
      </c>
      <c r="R27">
        <f t="shared" si="9"/>
        <v>0.16786665026512498</v>
      </c>
      <c r="S27">
        <f t="shared" si="10"/>
        <v>231.29491788104357</v>
      </c>
      <c r="T27">
        <f t="shared" si="11"/>
        <v>28.040118097846928</v>
      </c>
      <c r="U27">
        <f t="shared" si="12"/>
        <v>28.223753333333299</v>
      </c>
      <c r="V27">
        <f t="shared" si="13"/>
        <v>3.8446223262484849</v>
      </c>
      <c r="W27">
        <f t="shared" si="14"/>
        <v>51.508998730769562</v>
      </c>
      <c r="X27">
        <f t="shared" si="15"/>
        <v>1.9540409491380251</v>
      </c>
      <c r="Y27">
        <f t="shared" si="16"/>
        <v>3.7935914059435083</v>
      </c>
      <c r="Z27">
        <f t="shared" si="17"/>
        <v>1.8905813771104598</v>
      </c>
      <c r="AA27">
        <f t="shared" si="18"/>
        <v>-223.43010783758515</v>
      </c>
      <c r="AB27">
        <f t="shared" si="19"/>
        <v>-36.729745873735943</v>
      </c>
      <c r="AC27">
        <f t="shared" si="20"/>
        <v>-2.6987040746361943</v>
      </c>
      <c r="AD27">
        <f t="shared" si="21"/>
        <v>-31.563639904913721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53926.042501457268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333</v>
      </c>
      <c r="AQ27">
        <v>1100.4376</v>
      </c>
      <c r="AR27">
        <v>1509.03</v>
      </c>
      <c r="AS27">
        <f t="shared" si="27"/>
        <v>0.27076492846398015</v>
      </c>
      <c r="AT27">
        <v>0.5</v>
      </c>
      <c r="AU27">
        <f t="shared" si="28"/>
        <v>1180.2049707473277</v>
      </c>
      <c r="AV27">
        <f t="shared" si="29"/>
        <v>30.957162786489249</v>
      </c>
      <c r="AW27">
        <f t="shared" si="30"/>
        <v>159.77905723861699</v>
      </c>
      <c r="AX27">
        <f t="shared" si="31"/>
        <v>0.50773013127638278</v>
      </c>
      <c r="AY27">
        <f t="shared" si="32"/>
        <v>2.6719858878697132E-2</v>
      </c>
      <c r="AZ27">
        <f t="shared" si="33"/>
        <v>1.1617065267092106</v>
      </c>
      <c r="BA27" t="s">
        <v>334</v>
      </c>
      <c r="BB27">
        <v>742.85</v>
      </c>
      <c r="BC27">
        <f t="shared" si="34"/>
        <v>766.18</v>
      </c>
      <c r="BD27">
        <f t="shared" si="35"/>
        <v>0.53328512882090373</v>
      </c>
      <c r="BE27">
        <f t="shared" si="36"/>
        <v>0.69586738805111081</v>
      </c>
      <c r="BF27">
        <f t="shared" si="37"/>
        <v>0.51488981881876927</v>
      </c>
      <c r="BG27">
        <f t="shared" si="38"/>
        <v>0.68838760774534036</v>
      </c>
      <c r="BH27">
        <f t="shared" si="39"/>
        <v>1400.0236666666699</v>
      </c>
      <c r="BI27">
        <f t="shared" si="40"/>
        <v>1180.2049707473277</v>
      </c>
      <c r="BJ27">
        <f t="shared" si="41"/>
        <v>0.84298930000039884</v>
      </c>
      <c r="BK27">
        <f t="shared" si="42"/>
        <v>0.19597860000079761</v>
      </c>
      <c r="BL27">
        <v>6</v>
      </c>
      <c r="BM27">
        <v>0.5</v>
      </c>
      <c r="BN27" t="s">
        <v>290</v>
      </c>
      <c r="BO27">
        <v>2</v>
      </c>
      <c r="BP27">
        <v>1608148824.8499999</v>
      </c>
      <c r="BQ27">
        <v>696.86193333333301</v>
      </c>
      <c r="BR27">
        <v>738.246933333333</v>
      </c>
      <c r="BS27">
        <v>19.080369999999998</v>
      </c>
      <c r="BT27">
        <v>13.11669</v>
      </c>
      <c r="BU27">
        <v>693.29416666666702</v>
      </c>
      <c r="BV27">
        <v>19.043430000000001</v>
      </c>
      <c r="BW27">
        <v>500.003966666667</v>
      </c>
      <c r="BX27">
        <v>102.3627</v>
      </c>
      <c r="BY27">
        <v>4.8361689999999999E-2</v>
      </c>
      <c r="BZ27">
        <v>27.9943566666667</v>
      </c>
      <c r="CA27">
        <v>28.223753333333299</v>
      </c>
      <c r="CB27">
        <v>999.9</v>
      </c>
      <c r="CC27">
        <v>0</v>
      </c>
      <c r="CD27">
        <v>0</v>
      </c>
      <c r="CE27">
        <v>9995.8166666666693</v>
      </c>
      <c r="CF27">
        <v>0</v>
      </c>
      <c r="CG27">
        <v>659.31123333333301</v>
      </c>
      <c r="CH27">
        <v>1400.0236666666699</v>
      </c>
      <c r="CI27">
        <v>0.90000086666666701</v>
      </c>
      <c r="CJ27">
        <v>9.9999210000000005E-2</v>
      </c>
      <c r="CK27">
        <v>0</v>
      </c>
      <c r="CL27">
        <v>1100.3396666666699</v>
      </c>
      <c r="CM27">
        <v>4.9997499999999997</v>
      </c>
      <c r="CN27">
        <v>15259.143333333301</v>
      </c>
      <c r="CO27">
        <v>12178.256666666701</v>
      </c>
      <c r="CP27">
        <v>49.678733333333298</v>
      </c>
      <c r="CQ27">
        <v>51.6291333333333</v>
      </c>
      <c r="CR27">
        <v>50.758133333333298</v>
      </c>
      <c r="CS27">
        <v>50.928733333333298</v>
      </c>
      <c r="CT27">
        <v>50.666333333333299</v>
      </c>
      <c r="CU27">
        <v>1255.52066666667</v>
      </c>
      <c r="CV27">
        <v>139.50299999999999</v>
      </c>
      <c r="CW27">
        <v>0</v>
      </c>
      <c r="CX27">
        <v>66.200000047683702</v>
      </c>
      <c r="CY27">
        <v>0</v>
      </c>
      <c r="CZ27">
        <v>1100.4376</v>
      </c>
      <c r="DA27">
        <v>3.6415384675885698</v>
      </c>
      <c r="DB27">
        <v>54.007692324221999</v>
      </c>
      <c r="DC27">
        <v>15259.755999999999</v>
      </c>
      <c r="DD27">
        <v>15</v>
      </c>
      <c r="DE27">
        <v>1608148661.5999999</v>
      </c>
      <c r="DF27" t="s">
        <v>326</v>
      </c>
      <c r="DG27">
        <v>1608148653.5999999</v>
      </c>
      <c r="DH27">
        <v>1608148661.5999999</v>
      </c>
      <c r="DI27">
        <v>11</v>
      </c>
      <c r="DJ27">
        <v>0.51800000000000002</v>
      </c>
      <c r="DK27">
        <v>5.8999999999999997E-2</v>
      </c>
      <c r="DL27">
        <v>3.5680000000000001</v>
      </c>
      <c r="DM27">
        <v>3.6999999999999998E-2</v>
      </c>
      <c r="DN27">
        <v>533</v>
      </c>
      <c r="DO27">
        <v>13</v>
      </c>
      <c r="DP27">
        <v>0.03</v>
      </c>
      <c r="DQ27">
        <v>0.01</v>
      </c>
      <c r="DR27">
        <v>30.9648467349345</v>
      </c>
      <c r="DS27">
        <v>0.197074268961247</v>
      </c>
      <c r="DT27">
        <v>0.14681220396507</v>
      </c>
      <c r="DU27">
        <v>1</v>
      </c>
      <c r="DV27">
        <v>-41.382535483871003</v>
      </c>
      <c r="DW27">
        <v>0.14528709677429899</v>
      </c>
      <c r="DX27">
        <v>0.186161230065781</v>
      </c>
      <c r="DY27">
        <v>1</v>
      </c>
      <c r="DZ27">
        <v>5.9656567741935502</v>
      </c>
      <c r="EA27">
        <v>-0.17252516129035</v>
      </c>
      <c r="EB27">
        <v>1.2922190063831499E-2</v>
      </c>
      <c r="EC27">
        <v>1</v>
      </c>
      <c r="ED27">
        <v>3</v>
      </c>
      <c r="EE27">
        <v>3</v>
      </c>
      <c r="EF27" t="s">
        <v>301</v>
      </c>
      <c r="EG27">
        <v>100</v>
      </c>
      <c r="EH27">
        <v>100</v>
      </c>
      <c r="EI27">
        <v>3.5680000000000001</v>
      </c>
      <c r="EJ27">
        <v>3.6900000000000002E-2</v>
      </c>
      <c r="EK27">
        <v>3.5675999999999699</v>
      </c>
      <c r="EL27">
        <v>0</v>
      </c>
      <c r="EM27">
        <v>0</v>
      </c>
      <c r="EN27">
        <v>0</v>
      </c>
      <c r="EO27">
        <v>3.6929999999998103E-2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3</v>
      </c>
      <c r="EX27">
        <v>2.9</v>
      </c>
      <c r="EY27">
        <v>2</v>
      </c>
      <c r="EZ27">
        <v>514.11500000000001</v>
      </c>
      <c r="FA27">
        <v>464.53399999999999</v>
      </c>
      <c r="FB27">
        <v>24.0152</v>
      </c>
      <c r="FC27">
        <v>33.707999999999998</v>
      </c>
      <c r="FD27">
        <v>30.0002</v>
      </c>
      <c r="FE27">
        <v>33.6464</v>
      </c>
      <c r="FF27">
        <v>33.619399999999999</v>
      </c>
      <c r="FG27">
        <v>35.523400000000002</v>
      </c>
      <c r="FH27">
        <v>0</v>
      </c>
      <c r="FI27">
        <v>100</v>
      </c>
      <c r="FJ27">
        <v>24.015699999999999</v>
      </c>
      <c r="FK27">
        <v>739.20699999999999</v>
      </c>
      <c r="FL27">
        <v>18.945399999999999</v>
      </c>
      <c r="FM27">
        <v>101.358</v>
      </c>
      <c r="FN27">
        <v>100.726</v>
      </c>
    </row>
    <row r="28" spans="1:170" x14ac:dyDescent="0.25">
      <c r="A28">
        <v>12</v>
      </c>
      <c r="B28">
        <v>1608148899.5999999</v>
      </c>
      <c r="C28">
        <v>1013.59999990463</v>
      </c>
      <c r="D28" t="s">
        <v>335</v>
      </c>
      <c r="E28" t="s">
        <v>336</v>
      </c>
      <c r="F28" t="s">
        <v>285</v>
      </c>
      <c r="G28" t="s">
        <v>286</v>
      </c>
      <c r="H28">
        <v>1608148891.8499999</v>
      </c>
      <c r="I28">
        <f t="shared" si="0"/>
        <v>4.912888149913701E-3</v>
      </c>
      <c r="J28">
        <f t="shared" si="1"/>
        <v>32.592254595960391</v>
      </c>
      <c r="K28">
        <f t="shared" si="2"/>
        <v>796.85583333333295</v>
      </c>
      <c r="L28">
        <f t="shared" si="3"/>
        <v>574.37363852563908</v>
      </c>
      <c r="M28">
        <f t="shared" si="4"/>
        <v>58.820055402275955</v>
      </c>
      <c r="N28">
        <f t="shared" si="5"/>
        <v>81.603857002572312</v>
      </c>
      <c r="O28">
        <f t="shared" si="6"/>
        <v>0.26975053055033421</v>
      </c>
      <c r="P28">
        <f t="shared" si="7"/>
        <v>2.9698242981375023</v>
      </c>
      <c r="Q28">
        <f t="shared" si="8"/>
        <v>0.25684030678174147</v>
      </c>
      <c r="R28">
        <f t="shared" si="9"/>
        <v>0.16163362258538355</v>
      </c>
      <c r="S28">
        <f t="shared" si="10"/>
        <v>231.29496781040277</v>
      </c>
      <c r="T28">
        <f t="shared" si="11"/>
        <v>28.052684018060525</v>
      </c>
      <c r="U28">
        <f t="shared" si="12"/>
        <v>28.223106666666698</v>
      </c>
      <c r="V28">
        <f t="shared" si="13"/>
        <v>3.8444776331785615</v>
      </c>
      <c r="W28">
        <f t="shared" si="14"/>
        <v>51.243899271967273</v>
      </c>
      <c r="X28">
        <f t="shared" si="15"/>
        <v>1.9409443939276363</v>
      </c>
      <c r="Y28">
        <f t="shared" si="16"/>
        <v>3.7876594511796267</v>
      </c>
      <c r="Z28">
        <f t="shared" si="17"/>
        <v>1.9035332392509252</v>
      </c>
      <c r="AA28">
        <f t="shared" si="18"/>
        <v>-216.65836741119421</v>
      </c>
      <c r="AB28">
        <f t="shared" si="19"/>
        <v>-40.922302136963978</v>
      </c>
      <c r="AC28">
        <f t="shared" si="20"/>
        <v>-3.0064401799481435</v>
      </c>
      <c r="AD28">
        <f t="shared" si="21"/>
        <v>-29.292141917703574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53927.842069509301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337</v>
      </c>
      <c r="AQ28">
        <v>1118.5208</v>
      </c>
      <c r="AR28">
        <v>1537.77</v>
      </c>
      <c r="AS28">
        <f t="shared" si="27"/>
        <v>0.27263452922088482</v>
      </c>
      <c r="AT28">
        <v>0.5</v>
      </c>
      <c r="AU28">
        <f t="shared" si="28"/>
        <v>1180.2055007473168</v>
      </c>
      <c r="AV28">
        <f t="shared" si="29"/>
        <v>32.592254595960391</v>
      </c>
      <c r="AW28">
        <f t="shared" si="30"/>
        <v>160.88238554007168</v>
      </c>
      <c r="AX28">
        <f t="shared" si="31"/>
        <v>0.51544769373833543</v>
      </c>
      <c r="AY28">
        <f t="shared" si="32"/>
        <v>2.8105276627479765E-2</v>
      </c>
      <c r="AZ28">
        <f t="shared" si="33"/>
        <v>1.1213055268343119</v>
      </c>
      <c r="BA28" t="s">
        <v>338</v>
      </c>
      <c r="BB28">
        <v>745.13</v>
      </c>
      <c r="BC28">
        <f t="shared" si="34"/>
        <v>792.64</v>
      </c>
      <c r="BD28">
        <f t="shared" si="35"/>
        <v>0.52892763423496159</v>
      </c>
      <c r="BE28">
        <f t="shared" si="36"/>
        <v>0.685079163273009</v>
      </c>
      <c r="BF28">
        <f t="shared" si="37"/>
        <v>0.50985373921519639</v>
      </c>
      <c r="BG28">
        <f t="shared" si="38"/>
        <v>0.67710198563153812</v>
      </c>
      <c r="BH28">
        <f t="shared" si="39"/>
        <v>1400.0243333333301</v>
      </c>
      <c r="BI28">
        <f t="shared" si="40"/>
        <v>1180.2055007473168</v>
      </c>
      <c r="BJ28">
        <f t="shared" si="41"/>
        <v>0.84298927714874439</v>
      </c>
      <c r="BK28">
        <f t="shared" si="42"/>
        <v>0.19597855429748862</v>
      </c>
      <c r="BL28">
        <v>6</v>
      </c>
      <c r="BM28">
        <v>0.5</v>
      </c>
      <c r="BN28" t="s">
        <v>290</v>
      </c>
      <c r="BO28">
        <v>2</v>
      </c>
      <c r="BP28">
        <v>1608148891.8499999</v>
      </c>
      <c r="BQ28">
        <v>796.85583333333295</v>
      </c>
      <c r="BR28">
        <v>840.663633333333</v>
      </c>
      <c r="BS28">
        <v>18.9531833333333</v>
      </c>
      <c r="BT28">
        <v>13.169553333333299</v>
      </c>
      <c r="BU28">
        <v>793.28816666666705</v>
      </c>
      <c r="BV28">
        <v>18.916250000000002</v>
      </c>
      <c r="BW28">
        <v>500.008466666667</v>
      </c>
      <c r="BX28">
        <v>102.35890000000001</v>
      </c>
      <c r="BY28">
        <v>4.8403290000000002E-2</v>
      </c>
      <c r="BZ28">
        <v>27.9675166666667</v>
      </c>
      <c r="CA28">
        <v>28.223106666666698</v>
      </c>
      <c r="CB28">
        <v>999.9</v>
      </c>
      <c r="CC28">
        <v>0</v>
      </c>
      <c r="CD28">
        <v>0</v>
      </c>
      <c r="CE28">
        <v>9995.6219999999994</v>
      </c>
      <c r="CF28">
        <v>0</v>
      </c>
      <c r="CG28">
        <v>662.06786666666699</v>
      </c>
      <c r="CH28">
        <v>1400.0243333333301</v>
      </c>
      <c r="CI28">
        <v>0.8999994</v>
      </c>
      <c r="CJ28">
        <v>0.10000067</v>
      </c>
      <c r="CK28">
        <v>0</v>
      </c>
      <c r="CL28">
        <v>1118.5313333333299</v>
      </c>
      <c r="CM28">
        <v>4.9997499999999997</v>
      </c>
      <c r="CN28">
        <v>15519.56</v>
      </c>
      <c r="CO28">
        <v>12178.25</v>
      </c>
      <c r="CP28">
        <v>49.726833333333303</v>
      </c>
      <c r="CQ28">
        <v>51.625</v>
      </c>
      <c r="CR28">
        <v>50.812066666666603</v>
      </c>
      <c r="CS28">
        <v>50.941200000000002</v>
      </c>
      <c r="CT28">
        <v>50.689166666666601</v>
      </c>
      <c r="CU28">
        <v>1255.5223333333299</v>
      </c>
      <c r="CV28">
        <v>139.50200000000001</v>
      </c>
      <c r="CW28">
        <v>0</v>
      </c>
      <c r="CX28">
        <v>66.299999952316298</v>
      </c>
      <c r="CY28">
        <v>0</v>
      </c>
      <c r="CZ28">
        <v>1118.5208</v>
      </c>
      <c r="DA28">
        <v>-3.8869230718320402</v>
      </c>
      <c r="DB28">
        <v>-44.9769229658163</v>
      </c>
      <c r="DC28">
        <v>15519.428</v>
      </c>
      <c r="DD28">
        <v>15</v>
      </c>
      <c r="DE28">
        <v>1608148661.5999999</v>
      </c>
      <c r="DF28" t="s">
        <v>326</v>
      </c>
      <c r="DG28">
        <v>1608148653.5999999</v>
      </c>
      <c r="DH28">
        <v>1608148661.5999999</v>
      </c>
      <c r="DI28">
        <v>11</v>
      </c>
      <c r="DJ28">
        <v>0.51800000000000002</v>
      </c>
      <c r="DK28">
        <v>5.8999999999999997E-2</v>
      </c>
      <c r="DL28">
        <v>3.5680000000000001</v>
      </c>
      <c r="DM28">
        <v>3.6999999999999998E-2</v>
      </c>
      <c r="DN28">
        <v>533</v>
      </c>
      <c r="DO28">
        <v>13</v>
      </c>
      <c r="DP28">
        <v>0.03</v>
      </c>
      <c r="DQ28">
        <v>0.01</v>
      </c>
      <c r="DR28">
        <v>32.607383304205896</v>
      </c>
      <c r="DS28">
        <v>0.36561312293315901</v>
      </c>
      <c r="DT28">
        <v>0.22695938686141301</v>
      </c>
      <c r="DU28">
        <v>1</v>
      </c>
      <c r="DV28">
        <v>-43.809477419354799</v>
      </c>
      <c r="DW28">
        <v>6.5956451613011793E-2</v>
      </c>
      <c r="DX28">
        <v>0.28308055243611102</v>
      </c>
      <c r="DY28">
        <v>1</v>
      </c>
      <c r="DZ28">
        <v>5.7857551612903197</v>
      </c>
      <c r="EA28">
        <v>-0.16222306451614199</v>
      </c>
      <c r="EB28">
        <v>1.2116287057954599E-2</v>
      </c>
      <c r="EC28">
        <v>1</v>
      </c>
      <c r="ED28">
        <v>3</v>
      </c>
      <c r="EE28">
        <v>3</v>
      </c>
      <c r="EF28" t="s">
        <v>301</v>
      </c>
      <c r="EG28">
        <v>100</v>
      </c>
      <c r="EH28">
        <v>100</v>
      </c>
      <c r="EI28">
        <v>3.5680000000000001</v>
      </c>
      <c r="EJ28">
        <v>3.6900000000000002E-2</v>
      </c>
      <c r="EK28">
        <v>3.5675999999999699</v>
      </c>
      <c r="EL28">
        <v>0</v>
      </c>
      <c r="EM28">
        <v>0</v>
      </c>
      <c r="EN28">
        <v>0</v>
      </c>
      <c r="EO28">
        <v>3.6929999999998103E-2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4.0999999999999996</v>
      </c>
      <c r="EX28">
        <v>4</v>
      </c>
      <c r="EY28">
        <v>2</v>
      </c>
      <c r="EZ28">
        <v>514.09900000000005</v>
      </c>
      <c r="FA28">
        <v>464.65499999999997</v>
      </c>
      <c r="FB28">
        <v>24.118400000000001</v>
      </c>
      <c r="FC28">
        <v>33.714100000000002</v>
      </c>
      <c r="FD28">
        <v>29.9999</v>
      </c>
      <c r="FE28">
        <v>33.654499999999999</v>
      </c>
      <c r="FF28">
        <v>33.628399999999999</v>
      </c>
      <c r="FG28">
        <v>39.285600000000002</v>
      </c>
      <c r="FH28">
        <v>0</v>
      </c>
      <c r="FI28">
        <v>100</v>
      </c>
      <c r="FJ28">
        <v>24.1447</v>
      </c>
      <c r="FK28">
        <v>841.34199999999998</v>
      </c>
      <c r="FL28">
        <v>18.8154</v>
      </c>
      <c r="FM28">
        <v>101.357</v>
      </c>
      <c r="FN28">
        <v>100.72799999999999</v>
      </c>
    </row>
    <row r="29" spans="1:170" x14ac:dyDescent="0.25">
      <c r="A29">
        <v>13</v>
      </c>
      <c r="B29">
        <v>1608149018.5999999</v>
      </c>
      <c r="C29">
        <v>1132.5999999046301</v>
      </c>
      <c r="D29" t="s">
        <v>339</v>
      </c>
      <c r="E29" t="s">
        <v>340</v>
      </c>
      <c r="F29" t="s">
        <v>285</v>
      </c>
      <c r="G29" t="s">
        <v>286</v>
      </c>
      <c r="H29">
        <v>1608149010.8499999</v>
      </c>
      <c r="I29">
        <f t="shared" si="0"/>
        <v>4.666129560159959E-3</v>
      </c>
      <c r="J29">
        <f t="shared" si="1"/>
        <v>31.859609371223549</v>
      </c>
      <c r="K29">
        <f t="shared" si="2"/>
        <v>899.95399999999995</v>
      </c>
      <c r="L29">
        <f t="shared" si="3"/>
        <v>664.13642559824234</v>
      </c>
      <c r="M29">
        <f t="shared" si="4"/>
        <v>68.011076803118016</v>
      </c>
      <c r="N29">
        <f t="shared" si="5"/>
        <v>92.160041603107729</v>
      </c>
      <c r="O29">
        <f t="shared" si="6"/>
        <v>0.25056011963413538</v>
      </c>
      <c r="P29">
        <f t="shared" si="7"/>
        <v>2.9705536387725116</v>
      </c>
      <c r="Q29">
        <f t="shared" si="8"/>
        <v>0.23938316341849131</v>
      </c>
      <c r="R29">
        <f t="shared" si="9"/>
        <v>0.15057713042010845</v>
      </c>
      <c r="S29">
        <f t="shared" si="10"/>
        <v>231.29401684701</v>
      </c>
      <c r="T29">
        <f t="shared" si="11"/>
        <v>28.151987964351104</v>
      </c>
      <c r="U29">
        <f t="shared" si="12"/>
        <v>28.296130000000002</v>
      </c>
      <c r="V29">
        <f t="shared" si="13"/>
        <v>3.8608468133462908</v>
      </c>
      <c r="W29">
        <f t="shared" si="14"/>
        <v>50.613117881827044</v>
      </c>
      <c r="X29">
        <f t="shared" si="15"/>
        <v>1.9210834612193637</v>
      </c>
      <c r="Y29">
        <f t="shared" si="16"/>
        <v>3.7956236280577786</v>
      </c>
      <c r="Z29">
        <f t="shared" si="17"/>
        <v>1.9397633521269271</v>
      </c>
      <c r="AA29">
        <f t="shared" si="18"/>
        <v>-205.77631360305418</v>
      </c>
      <c r="AB29">
        <f t="shared" si="19"/>
        <v>-46.85731220936227</v>
      </c>
      <c r="AC29">
        <f t="shared" si="20"/>
        <v>-3.4434928118158723</v>
      </c>
      <c r="AD29">
        <f t="shared" si="21"/>
        <v>-24.783101777222321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53942.708795010614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341</v>
      </c>
      <c r="AQ29">
        <v>1110.6173076923101</v>
      </c>
      <c r="AR29">
        <v>1515.2</v>
      </c>
      <c r="AS29">
        <f t="shared" si="27"/>
        <v>0.26701603241003824</v>
      </c>
      <c r="AT29">
        <v>0.5</v>
      </c>
      <c r="AU29">
        <f t="shared" si="28"/>
        <v>1180.1999607473365</v>
      </c>
      <c r="AV29">
        <f t="shared" si="29"/>
        <v>31.859609371223549</v>
      </c>
      <c r="AW29">
        <f t="shared" si="30"/>
        <v>157.56615548461832</v>
      </c>
      <c r="AX29">
        <f t="shared" si="31"/>
        <v>0.51216341077085537</v>
      </c>
      <c r="AY29">
        <f t="shared" si="32"/>
        <v>2.7484627969737864E-2</v>
      </c>
      <c r="AZ29">
        <f t="shared" si="33"/>
        <v>1.1529039070749736</v>
      </c>
      <c r="BA29" t="s">
        <v>342</v>
      </c>
      <c r="BB29">
        <v>739.17</v>
      </c>
      <c r="BC29">
        <f t="shared" si="34"/>
        <v>776.03000000000009</v>
      </c>
      <c r="BD29">
        <f t="shared" si="35"/>
        <v>0.52134929359392024</v>
      </c>
      <c r="BE29">
        <f t="shared" si="36"/>
        <v>0.69240678422932245</v>
      </c>
      <c r="BF29">
        <f t="shared" si="37"/>
        <v>0.50590348582201228</v>
      </c>
      <c r="BG29">
        <f t="shared" si="38"/>
        <v>0.68596477237852893</v>
      </c>
      <c r="BH29">
        <f t="shared" si="39"/>
        <v>1400.01766666667</v>
      </c>
      <c r="BI29">
        <f t="shared" si="40"/>
        <v>1180.1999607473365</v>
      </c>
      <c r="BJ29">
        <f t="shared" si="41"/>
        <v>0.84298933423983002</v>
      </c>
      <c r="BK29">
        <f t="shared" si="42"/>
        <v>0.19597866847966</v>
      </c>
      <c r="BL29">
        <v>6</v>
      </c>
      <c r="BM29">
        <v>0.5</v>
      </c>
      <c r="BN29" t="s">
        <v>290</v>
      </c>
      <c r="BO29">
        <v>2</v>
      </c>
      <c r="BP29">
        <v>1608149010.8499999</v>
      </c>
      <c r="BQ29">
        <v>899.95399999999995</v>
      </c>
      <c r="BR29">
        <v>943.22366666666699</v>
      </c>
      <c r="BS29">
        <v>18.759613333333299</v>
      </c>
      <c r="BT29">
        <v>13.26543</v>
      </c>
      <c r="BU29">
        <v>896.38639999999998</v>
      </c>
      <c r="BV29">
        <v>18.72269</v>
      </c>
      <c r="BW29">
        <v>500.011866666667</v>
      </c>
      <c r="BX29">
        <v>102.357266666667</v>
      </c>
      <c r="BY29">
        <v>4.8013606666666701E-2</v>
      </c>
      <c r="BZ29">
        <v>28.003543333333301</v>
      </c>
      <c r="CA29">
        <v>28.296130000000002</v>
      </c>
      <c r="CB29">
        <v>999.9</v>
      </c>
      <c r="CC29">
        <v>0</v>
      </c>
      <c r="CD29">
        <v>0</v>
      </c>
      <c r="CE29">
        <v>9999.9089999999997</v>
      </c>
      <c r="CF29">
        <v>0</v>
      </c>
      <c r="CG29">
        <v>649.30613333333304</v>
      </c>
      <c r="CH29">
        <v>1400.01766666667</v>
      </c>
      <c r="CI29">
        <v>0.89999866666666695</v>
      </c>
      <c r="CJ29">
        <v>0.1000014</v>
      </c>
      <c r="CK29">
        <v>0</v>
      </c>
      <c r="CL29">
        <v>1110.7256666666699</v>
      </c>
      <c r="CM29">
        <v>4.9997499999999997</v>
      </c>
      <c r="CN29">
        <v>15426.26</v>
      </c>
      <c r="CO29">
        <v>12178.1933333333</v>
      </c>
      <c r="CP29">
        <v>49.695399999999999</v>
      </c>
      <c r="CQ29">
        <v>51.686999999999998</v>
      </c>
      <c r="CR29">
        <v>50.816200000000002</v>
      </c>
      <c r="CS29">
        <v>51.0041333333333</v>
      </c>
      <c r="CT29">
        <v>50.691200000000002</v>
      </c>
      <c r="CU29">
        <v>1255.5136666666699</v>
      </c>
      <c r="CV29">
        <v>139.50399999999999</v>
      </c>
      <c r="CW29">
        <v>0</v>
      </c>
      <c r="CX29">
        <v>118.39999985694899</v>
      </c>
      <c r="CY29">
        <v>0</v>
      </c>
      <c r="CZ29">
        <v>1110.6173076923101</v>
      </c>
      <c r="DA29">
        <v>-21.132649542141799</v>
      </c>
      <c r="DB29">
        <v>-283.894017016671</v>
      </c>
      <c r="DC29">
        <v>15424.5730769231</v>
      </c>
      <c r="DD29">
        <v>15</v>
      </c>
      <c r="DE29">
        <v>1608148661.5999999</v>
      </c>
      <c r="DF29" t="s">
        <v>326</v>
      </c>
      <c r="DG29">
        <v>1608148653.5999999</v>
      </c>
      <c r="DH29">
        <v>1608148661.5999999</v>
      </c>
      <c r="DI29">
        <v>11</v>
      </c>
      <c r="DJ29">
        <v>0.51800000000000002</v>
      </c>
      <c r="DK29">
        <v>5.8999999999999997E-2</v>
      </c>
      <c r="DL29">
        <v>3.5680000000000001</v>
      </c>
      <c r="DM29">
        <v>3.6999999999999998E-2</v>
      </c>
      <c r="DN29">
        <v>533</v>
      </c>
      <c r="DO29">
        <v>13</v>
      </c>
      <c r="DP29">
        <v>0.03</v>
      </c>
      <c r="DQ29">
        <v>0.01</v>
      </c>
      <c r="DR29">
        <v>31.866615023231201</v>
      </c>
      <c r="DS29">
        <v>4.7122409795045499E-2</v>
      </c>
      <c r="DT29">
        <v>4.8305335946395002E-2</v>
      </c>
      <c r="DU29">
        <v>1</v>
      </c>
      <c r="DV29">
        <v>-43.278754838709702</v>
      </c>
      <c r="DW29">
        <v>8.9772580645341604E-2</v>
      </c>
      <c r="DX29">
        <v>5.8273104728094001E-2</v>
      </c>
      <c r="DY29">
        <v>1</v>
      </c>
      <c r="DZ29">
        <v>5.4959203225806501</v>
      </c>
      <c r="EA29">
        <v>-0.13358806451614899</v>
      </c>
      <c r="EB29">
        <v>1.0050276351158301E-2</v>
      </c>
      <c r="EC29">
        <v>1</v>
      </c>
      <c r="ED29">
        <v>3</v>
      </c>
      <c r="EE29">
        <v>3</v>
      </c>
      <c r="EF29" t="s">
        <v>301</v>
      </c>
      <c r="EG29">
        <v>100</v>
      </c>
      <c r="EH29">
        <v>100</v>
      </c>
      <c r="EI29">
        <v>3.5680000000000001</v>
      </c>
      <c r="EJ29">
        <v>3.6900000000000002E-2</v>
      </c>
      <c r="EK29">
        <v>3.5675999999999699</v>
      </c>
      <c r="EL29">
        <v>0</v>
      </c>
      <c r="EM29">
        <v>0</v>
      </c>
      <c r="EN29">
        <v>0</v>
      </c>
      <c r="EO29">
        <v>3.6929999999998103E-2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6.1</v>
      </c>
      <c r="EX29">
        <v>6</v>
      </c>
      <c r="EY29">
        <v>2</v>
      </c>
      <c r="EZ29">
        <v>513.84100000000001</v>
      </c>
      <c r="FA29">
        <v>464.84300000000002</v>
      </c>
      <c r="FB29">
        <v>24.053999999999998</v>
      </c>
      <c r="FC29">
        <v>33.729199999999999</v>
      </c>
      <c r="FD29">
        <v>30.0001</v>
      </c>
      <c r="FE29">
        <v>33.673499999999997</v>
      </c>
      <c r="FF29">
        <v>33.646500000000003</v>
      </c>
      <c r="FG29">
        <v>42.970199999999998</v>
      </c>
      <c r="FH29">
        <v>0</v>
      </c>
      <c r="FI29">
        <v>100</v>
      </c>
      <c r="FJ29">
        <v>24.0518</v>
      </c>
      <c r="FK29">
        <v>943.04</v>
      </c>
      <c r="FL29">
        <v>18.7057</v>
      </c>
      <c r="FM29">
        <v>101.348</v>
      </c>
      <c r="FN29">
        <v>100.72799999999999</v>
      </c>
    </row>
    <row r="30" spans="1:170" x14ac:dyDescent="0.25">
      <c r="A30">
        <v>14</v>
      </c>
      <c r="B30">
        <v>1608149139.0999999</v>
      </c>
      <c r="C30">
        <v>1253.0999999046301</v>
      </c>
      <c r="D30" t="s">
        <v>343</v>
      </c>
      <c r="E30" t="s">
        <v>344</v>
      </c>
      <c r="F30" t="s">
        <v>285</v>
      </c>
      <c r="G30" t="s">
        <v>286</v>
      </c>
      <c r="H30">
        <v>1608149131.0999999</v>
      </c>
      <c r="I30">
        <f t="shared" si="0"/>
        <v>4.458580444899404E-3</v>
      </c>
      <c r="J30">
        <f t="shared" si="1"/>
        <v>32.698877348597961</v>
      </c>
      <c r="K30">
        <f t="shared" si="2"/>
        <v>1199.7912903225799</v>
      </c>
      <c r="L30">
        <f t="shared" si="3"/>
        <v>935.24359036451199</v>
      </c>
      <c r="M30">
        <f t="shared" si="4"/>
        <v>95.772529328981065</v>
      </c>
      <c r="N30">
        <f t="shared" si="5"/>
        <v>122.86322806691484</v>
      </c>
      <c r="O30">
        <f t="shared" si="6"/>
        <v>0.23505389489973688</v>
      </c>
      <c r="P30">
        <f t="shared" si="7"/>
        <v>2.970508597685185</v>
      </c>
      <c r="Q30">
        <f t="shared" si="8"/>
        <v>0.22518811054911456</v>
      </c>
      <c r="R30">
        <f t="shared" si="9"/>
        <v>0.14159446382879184</v>
      </c>
      <c r="S30">
        <f t="shared" si="10"/>
        <v>231.28603614849089</v>
      </c>
      <c r="T30">
        <f t="shared" si="11"/>
        <v>28.199614997225432</v>
      </c>
      <c r="U30">
        <f t="shared" si="12"/>
        <v>28.347000000000001</v>
      </c>
      <c r="V30">
        <f t="shared" si="13"/>
        <v>3.8722859184466318</v>
      </c>
      <c r="W30">
        <f t="shared" si="14"/>
        <v>50.12448040953926</v>
      </c>
      <c r="X30">
        <f t="shared" si="15"/>
        <v>1.9019183294527979</v>
      </c>
      <c r="Y30">
        <f t="shared" si="16"/>
        <v>3.7943901141982534</v>
      </c>
      <c r="Z30">
        <f t="shared" si="17"/>
        <v>1.9703675889938339</v>
      </c>
      <c r="AA30">
        <f t="shared" si="18"/>
        <v>-196.62339762006371</v>
      </c>
      <c r="AB30">
        <f t="shared" si="19"/>
        <v>-55.896140773840372</v>
      </c>
      <c r="AC30">
        <f t="shared" si="20"/>
        <v>-4.1087359892392801</v>
      </c>
      <c r="AD30">
        <f t="shared" si="21"/>
        <v>-25.34223823465247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53942.351995205994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345</v>
      </c>
      <c r="AQ30">
        <v>1120.21730769231</v>
      </c>
      <c r="AR30">
        <v>1508.66</v>
      </c>
      <c r="AS30">
        <f t="shared" si="27"/>
        <v>0.25747530411603015</v>
      </c>
      <c r="AT30">
        <v>0.5</v>
      </c>
      <c r="AU30">
        <f t="shared" si="28"/>
        <v>1180.1585039731515</v>
      </c>
      <c r="AV30">
        <f t="shared" si="29"/>
        <v>32.698877348597961</v>
      </c>
      <c r="AW30">
        <f t="shared" si="30"/>
        <v>151.93083485780318</v>
      </c>
      <c r="AX30">
        <f t="shared" si="31"/>
        <v>0.51045961316665123</v>
      </c>
      <c r="AY30">
        <f t="shared" si="32"/>
        <v>2.819674197693298E-2</v>
      </c>
      <c r="AZ30">
        <f t="shared" si="33"/>
        <v>1.162236686861188</v>
      </c>
      <c r="BA30" t="s">
        <v>346</v>
      </c>
      <c r="BB30">
        <v>738.55</v>
      </c>
      <c r="BC30">
        <f t="shared" si="34"/>
        <v>770.11000000000013</v>
      </c>
      <c r="BD30">
        <f t="shared" si="35"/>
        <v>0.50439897197502959</v>
      </c>
      <c r="BE30">
        <f t="shared" si="36"/>
        <v>0.69482827626380506</v>
      </c>
      <c r="BF30">
        <f t="shared" si="37"/>
        <v>0.48972639937622026</v>
      </c>
      <c r="BG30">
        <f t="shared" si="38"/>
        <v>0.68853289933135653</v>
      </c>
      <c r="BH30">
        <f t="shared" si="39"/>
        <v>1399.9683870967699</v>
      </c>
      <c r="BI30">
        <f t="shared" si="40"/>
        <v>1180.1585039731515</v>
      </c>
      <c r="BJ30">
        <f t="shared" si="41"/>
        <v>0.84298939522523342</v>
      </c>
      <c r="BK30">
        <f t="shared" si="42"/>
        <v>0.19597879045046701</v>
      </c>
      <c r="BL30">
        <v>6</v>
      </c>
      <c r="BM30">
        <v>0.5</v>
      </c>
      <c r="BN30" t="s">
        <v>290</v>
      </c>
      <c r="BO30">
        <v>2</v>
      </c>
      <c r="BP30">
        <v>1608149131.0999999</v>
      </c>
      <c r="BQ30">
        <v>1199.7912903225799</v>
      </c>
      <c r="BR30">
        <v>1245.4477419354801</v>
      </c>
      <c r="BS30">
        <v>18.572725806451601</v>
      </c>
      <c r="BT30">
        <v>13.321964516129</v>
      </c>
      <c r="BU30">
        <v>1196.22322580645</v>
      </c>
      <c r="BV30">
        <v>18.5357967741935</v>
      </c>
      <c r="BW30">
        <v>500.015774193548</v>
      </c>
      <c r="BX30">
        <v>102.355548387097</v>
      </c>
      <c r="BY30">
        <v>4.8285561290322597E-2</v>
      </c>
      <c r="BZ30">
        <v>27.997967741935501</v>
      </c>
      <c r="CA30">
        <v>28.347000000000001</v>
      </c>
      <c r="CB30">
        <v>999.9</v>
      </c>
      <c r="CC30">
        <v>0</v>
      </c>
      <c r="CD30">
        <v>0</v>
      </c>
      <c r="CE30">
        <v>9999.8219354838693</v>
      </c>
      <c r="CF30">
        <v>0</v>
      </c>
      <c r="CG30">
        <v>585.82654838709698</v>
      </c>
      <c r="CH30">
        <v>1399.9683870967699</v>
      </c>
      <c r="CI30">
        <v>0.89999677419354895</v>
      </c>
      <c r="CJ30">
        <v>0.100003283870968</v>
      </c>
      <c r="CK30">
        <v>0</v>
      </c>
      <c r="CL30">
        <v>1120.49870967742</v>
      </c>
      <c r="CM30">
        <v>4.9997499999999997</v>
      </c>
      <c r="CN30">
        <v>15580.058064516101</v>
      </c>
      <c r="CO30">
        <v>12177.764516129</v>
      </c>
      <c r="CP30">
        <v>49.707387096774198</v>
      </c>
      <c r="CQ30">
        <v>51.686999999999998</v>
      </c>
      <c r="CR30">
        <v>50.816064516129003</v>
      </c>
      <c r="CS30">
        <v>51.008000000000003</v>
      </c>
      <c r="CT30">
        <v>50.691129032257997</v>
      </c>
      <c r="CU30">
        <v>1255.4664516129001</v>
      </c>
      <c r="CV30">
        <v>139.50193548387099</v>
      </c>
      <c r="CW30">
        <v>0</v>
      </c>
      <c r="CX30">
        <v>120</v>
      </c>
      <c r="CY30">
        <v>0</v>
      </c>
      <c r="CZ30">
        <v>1120.21730769231</v>
      </c>
      <c r="DA30">
        <v>-30.540512838404901</v>
      </c>
      <c r="DB30">
        <v>-423.08376105764802</v>
      </c>
      <c r="DC30">
        <v>15575.6307692308</v>
      </c>
      <c r="DD30">
        <v>15</v>
      </c>
      <c r="DE30">
        <v>1608148661.5999999</v>
      </c>
      <c r="DF30" t="s">
        <v>326</v>
      </c>
      <c r="DG30">
        <v>1608148653.5999999</v>
      </c>
      <c r="DH30">
        <v>1608148661.5999999</v>
      </c>
      <c r="DI30">
        <v>11</v>
      </c>
      <c r="DJ30">
        <v>0.51800000000000002</v>
      </c>
      <c r="DK30">
        <v>5.8999999999999997E-2</v>
      </c>
      <c r="DL30">
        <v>3.5680000000000001</v>
      </c>
      <c r="DM30">
        <v>3.6999999999999998E-2</v>
      </c>
      <c r="DN30">
        <v>533</v>
      </c>
      <c r="DO30">
        <v>13</v>
      </c>
      <c r="DP30">
        <v>0.03</v>
      </c>
      <c r="DQ30">
        <v>0.01</v>
      </c>
      <c r="DR30">
        <v>32.701352256756202</v>
      </c>
      <c r="DS30">
        <v>-1.44646459338688</v>
      </c>
      <c r="DT30">
        <v>0.12239161299732</v>
      </c>
      <c r="DU30">
        <v>0</v>
      </c>
      <c r="DV30">
        <v>-45.655796774193497</v>
      </c>
      <c r="DW30">
        <v>1.7697822580646501</v>
      </c>
      <c r="DX30">
        <v>0.154138288316298</v>
      </c>
      <c r="DY30">
        <v>0</v>
      </c>
      <c r="DZ30">
        <v>5.2507667741935498</v>
      </c>
      <c r="EA30">
        <v>-0.110256774193567</v>
      </c>
      <c r="EB30">
        <v>8.3178034426344902E-3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3.57</v>
      </c>
      <c r="EJ30">
        <v>3.6900000000000002E-2</v>
      </c>
      <c r="EK30">
        <v>3.5675999999999699</v>
      </c>
      <c r="EL30">
        <v>0</v>
      </c>
      <c r="EM30">
        <v>0</v>
      </c>
      <c r="EN30">
        <v>0</v>
      </c>
      <c r="EO30">
        <v>3.6929999999998103E-2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8.1</v>
      </c>
      <c r="EX30">
        <v>8</v>
      </c>
      <c r="EY30">
        <v>2</v>
      </c>
      <c r="EZ30">
        <v>513.72299999999996</v>
      </c>
      <c r="FA30">
        <v>465.565</v>
      </c>
      <c r="FB30">
        <v>24.093</v>
      </c>
      <c r="FC30">
        <v>33.756500000000003</v>
      </c>
      <c r="FD30">
        <v>30.000299999999999</v>
      </c>
      <c r="FE30">
        <v>33.695399999999999</v>
      </c>
      <c r="FF30">
        <v>33.670499999999997</v>
      </c>
      <c r="FG30">
        <v>53.529699999999998</v>
      </c>
      <c r="FH30">
        <v>0</v>
      </c>
      <c r="FI30">
        <v>100</v>
      </c>
      <c r="FJ30">
        <v>24.093499999999999</v>
      </c>
      <c r="FK30">
        <v>1245.68</v>
      </c>
      <c r="FL30">
        <v>18.523499999999999</v>
      </c>
      <c r="FM30">
        <v>101.345</v>
      </c>
      <c r="FN30">
        <v>100.717</v>
      </c>
    </row>
    <row r="31" spans="1:170" x14ac:dyDescent="0.25">
      <c r="A31">
        <v>15</v>
      </c>
      <c r="B31">
        <v>1608149241.5999999</v>
      </c>
      <c r="C31">
        <v>1355.5999999046301</v>
      </c>
      <c r="D31" t="s">
        <v>347</v>
      </c>
      <c r="E31" t="s">
        <v>348</v>
      </c>
      <c r="F31" t="s">
        <v>285</v>
      </c>
      <c r="G31" t="s">
        <v>286</v>
      </c>
      <c r="H31">
        <v>1608149233.5999999</v>
      </c>
      <c r="I31">
        <f t="shared" si="0"/>
        <v>4.2878586973345853E-3</v>
      </c>
      <c r="J31">
        <f t="shared" si="1"/>
        <v>32.889257030430983</v>
      </c>
      <c r="K31">
        <f t="shared" si="2"/>
        <v>1399.2451612903201</v>
      </c>
      <c r="L31">
        <f t="shared" si="3"/>
        <v>1114.3773845752887</v>
      </c>
      <c r="M31">
        <f t="shared" si="4"/>
        <v>114.10983080216552</v>
      </c>
      <c r="N31">
        <f t="shared" si="5"/>
        <v>143.27967420699204</v>
      </c>
      <c r="O31">
        <f t="shared" si="6"/>
        <v>0.22264007246721176</v>
      </c>
      <c r="P31">
        <f t="shared" si="7"/>
        <v>2.9702621966548137</v>
      </c>
      <c r="Q31">
        <f t="shared" si="8"/>
        <v>0.21376699504686472</v>
      </c>
      <c r="R31">
        <f t="shared" si="9"/>
        <v>0.13437211684449632</v>
      </c>
      <c r="S31">
        <f t="shared" si="10"/>
        <v>231.29149598703049</v>
      </c>
      <c r="T31">
        <f t="shared" si="11"/>
        <v>28.21717496954782</v>
      </c>
      <c r="U31">
        <f t="shared" si="12"/>
        <v>28.362196774193499</v>
      </c>
      <c r="V31">
        <f t="shared" si="13"/>
        <v>3.8757089375737745</v>
      </c>
      <c r="W31">
        <f t="shared" si="14"/>
        <v>49.609009549628283</v>
      </c>
      <c r="X31">
        <f t="shared" si="15"/>
        <v>1.8794759143347628</v>
      </c>
      <c r="Y31">
        <f t="shared" si="16"/>
        <v>3.7885777833450933</v>
      </c>
      <c r="Z31">
        <f t="shared" si="17"/>
        <v>1.9962330232390118</v>
      </c>
      <c r="AA31">
        <f t="shared" si="18"/>
        <v>-189.0945685524552</v>
      </c>
      <c r="AB31">
        <f t="shared" si="19"/>
        <v>-62.535464752107806</v>
      </c>
      <c r="AC31">
        <f t="shared" si="20"/>
        <v>-4.5968978559923004</v>
      </c>
      <c r="AD31">
        <f t="shared" si="21"/>
        <v>-24.935435173524816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53939.722739643388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349</v>
      </c>
      <c r="AQ31">
        <v>1102.8276923076901</v>
      </c>
      <c r="AR31">
        <v>1471.32</v>
      </c>
      <c r="AS31">
        <f t="shared" si="27"/>
        <v>0.25045014523850007</v>
      </c>
      <c r="AT31">
        <v>0.5</v>
      </c>
      <c r="AU31">
        <f t="shared" si="28"/>
        <v>1180.186984618307</v>
      </c>
      <c r="AV31">
        <f t="shared" si="29"/>
        <v>32.889257030430983</v>
      </c>
      <c r="AW31">
        <f t="shared" si="30"/>
        <v>147.78900085312122</v>
      </c>
      <c r="AX31">
        <f t="shared" si="31"/>
        <v>0.50371775004757624</v>
      </c>
      <c r="AY31">
        <f t="shared" si="32"/>
        <v>2.835737467573498E-2</v>
      </c>
      <c r="AZ31">
        <f t="shared" si="33"/>
        <v>1.2171111654840552</v>
      </c>
      <c r="BA31" t="s">
        <v>350</v>
      </c>
      <c r="BB31">
        <v>730.19</v>
      </c>
      <c r="BC31">
        <f t="shared" si="34"/>
        <v>741.12999999999988</v>
      </c>
      <c r="BD31">
        <f t="shared" si="35"/>
        <v>0.49720333503205905</v>
      </c>
      <c r="BE31">
        <f t="shared" si="36"/>
        <v>0.70728191193140311</v>
      </c>
      <c r="BF31">
        <f t="shared" si="37"/>
        <v>0.48752488306486363</v>
      </c>
      <c r="BG31">
        <f t="shared" si="38"/>
        <v>0.70319556912013104</v>
      </c>
      <c r="BH31">
        <f t="shared" si="39"/>
        <v>1400.00225806452</v>
      </c>
      <c r="BI31">
        <f t="shared" si="40"/>
        <v>1180.186984618307</v>
      </c>
      <c r="BJ31">
        <f t="shared" si="41"/>
        <v>0.8429893436385566</v>
      </c>
      <c r="BK31">
        <f t="shared" si="42"/>
        <v>0.19597868727711329</v>
      </c>
      <c r="BL31">
        <v>6</v>
      </c>
      <c r="BM31">
        <v>0.5</v>
      </c>
      <c r="BN31" t="s">
        <v>290</v>
      </c>
      <c r="BO31">
        <v>2</v>
      </c>
      <c r="BP31">
        <v>1608149233.5999999</v>
      </c>
      <c r="BQ31">
        <v>1399.2451612903201</v>
      </c>
      <c r="BR31">
        <v>1445.9109677419401</v>
      </c>
      <c r="BS31">
        <v>18.3546451612903</v>
      </c>
      <c r="BT31">
        <v>13.3037677419355</v>
      </c>
      <c r="BU31">
        <v>1395.67677419355</v>
      </c>
      <c r="BV31">
        <v>18.317722580645199</v>
      </c>
      <c r="BW31">
        <v>500.01093548387098</v>
      </c>
      <c r="BX31">
        <v>102.349709677419</v>
      </c>
      <c r="BY31">
        <v>4.8124648387096798E-2</v>
      </c>
      <c r="BZ31">
        <v>27.971674193548399</v>
      </c>
      <c r="CA31">
        <v>28.362196774193499</v>
      </c>
      <c r="CB31">
        <v>999.9</v>
      </c>
      <c r="CC31">
        <v>0</v>
      </c>
      <c r="CD31">
        <v>0</v>
      </c>
      <c r="CE31">
        <v>9998.99774193548</v>
      </c>
      <c r="CF31">
        <v>0</v>
      </c>
      <c r="CG31">
        <v>577.40932258064504</v>
      </c>
      <c r="CH31">
        <v>1400.00225806452</v>
      </c>
      <c r="CI31">
        <v>0.899998903225807</v>
      </c>
      <c r="CJ31">
        <v>0.100001164516129</v>
      </c>
      <c r="CK31">
        <v>0</v>
      </c>
      <c r="CL31">
        <v>1103.0661290322601</v>
      </c>
      <c r="CM31">
        <v>4.9997499999999997</v>
      </c>
      <c r="CN31">
        <v>15350.035483871001</v>
      </c>
      <c r="CO31">
        <v>12178.0516129032</v>
      </c>
      <c r="CP31">
        <v>49.719516129032201</v>
      </c>
      <c r="CQ31">
        <v>51.674999999999997</v>
      </c>
      <c r="CR31">
        <v>50.804000000000002</v>
      </c>
      <c r="CS31">
        <v>50.985774193548401</v>
      </c>
      <c r="CT31">
        <v>50.7135483870968</v>
      </c>
      <c r="CU31">
        <v>1255.4993548387099</v>
      </c>
      <c r="CV31">
        <v>139.50290322580599</v>
      </c>
      <c r="CW31">
        <v>0</v>
      </c>
      <c r="CX31">
        <v>102.10000014305101</v>
      </c>
      <c r="CY31">
        <v>0</v>
      </c>
      <c r="CZ31">
        <v>1102.8276923076901</v>
      </c>
      <c r="DA31">
        <v>-20.756239334320099</v>
      </c>
      <c r="DB31">
        <v>-283.91453012959602</v>
      </c>
      <c r="DC31">
        <v>15346.7961538462</v>
      </c>
      <c r="DD31">
        <v>15</v>
      </c>
      <c r="DE31">
        <v>1608148661.5999999</v>
      </c>
      <c r="DF31" t="s">
        <v>326</v>
      </c>
      <c r="DG31">
        <v>1608148653.5999999</v>
      </c>
      <c r="DH31">
        <v>1608148661.5999999</v>
      </c>
      <c r="DI31">
        <v>11</v>
      </c>
      <c r="DJ31">
        <v>0.51800000000000002</v>
      </c>
      <c r="DK31">
        <v>5.8999999999999997E-2</v>
      </c>
      <c r="DL31">
        <v>3.5680000000000001</v>
      </c>
      <c r="DM31">
        <v>3.6999999999999998E-2</v>
      </c>
      <c r="DN31">
        <v>533</v>
      </c>
      <c r="DO31">
        <v>13</v>
      </c>
      <c r="DP31">
        <v>0.03</v>
      </c>
      <c r="DQ31">
        <v>0.01</v>
      </c>
      <c r="DR31">
        <v>32.9075832652725</v>
      </c>
      <c r="DS31">
        <v>-0.16225927796829501</v>
      </c>
      <c r="DT31">
        <v>0.120933004626914</v>
      </c>
      <c r="DU31">
        <v>1</v>
      </c>
      <c r="DV31">
        <v>-46.678929032258097</v>
      </c>
      <c r="DW31">
        <v>9.9900000000167202E-2</v>
      </c>
      <c r="DX31">
        <v>0.136832049616635</v>
      </c>
      <c r="DY31">
        <v>1</v>
      </c>
      <c r="DZ31">
        <v>5.0513732258064499</v>
      </c>
      <c r="EA31">
        <v>-6.1470967741943897E-2</v>
      </c>
      <c r="EB31">
        <v>4.6299678721777801E-3</v>
      </c>
      <c r="EC31">
        <v>1</v>
      </c>
      <c r="ED31">
        <v>3</v>
      </c>
      <c r="EE31">
        <v>3</v>
      </c>
      <c r="EF31" t="s">
        <v>301</v>
      </c>
      <c r="EG31">
        <v>100</v>
      </c>
      <c r="EH31">
        <v>100</v>
      </c>
      <c r="EI31">
        <v>3.57</v>
      </c>
      <c r="EJ31">
        <v>3.6900000000000002E-2</v>
      </c>
      <c r="EK31">
        <v>3.5675999999999699</v>
      </c>
      <c r="EL31">
        <v>0</v>
      </c>
      <c r="EM31">
        <v>0</v>
      </c>
      <c r="EN31">
        <v>0</v>
      </c>
      <c r="EO31">
        <v>3.6929999999998103E-2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9.8000000000000007</v>
      </c>
      <c r="EX31">
        <v>9.6999999999999993</v>
      </c>
      <c r="EY31">
        <v>2</v>
      </c>
      <c r="EZ31">
        <v>513.93399999999997</v>
      </c>
      <c r="FA31">
        <v>466.017</v>
      </c>
      <c r="FB31">
        <v>24.126999999999999</v>
      </c>
      <c r="FC31">
        <v>33.765700000000002</v>
      </c>
      <c r="FD31">
        <v>29.9999</v>
      </c>
      <c r="FE31">
        <v>33.706699999999998</v>
      </c>
      <c r="FF31">
        <v>33.679600000000001</v>
      </c>
      <c r="FG31">
        <v>60.244399999999999</v>
      </c>
      <c r="FH31">
        <v>0</v>
      </c>
      <c r="FI31">
        <v>100</v>
      </c>
      <c r="FJ31">
        <v>24.136500000000002</v>
      </c>
      <c r="FK31">
        <v>1446.06</v>
      </c>
      <c r="FL31">
        <v>18.349499999999999</v>
      </c>
      <c r="FM31">
        <v>101.34</v>
      </c>
      <c r="FN31">
        <v>100.721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2020-12-16T12:09:11Z</dcterms:created>
  <dcterms:modified xsi:type="dcterms:W3CDTF">2021-05-04T23:30:23Z</dcterms:modified>
</cp:coreProperties>
</file>