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F72A441-15B5-41F2-A243-EB2D1422FA38}" xr6:coauthVersionLast="46" xr6:coauthVersionMax="46" xr10:uidLastSave="{00000000-0000-0000-0000-000000000000}"/>
  <bookViews>
    <workbookView xWindow="3030" yWindow="303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1" i="1" l="1"/>
  <c r="AM31" i="1"/>
  <c r="AK31" i="1"/>
  <c r="AL31" i="1" s="1"/>
  <c r="T31" i="1" s="1"/>
  <c r="AJ31" i="1"/>
  <c r="AH31" i="1"/>
  <c r="J31" i="1" s="1"/>
  <c r="I31" i="1" s="1"/>
  <c r="Z31" i="1"/>
  <c r="Y31" i="1"/>
  <c r="X31" i="1"/>
  <c r="Q31" i="1"/>
  <c r="O31" i="1"/>
  <c r="AN30" i="1"/>
  <c r="AM30" i="1"/>
  <c r="AK30" i="1"/>
  <c r="AL30" i="1" s="1"/>
  <c r="T30" i="1" s="1"/>
  <c r="AJ30" i="1"/>
  <c r="AH30" i="1"/>
  <c r="L30" i="1" s="1"/>
  <c r="Z30" i="1"/>
  <c r="Y30" i="1"/>
  <c r="X30" i="1"/>
  <c r="Q30" i="1"/>
  <c r="AN29" i="1"/>
  <c r="AM29" i="1"/>
  <c r="AK29" i="1"/>
  <c r="AL29" i="1" s="1"/>
  <c r="T29" i="1" s="1"/>
  <c r="AJ29" i="1"/>
  <c r="AH29" i="1"/>
  <c r="J29" i="1" s="1"/>
  <c r="I29" i="1" s="1"/>
  <c r="Z29" i="1"/>
  <c r="Y29" i="1"/>
  <c r="X29" i="1"/>
  <c r="Q29" i="1"/>
  <c r="O29" i="1"/>
  <c r="L29" i="1"/>
  <c r="K29" i="1"/>
  <c r="AN28" i="1"/>
  <c r="AM28" i="1"/>
  <c r="AL28" i="1"/>
  <c r="T28" i="1" s="1"/>
  <c r="AK28" i="1"/>
  <c r="AJ28" i="1"/>
  <c r="AH28" i="1" s="1"/>
  <c r="Z28" i="1"/>
  <c r="Y28" i="1"/>
  <c r="X28" i="1" s="1"/>
  <c r="Q28" i="1"/>
  <c r="AN27" i="1"/>
  <c r="AM27" i="1"/>
  <c r="AK27" i="1"/>
  <c r="AL27" i="1" s="1"/>
  <c r="T27" i="1" s="1"/>
  <c r="AJ27" i="1"/>
  <c r="AH27" i="1"/>
  <c r="J27" i="1" s="1"/>
  <c r="I27" i="1" s="1"/>
  <c r="Z27" i="1"/>
  <c r="Y27" i="1"/>
  <c r="X27" i="1"/>
  <c r="Q27" i="1"/>
  <c r="O27" i="1"/>
  <c r="AN26" i="1"/>
  <c r="AM26" i="1"/>
  <c r="AK26" i="1"/>
  <c r="AL26" i="1" s="1"/>
  <c r="T26" i="1" s="1"/>
  <c r="AJ26" i="1"/>
  <c r="AH26" i="1"/>
  <c r="L26" i="1" s="1"/>
  <c r="Z26" i="1"/>
  <c r="Y26" i="1"/>
  <c r="X26" i="1"/>
  <c r="Q26" i="1"/>
  <c r="AN25" i="1"/>
  <c r="AM25" i="1"/>
  <c r="AK25" i="1"/>
  <c r="AL25" i="1" s="1"/>
  <c r="T25" i="1" s="1"/>
  <c r="AJ25" i="1"/>
  <c r="AI25" i="1"/>
  <c r="AH25" i="1"/>
  <c r="J25" i="1" s="1"/>
  <c r="I25" i="1" s="1"/>
  <c r="Z25" i="1"/>
  <c r="Y25" i="1"/>
  <c r="X25" i="1" s="1"/>
  <c r="Q25" i="1"/>
  <c r="O25" i="1"/>
  <c r="L25" i="1"/>
  <c r="K25" i="1"/>
  <c r="AN24" i="1"/>
  <c r="AM24" i="1"/>
  <c r="AL24" i="1"/>
  <c r="T24" i="1" s="1"/>
  <c r="AK24" i="1"/>
  <c r="AJ24" i="1"/>
  <c r="AH24" i="1" s="1"/>
  <c r="Z24" i="1"/>
  <c r="Y24" i="1"/>
  <c r="X24" i="1" s="1"/>
  <c r="Q24" i="1"/>
  <c r="AN23" i="1"/>
  <c r="AM23" i="1"/>
  <c r="AK23" i="1"/>
  <c r="AL23" i="1" s="1"/>
  <c r="T23" i="1" s="1"/>
  <c r="AJ23" i="1"/>
  <c r="AH23" i="1"/>
  <c r="L23" i="1" s="1"/>
  <c r="Z23" i="1"/>
  <c r="Y23" i="1"/>
  <c r="X23" i="1"/>
  <c r="Q23" i="1"/>
  <c r="O23" i="1"/>
  <c r="AN22" i="1"/>
  <c r="AM22" i="1"/>
  <c r="AK22" i="1"/>
  <c r="AL22" i="1" s="1"/>
  <c r="T22" i="1" s="1"/>
  <c r="AJ22" i="1"/>
  <c r="AH22" i="1"/>
  <c r="L22" i="1" s="1"/>
  <c r="Z22" i="1"/>
  <c r="Y22" i="1"/>
  <c r="X22" i="1"/>
  <c r="Q22" i="1"/>
  <c r="AN21" i="1"/>
  <c r="AM21" i="1"/>
  <c r="AK21" i="1"/>
  <c r="AL21" i="1" s="1"/>
  <c r="T21" i="1" s="1"/>
  <c r="AJ21" i="1"/>
  <c r="AI21" i="1"/>
  <c r="AH21" i="1"/>
  <c r="J21" i="1" s="1"/>
  <c r="I21" i="1" s="1"/>
  <c r="Z21" i="1"/>
  <c r="Y21" i="1"/>
  <c r="X21" i="1" s="1"/>
  <c r="Q21" i="1"/>
  <c r="O21" i="1"/>
  <c r="L21" i="1"/>
  <c r="K21" i="1"/>
  <c r="AN20" i="1"/>
  <c r="AM20" i="1"/>
  <c r="AL20" i="1"/>
  <c r="T20" i="1" s="1"/>
  <c r="AK20" i="1"/>
  <c r="AJ20" i="1"/>
  <c r="AH20" i="1" s="1"/>
  <c r="Z20" i="1"/>
  <c r="Y20" i="1"/>
  <c r="X20" i="1" s="1"/>
  <c r="Q20" i="1"/>
  <c r="AN19" i="1"/>
  <c r="AM19" i="1"/>
  <c r="AK19" i="1"/>
  <c r="AL19" i="1" s="1"/>
  <c r="T19" i="1" s="1"/>
  <c r="AJ19" i="1"/>
  <c r="AH19" i="1"/>
  <c r="L19" i="1" s="1"/>
  <c r="Z19" i="1"/>
  <c r="Y19" i="1"/>
  <c r="X19" i="1"/>
  <c r="Q19" i="1"/>
  <c r="O19" i="1"/>
  <c r="AN18" i="1"/>
  <c r="AM18" i="1"/>
  <c r="AK18" i="1"/>
  <c r="AL18" i="1" s="1"/>
  <c r="T18" i="1" s="1"/>
  <c r="AJ18" i="1"/>
  <c r="AH18" i="1"/>
  <c r="L18" i="1" s="1"/>
  <c r="Z18" i="1"/>
  <c r="Y18" i="1"/>
  <c r="X18" i="1"/>
  <c r="Q18" i="1"/>
  <c r="AN17" i="1"/>
  <c r="AM17" i="1"/>
  <c r="AK17" i="1"/>
  <c r="AL17" i="1" s="1"/>
  <c r="T17" i="1" s="1"/>
  <c r="AJ17" i="1"/>
  <c r="AI17" i="1"/>
  <c r="AH17" i="1"/>
  <c r="AB17" i="1"/>
  <c r="Z17" i="1"/>
  <c r="Y17" i="1"/>
  <c r="X17" i="1" s="1"/>
  <c r="Q17" i="1"/>
  <c r="O17" i="1"/>
  <c r="L17" i="1"/>
  <c r="K17" i="1"/>
  <c r="J17" i="1"/>
  <c r="I17" i="1"/>
  <c r="AB21" i="1" l="1"/>
  <c r="U19" i="1"/>
  <c r="V19" i="1" s="1"/>
  <c r="AC19" i="1"/>
  <c r="U29" i="1"/>
  <c r="V29" i="1" s="1"/>
  <c r="U25" i="1"/>
  <c r="V25" i="1" s="1"/>
  <c r="AB31" i="1"/>
  <c r="U21" i="1"/>
  <c r="V21" i="1" s="1"/>
  <c r="U26" i="1"/>
  <c r="V26" i="1" s="1"/>
  <c r="AB27" i="1"/>
  <c r="AI28" i="1"/>
  <c r="O28" i="1"/>
  <c r="L28" i="1"/>
  <c r="K28" i="1"/>
  <c r="J28" i="1"/>
  <c r="I28" i="1" s="1"/>
  <c r="R29" i="1"/>
  <c r="P29" i="1" s="1"/>
  <c r="S29" i="1" s="1"/>
  <c r="M29" i="1" s="1"/>
  <c r="N29" i="1" s="1"/>
  <c r="AB29" i="1"/>
  <c r="U17" i="1"/>
  <c r="V17" i="1" s="1"/>
  <c r="O24" i="1"/>
  <c r="L24" i="1"/>
  <c r="AI24" i="1"/>
  <c r="K24" i="1"/>
  <c r="J24" i="1"/>
  <c r="I24" i="1" s="1"/>
  <c r="U31" i="1"/>
  <c r="V31" i="1" s="1"/>
  <c r="L20" i="1"/>
  <c r="O20" i="1"/>
  <c r="K20" i="1"/>
  <c r="J20" i="1"/>
  <c r="I20" i="1" s="1"/>
  <c r="U20" i="1" s="1"/>
  <c r="V20" i="1" s="1"/>
  <c r="AI20" i="1"/>
  <c r="U27" i="1"/>
  <c r="V27" i="1" s="1"/>
  <c r="U28" i="1"/>
  <c r="V28" i="1" s="1"/>
  <c r="AB25" i="1"/>
  <c r="U24" i="1"/>
  <c r="V24" i="1" s="1"/>
  <c r="AC31" i="1"/>
  <c r="O18" i="1"/>
  <c r="AI19" i="1"/>
  <c r="O22" i="1"/>
  <c r="AI23" i="1"/>
  <c r="O26" i="1"/>
  <c r="AI27" i="1"/>
  <c r="O30" i="1"/>
  <c r="AI31" i="1"/>
  <c r="J23" i="1"/>
  <c r="I23" i="1" s="1"/>
  <c r="U23" i="1" s="1"/>
  <c r="V23" i="1" s="1"/>
  <c r="AI18" i="1"/>
  <c r="K19" i="1"/>
  <c r="AI22" i="1"/>
  <c r="K23" i="1"/>
  <c r="AI26" i="1"/>
  <c r="K27" i="1"/>
  <c r="AI30" i="1"/>
  <c r="K31" i="1"/>
  <c r="J19" i="1"/>
  <c r="I19" i="1" s="1"/>
  <c r="J18" i="1"/>
  <c r="I18" i="1" s="1"/>
  <c r="U18" i="1" s="1"/>
  <c r="V18" i="1" s="1"/>
  <c r="J22" i="1"/>
  <c r="I22" i="1" s="1"/>
  <c r="U22" i="1" s="1"/>
  <c r="V22" i="1" s="1"/>
  <c r="J26" i="1"/>
  <c r="I26" i="1" s="1"/>
  <c r="L27" i="1"/>
  <c r="J30" i="1"/>
  <c r="I30" i="1" s="1"/>
  <c r="L31" i="1"/>
  <c r="K18" i="1"/>
  <c r="K22" i="1"/>
  <c r="K26" i="1"/>
  <c r="AI29" i="1"/>
  <c r="K30" i="1"/>
  <c r="AC22" i="1" l="1"/>
  <c r="W22" i="1"/>
  <c r="AA22" i="1" s="1"/>
  <c r="AD22" i="1"/>
  <c r="AC18" i="1"/>
  <c r="W18" i="1"/>
  <c r="AA18" i="1" s="1"/>
  <c r="AD18" i="1"/>
  <c r="W20" i="1"/>
  <c r="AA20" i="1" s="1"/>
  <c r="AD20" i="1"/>
  <c r="AE20" i="1" s="1"/>
  <c r="AC20" i="1"/>
  <c r="AD23" i="1"/>
  <c r="W23" i="1"/>
  <c r="AA23" i="1" s="1"/>
  <c r="AC23" i="1"/>
  <c r="AD25" i="1"/>
  <c r="W25" i="1"/>
  <c r="AA25" i="1" s="1"/>
  <c r="AC25" i="1"/>
  <c r="AD19" i="1"/>
  <c r="AE19" i="1" s="1"/>
  <c r="W19" i="1"/>
  <c r="AA19" i="1" s="1"/>
  <c r="AB30" i="1"/>
  <c r="W24" i="1"/>
  <c r="AA24" i="1" s="1"/>
  <c r="AD24" i="1"/>
  <c r="AD21" i="1"/>
  <c r="W21" i="1"/>
  <c r="AA21" i="1" s="1"/>
  <c r="AC21" i="1"/>
  <c r="W28" i="1"/>
  <c r="AA28" i="1" s="1"/>
  <c r="AD28" i="1"/>
  <c r="AD27" i="1"/>
  <c r="W27" i="1"/>
  <c r="AA27" i="1" s="1"/>
  <c r="AC27" i="1"/>
  <c r="AC28" i="1"/>
  <c r="AC26" i="1"/>
  <c r="W26" i="1"/>
  <c r="AA26" i="1" s="1"/>
  <c r="AD26" i="1"/>
  <c r="AB26" i="1"/>
  <c r="R26" i="1"/>
  <c r="P26" i="1" s="1"/>
  <c r="S26" i="1" s="1"/>
  <c r="M26" i="1" s="1"/>
  <c r="N26" i="1" s="1"/>
  <c r="AB28" i="1"/>
  <c r="R28" i="1"/>
  <c r="P28" i="1" s="1"/>
  <c r="S28" i="1" s="1"/>
  <c r="M28" i="1" s="1"/>
  <c r="N28" i="1" s="1"/>
  <c r="AB22" i="1"/>
  <c r="R22" i="1"/>
  <c r="P22" i="1" s="1"/>
  <c r="S22" i="1" s="1"/>
  <c r="M22" i="1" s="1"/>
  <c r="N22" i="1" s="1"/>
  <c r="AB20" i="1"/>
  <c r="R20" i="1"/>
  <c r="P20" i="1" s="1"/>
  <c r="S20" i="1" s="1"/>
  <c r="M20" i="1" s="1"/>
  <c r="N20" i="1" s="1"/>
  <c r="AD31" i="1"/>
  <c r="AE31" i="1" s="1"/>
  <c r="W31" i="1"/>
  <c r="AA31" i="1" s="1"/>
  <c r="AD17" i="1"/>
  <c r="W17" i="1"/>
  <c r="AA17" i="1" s="1"/>
  <c r="AC17" i="1"/>
  <c r="R31" i="1"/>
  <c r="P31" i="1" s="1"/>
  <c r="S31" i="1" s="1"/>
  <c r="M31" i="1" s="1"/>
  <c r="N31" i="1" s="1"/>
  <c r="W29" i="1"/>
  <c r="AA29" i="1" s="1"/>
  <c r="AD29" i="1"/>
  <c r="AE29" i="1" s="1"/>
  <c r="AC29" i="1"/>
  <c r="AB18" i="1"/>
  <c r="R18" i="1"/>
  <c r="P18" i="1" s="1"/>
  <c r="S18" i="1" s="1"/>
  <c r="M18" i="1" s="1"/>
  <c r="N18" i="1" s="1"/>
  <c r="AB24" i="1"/>
  <c r="R24" i="1"/>
  <c r="P24" i="1" s="1"/>
  <c r="S24" i="1" s="1"/>
  <c r="M24" i="1" s="1"/>
  <c r="N24" i="1" s="1"/>
  <c r="R21" i="1"/>
  <c r="P21" i="1" s="1"/>
  <c r="S21" i="1" s="1"/>
  <c r="M21" i="1" s="1"/>
  <c r="N21" i="1" s="1"/>
  <c r="AB23" i="1"/>
  <c r="R23" i="1"/>
  <c r="P23" i="1" s="1"/>
  <c r="S23" i="1" s="1"/>
  <c r="M23" i="1" s="1"/>
  <c r="N23" i="1" s="1"/>
  <c r="R19" i="1"/>
  <c r="P19" i="1" s="1"/>
  <c r="S19" i="1" s="1"/>
  <c r="M19" i="1" s="1"/>
  <c r="N19" i="1" s="1"/>
  <c r="AB19" i="1"/>
  <c r="R25" i="1"/>
  <c r="P25" i="1" s="1"/>
  <c r="S25" i="1" s="1"/>
  <c r="M25" i="1" s="1"/>
  <c r="N25" i="1" s="1"/>
  <c r="R27" i="1"/>
  <c r="P27" i="1" s="1"/>
  <c r="S27" i="1" s="1"/>
  <c r="M27" i="1" s="1"/>
  <c r="N27" i="1" s="1"/>
  <c r="U30" i="1"/>
  <c r="V30" i="1" s="1"/>
  <c r="AC24" i="1"/>
  <c r="R17" i="1"/>
  <c r="P17" i="1" s="1"/>
  <c r="S17" i="1" s="1"/>
  <c r="M17" i="1" s="1"/>
  <c r="N17" i="1" s="1"/>
  <c r="AC30" i="1" l="1"/>
  <c r="W30" i="1"/>
  <c r="AA30" i="1" s="1"/>
  <c r="AD30" i="1"/>
  <c r="AE30" i="1" s="1"/>
  <c r="AE21" i="1"/>
  <c r="AE18" i="1"/>
  <c r="AE24" i="1"/>
  <c r="AE25" i="1"/>
  <c r="AE17" i="1"/>
  <c r="AE27" i="1"/>
  <c r="R30" i="1"/>
  <c r="P30" i="1" s="1"/>
  <c r="S30" i="1" s="1"/>
  <c r="M30" i="1" s="1"/>
  <c r="N30" i="1" s="1"/>
  <c r="AE22" i="1"/>
  <c r="AE28" i="1"/>
  <c r="AE23" i="1"/>
  <c r="AE26" i="1"/>
</calcChain>
</file>

<file path=xl/sharedStrings.xml><?xml version="1.0" encoding="utf-8"?>
<sst xmlns="http://schemas.openxmlformats.org/spreadsheetml/2006/main" count="534" uniqueCount="274">
  <si>
    <t>File opened</t>
  </si>
  <si>
    <t>2020-12-16 12:17:40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</si>
  <si>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</si>
  <si>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</si>
  <si>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</si>
  <si>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</si>
  <si>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</si>
  <si>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</si>
  <si>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</si>
  <si>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</si>
  <si>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</si>
  <si>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</si>
  <si>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</si>
  <si>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</si>
  <si>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</si>
  <si>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</si>
  <si>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</si>
  <si>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</si>
  <si>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</si>
  <si>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</si>
  <si>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</si>
  <si>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12:17:40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</si>
  <si>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</si>
  <si>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</si>
  <si>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</si>
  <si>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</si>
  <si>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</si>
  <si>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</si>
  <si>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</si>
  <si>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</si>
  <si>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</si>
  <si>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</si>
  <si>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</si>
  <si>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</si>
  <si>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</si>
  <si>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</si>
  <si>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</si>
  <si>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</si>
  <si>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</si>
  <si>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</si>
  <si>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</si>
  <si>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</si>
  <si>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</si>
  <si>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</si>
  <si>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</si>
  <si>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</si>
  <si>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</si>
  <si>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</si>
  <si>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</si>
  <si>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</si>
  <si>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</si>
  <si>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</si>
  <si>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</si>
  <si>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</si>
  <si>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</si>
  <si>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</si>
  <si>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</si>
  <si>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</si>
  <si>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</si>
  <si>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</si>
  <si>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</si>
  <si>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</si>
  <si>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</si>
  <si>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</si>
  <si>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</si>
  <si>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</si>
  <si>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</si>
  <si>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</si>
  <si>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</si>
  <si>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</si>
  <si>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</si>
  <si>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</si>
  <si>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</si>
  <si>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</si>
  <si>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</si>
  <si>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</si>
  <si>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</si>
  <si>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</si>
  <si>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</si>
  <si>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</si>
  <si>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</si>
  <si>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</si>
  <si>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</si>
  <si>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</si>
  <si>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</si>
  <si>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</si>
  <si>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</si>
  <si>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</si>
  <si>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</si>
  <si>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</si>
  <si>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</si>
  <si>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</si>
  <si>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</si>
  <si>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</si>
  <si>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</si>
  <si>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</si>
  <si>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</si>
  <si>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</si>
  <si>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</si>
  <si>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</si>
  <si>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</si>
  <si>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</si>
  <si>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</si>
  <si>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</si>
  <si>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</si>
  <si>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</si>
  <si>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</si>
  <si>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</si>
  <si>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</si>
  <si>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</si>
  <si>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</si>
  <si>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</si>
  <si>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</si>
  <si>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</si>
  <si>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</si>
  <si>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</si>
  <si>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</si>
  <si>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</si>
  <si>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</si>
  <si>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</si>
  <si>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</si>
  <si>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</si>
  <si>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</si>
  <si>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</si>
  <si>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</si>
  <si>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</si>
  <si>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</si>
  <si>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</si>
  <si>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</si>
  <si>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</si>
  <si>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</si>
  <si>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</si>
  <si>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</si>
  <si>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</si>
  <si>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</si>
  <si>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</si>
  <si>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</si>
  <si>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</si>
  <si>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</si>
  <si>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</si>
  <si>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</si>
  <si>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</si>
  <si>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</si>
  <si>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</si>
  <si>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</si>
  <si>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</si>
  <si>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</si>
  <si>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</si>
  <si>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</si>
  <si>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</si>
  <si>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</si>
  <si>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</si>
  <si>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</si>
  <si>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</si>
  <si>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</si>
  <si>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</si>
  <si>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</si>
  <si>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</si>
  <si>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</si>
  <si>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</si>
  <si>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</si>
  <si>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</si>
  <si>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</si>
  <si>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</si>
  <si>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</si>
  <si>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</si>
  <si>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</si>
  <si>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</si>
  <si>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</si>
  <si>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</si>
  <si>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</si>
  <si>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</si>
  <si>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</si>
  <si>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</si>
  <si>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</si>
  <si>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</si>
  <si>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</si>
  <si>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</si>
  <si>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</si>
  <si>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</si>
  <si>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</si>
  <si>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</si>
  <si>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</si>
  <si>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</si>
  <si>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</si>
  <si>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</si>
  <si>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</si>
  <si>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</si>
  <si>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</si>
  <si>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</si>
  <si>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</si>
  <si>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</si>
  <si>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</si>
  <si>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</si>
  <si>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</si>
  <si>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</si>
  <si>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</si>
  <si>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</si>
  <si>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</si>
  <si>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</si>
  <si>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</si>
  <si>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</si>
  <si>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</si>
  <si>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</si>
  <si>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</si>
  <si>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</si>
  <si>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</si>
  <si>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</si>
  <si>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</si>
  <si>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</si>
  <si>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</si>
  <si>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</si>
  <si>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</si>
  <si>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</si>
  <si>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</si>
  <si>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</si>
  <si>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</si>
  <si>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</si>
  <si>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</si>
  <si>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</si>
  <si>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</si>
  <si>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</si>
  <si>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</si>
  <si>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</si>
  <si>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</si>
  <si>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</si>
  <si>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</si>
  <si>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</si>
  <si>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</si>
  <si>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</si>
  <si>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</si>
  <si>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12:22:11</t>
  </si>
  <si>
    <t>12:22:11</t>
  </si>
  <si>
    <t>1149</t>
  </si>
  <si>
    <t>_1</t>
  </si>
  <si>
    <t>0: Broadleaf</t>
  </si>
  <si>
    <t>12:14:46</t>
  </si>
  <si>
    <t>1/3</t>
  </si>
  <si>
    <t>20201216 12:24:12</t>
  </si>
  <si>
    <t>12:24:12</t>
  </si>
  <si>
    <t>2/3</t>
  </si>
  <si>
    <t>20201216 12:25:27</t>
  </si>
  <si>
    <t>12:25:27</t>
  </si>
  <si>
    <t>12:25:50</t>
  </si>
  <si>
    <t>3/3</t>
  </si>
  <si>
    <t>20201216 12:27:16</t>
  </si>
  <si>
    <t>12:27:16</t>
  </si>
  <si>
    <t>20201216 12:28:44</t>
  </si>
  <si>
    <t>12:28:44</t>
  </si>
  <si>
    <t>20201216 12:29:56</t>
  </si>
  <si>
    <t>12:29:56</t>
  </si>
  <si>
    <t>20201216 12:31:45</t>
  </si>
  <si>
    <t>12:31:45</t>
  </si>
  <si>
    <t>20201216 12:33:45</t>
  </si>
  <si>
    <t>12:33:45</t>
  </si>
  <si>
    <t>0/3</t>
  </si>
  <si>
    <t>20201216 12:35:46</t>
  </si>
  <si>
    <t>12:35:46</t>
  </si>
  <si>
    <t>12:36:20</t>
  </si>
  <si>
    <t>20201216 12:38:21</t>
  </si>
  <si>
    <t>12:38:21</t>
  </si>
  <si>
    <t>12:38:42</t>
  </si>
  <si>
    <t>20201216 12:40:39</t>
  </si>
  <si>
    <t>12:40:39</t>
  </si>
  <si>
    <t>20201216 12:42:39</t>
  </si>
  <si>
    <t>12:42:39</t>
  </si>
  <si>
    <t>20201216 12:44:40</t>
  </si>
  <si>
    <t>12:44:40</t>
  </si>
  <si>
    <t>20201216 12:46:40</t>
  </si>
  <si>
    <t>12:46:40</t>
  </si>
  <si>
    <t>12:47:14</t>
  </si>
  <si>
    <t>20201216 12:49:15</t>
  </si>
  <si>
    <t>12:49:15</t>
  </si>
  <si>
    <t>12:49:42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</si>
</sst>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1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1608142931.5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1608142923.75</v>
      </c>
      <c r="I17">
        <f t="shared" ref="I17:I31" si="0">(J17)/1000</f>
        <v>4.4536518153019314E-4</v>
      </c>
      <c r="J17">
        <f t="shared" ref="J17:J31" si="1">1000*AZ17*AH17*(AV17-AW17)/(100*AO17*(1000-AH17*AV17))</f>
        <v>0.44536518153019317</v>
      </c>
      <c r="K17">
        <f t="shared" ref="K17:K31" si="2">AZ17*AH17*(AU17-AT17*(1000-AH17*AW17)/(1000-AH17*AV17))/(100*AO17)</f>
        <v>3.1898525790926073</v>
      </c>
      <c r="L17">
        <f t="shared" ref="L17:L31" si="3">AT17 - IF(AH17&gt;1, K17*AO17*100/(AJ17*BH17), 0)</f>
        <v>401.67163333333298</v>
      </c>
      <c r="M17" t="e">
        <f t="shared" ref="M17:M31" si="4">((S17-I17/2)*L17-K17)/(S17+I17/2)</f>
        <v>#DIV/0!</v>
      </c>
      <c r="N17" t="e">
        <f t="shared" ref="N17:N31" si="5">M17*(BA17+BB17)/1000</f>
        <v>#DIV/0!</v>
      </c>
      <c r="O17">
        <f t="shared" ref="O17:O31" si="6">(AT17 - IF(AH17&gt;1, K17*AO17*100/(AJ17*BH17), 0))*(BA17+BB17)/1000</f>
        <v>41.11142004090469</v>
      </c>
      <c r="P17" t="e">
        <f t="shared" ref="P17:P31" si="7">2/((1/R17-1/Q17)+SIGN(R17)*SQRT((1/R17-1/Q17)*(1/R17-1/Q17) + 4*AP17/((AP17+1)*(AP17+1))*(2*1/R17*1/Q17-1/Q17*1/Q17)))</f>
        <v>#DIV/0!</v>
      </c>
      <c r="Q17">
        <f t="shared" ref="Q17:Q31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2.9682234501912936</v>
      </c>
      <c r="R17" t="e">
        <f t="shared" ref="R17:R31" si="9">I17*(1000-(1000*0.61365*EXP(17.502*V17/(240.97+V17))/(BA17+BB17)+AV17)/2)/(1000*0.61365*EXP(17.502*V17/(240.97+V17))/(BA17+BB17)-AV17)</f>
        <v>#DIV/0!</v>
      </c>
      <c r="S17" t="e">
        <f t="shared" ref="S17:S31" si="10">1/((AP17+1)/(P17/1.6)+1/(Q17/1.37)) + AP17/((AP17+1)/(P17/1.6) + AP17/(Q17/1.37))</f>
        <v>#DIV/0!</v>
      </c>
      <c r="T17" t="e">
        <f t="shared" ref="T17:T31" si="11">(AL17*AN17)</f>
        <v>#DIV/0!</v>
      </c>
      <c r="U17" t="e">
        <f t="shared" ref="U17:U31" si="12">(BC17+(T17+2*0.95*0.0000000567*(((BC17+$B$7)+273)^4-(BC17+273)^4)-44100*I17)/(1.84*29.3*Q17+8*0.95*0.0000000567*(BC17+273)^3))</f>
        <v>#DIV/0!</v>
      </c>
      <c r="V17" t="e">
        <f t="shared" ref="V17:V31" si="13">($C$7*BD17+$D$7*BE17+$E$7*U17)</f>
        <v>#DIV/0!</v>
      </c>
      <c r="W17" t="e">
        <f t="shared" ref="W17:W31" si="14">0.61365*EXP(17.502*V17/(240.97+V17))</f>
        <v>#DIV/0!</v>
      </c>
      <c r="X17">
        <f t="shared" ref="X17:X31" si="15">(Y17/Z17*100)</f>
        <v>57.655897868360192</v>
      </c>
      <c r="Y17">
        <f t="shared" ref="Y17:Y31" si="16">AV17*(BA17+BB17)/1000</f>
        <v>2.1879718489871642</v>
      </c>
      <c r="Z17">
        <f t="shared" ref="Z17:Z31" si="17">0.61365*EXP(17.502*BC17/(240.97+BC17))</f>
        <v>3.7948795004159614</v>
      </c>
      <c r="AA17" t="e">
        <f t="shared" ref="AA17:AA31" si="18">(W17-AV17*(BA17+BB17)/1000)</f>
        <v>#DIV/0!</v>
      </c>
      <c r="AB17">
        <f t="shared" ref="AB17:AB31" si="19">(-I17*44100)</f>
        <v>-19.640604505481516</v>
      </c>
      <c r="AC17" t="e">
        <f t="shared" ref="AC17:AC31" si="20">2*29.3*Q17*0.92*(BC17-V17)</f>
        <v>#DIV/0!</v>
      </c>
      <c r="AD17" t="e">
        <f t="shared" ref="AD17:AD31" si="21">2*0.95*0.0000000567*(((BC17+$B$7)+273)^4-(V17+273)^4)</f>
        <v>#DIV/0!</v>
      </c>
      <c r="AE17" t="e">
        <f t="shared" ref="AE17:AE31" si="22">T17+AD17+AB17+AC17</f>
        <v>#DIV/0!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MAX(0,($B$13+$C$13*BH17)/(1+$D$13*BH17)*BA17/(BC17+273)*$E$13)</f>
        <v>53872.811048299256</v>
      </c>
      <c r="AK17">
        <f t="shared" ref="AK17:AK31" si="26">$B$11*BI17+$C$11*BJ17</f>
        <v>0</v>
      </c>
      <c r="AL17" t="e">
        <f t="shared" ref="AL17:AL31" si="27">AK17*AM17</f>
        <v>#DIV/0!</v>
      </c>
      <c r="AM17" t="e">
        <f t="shared" ref="AM17:AM31" si="28">($B$11*$D$9+$C$11*$D$9)/($B$11+$C$11)</f>
        <v>#DIV/0!</v>
      </c>
      <c r="AN17" t="e">
        <f t="shared" ref="AN17:AN31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1608142923.75</v>
      </c>
      <c r="AT17">
        <v>401.67163333333298</v>
      </c>
      <c r="AU17">
        <v>405.713866666667</v>
      </c>
      <c r="AV17">
        <v>21.377179999999999</v>
      </c>
      <c r="AW17">
        <v>20.854199999999999</v>
      </c>
      <c r="AX17">
        <v>401.28693333333302</v>
      </c>
      <c r="AY17">
        <v>21.058869999999999</v>
      </c>
      <c r="AZ17">
        <v>500.03196666666702</v>
      </c>
      <c r="BA17">
        <v>102.2508</v>
      </c>
      <c r="BB17">
        <v>0.10001750666666701</v>
      </c>
      <c r="BC17">
        <v>28.00018</v>
      </c>
      <c r="BD17">
        <v>28.84066</v>
      </c>
      <c r="BE17">
        <v>999.9</v>
      </c>
      <c r="BF17">
        <v>0</v>
      </c>
      <c r="BG17">
        <v>0</v>
      </c>
      <c r="BH17">
        <v>9997.1246666666593</v>
      </c>
      <c r="BI17">
        <v>0</v>
      </c>
      <c r="BJ17">
        <v>449.61259999999999</v>
      </c>
      <c r="BK17">
        <v>1608142486.5</v>
      </c>
      <c r="BL17" t="s">
        <v>236</v>
      </c>
      <c r="BM17">
        <v>1608142485</v>
      </c>
      <c r="BN17">
        <v>1608142486.5</v>
      </c>
      <c r="BO17">
        <v>12</v>
      </c>
      <c r="BP17">
        <v>4.7E-2</v>
      </c>
      <c r="BQ17">
        <v>2E-3</v>
      </c>
      <c r="BR17">
        <v>-0.75900000000000001</v>
      </c>
      <c r="BS17">
        <v>0.255</v>
      </c>
      <c r="BT17">
        <v>1430</v>
      </c>
      <c r="BU17">
        <v>20</v>
      </c>
      <c r="BV17">
        <v>0.06</v>
      </c>
      <c r="BW17">
        <v>0.1</v>
      </c>
      <c r="BX17">
        <v>3.168913533959</v>
      </c>
      <c r="BY17">
        <v>2.6703857303746501</v>
      </c>
      <c r="BZ17">
        <v>0.19369519424456</v>
      </c>
      <c r="CA17">
        <v>0</v>
      </c>
      <c r="CB17">
        <v>-4.0422906666666698</v>
      </c>
      <c r="CC17">
        <v>-3.2085234260289202</v>
      </c>
      <c r="CD17">
        <v>0.23307502902046101</v>
      </c>
      <c r="CE17">
        <v>0</v>
      </c>
      <c r="CF17">
        <v>0.52298393333333304</v>
      </c>
      <c r="CG17">
        <v>0.14713281423804001</v>
      </c>
      <c r="CH17">
        <v>1.22346105371424E-2</v>
      </c>
      <c r="CI17">
        <v>1</v>
      </c>
      <c r="CJ17">
        <v>1</v>
      </c>
      <c r="CK17">
        <v>3</v>
      </c>
      <c r="CL17" t="s">
        <v>237</v>
      </c>
      <c r="CM17">
        <v>100</v>
      </c>
      <c r="CN17">
        <v>100</v>
      </c>
      <c r="CO17">
        <v>0.38500000000000001</v>
      </c>
      <c r="CP17">
        <v>0.31809999999999999</v>
      </c>
      <c r="CQ17">
        <v>0.55317964013656795</v>
      </c>
      <c r="CR17">
        <v>-1.6043650578588901E-5</v>
      </c>
      <c r="CS17">
        <v>-1.15305589960158E-6</v>
      </c>
      <c r="CT17">
        <v>3.6581349982770798E-10</v>
      </c>
      <c r="CU17">
        <v>-8.1709857228535202E-2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7.4</v>
      </c>
      <c r="DD17">
        <v>7.4</v>
      </c>
      <c r="DE17">
        <v>2</v>
      </c>
      <c r="DF17">
        <v>507.80099999999999</v>
      </c>
      <c r="DG17">
        <v>478.35500000000002</v>
      </c>
      <c r="DH17">
        <v>23.4436</v>
      </c>
      <c r="DI17">
        <v>34.6541</v>
      </c>
      <c r="DJ17">
        <v>30</v>
      </c>
      <c r="DK17">
        <v>34.667299999999997</v>
      </c>
      <c r="DL17">
        <v>34.704900000000002</v>
      </c>
      <c r="DM17">
        <v>19.356200000000001</v>
      </c>
      <c r="DN17">
        <v>12.43</v>
      </c>
      <c r="DO17">
        <v>39.790799999999997</v>
      </c>
      <c r="DP17">
        <v>23.435099999999998</v>
      </c>
      <c r="DQ17">
        <v>405.31900000000002</v>
      </c>
      <c r="DR17">
        <v>20.771799999999999</v>
      </c>
      <c r="DS17">
        <v>97.721900000000005</v>
      </c>
      <c r="DT17">
        <v>101.727</v>
      </c>
    </row>
    <row r="18" spans="1:124" x14ac:dyDescent="0.25">
      <c r="A18">
        <v>2</v>
      </c>
      <c r="B18">
        <v>1608143052</v>
      </c>
      <c r="C18">
        <v>120.5</v>
      </c>
      <c r="D18" t="s">
        <v>238</v>
      </c>
      <c r="E18" t="s">
        <v>239</v>
      </c>
      <c r="F18" t="s">
        <v>233</v>
      </c>
      <c r="G18" t="s">
        <v>234</v>
      </c>
      <c r="H18">
        <v>1608143044.25</v>
      </c>
      <c r="I18">
        <f t="shared" si="0"/>
        <v>8.8210923296079221E-4</v>
      </c>
      <c r="J18">
        <f t="shared" si="1"/>
        <v>0.88210923296079224</v>
      </c>
      <c r="K18">
        <f t="shared" si="2"/>
        <v>-0.64459972957549194</v>
      </c>
      <c r="L18">
        <f t="shared" si="3"/>
        <v>49.605183333333301</v>
      </c>
      <c r="M18" t="e">
        <f t="shared" si="4"/>
        <v>#DIV/0!</v>
      </c>
      <c r="N18" t="e">
        <f t="shared" si="5"/>
        <v>#DIV/0!</v>
      </c>
      <c r="O18">
        <f t="shared" si="6"/>
        <v>5.0769320631404851</v>
      </c>
      <c r="P18" t="e">
        <f t="shared" si="7"/>
        <v>#DIV/0!</v>
      </c>
      <c r="Q18">
        <f t="shared" si="8"/>
        <v>2.9682655802335267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57.849918976326776</v>
      </c>
      <c r="Y18">
        <f t="shared" si="16"/>
        <v>2.194367371137846</v>
      </c>
      <c r="Z18">
        <f t="shared" si="17"/>
        <v>3.7932073371370159</v>
      </c>
      <c r="AA18" t="e">
        <f t="shared" si="18"/>
        <v>#DIV/0!</v>
      </c>
      <c r="AB18">
        <f t="shared" si="19"/>
        <v>-38.901017173570935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53875.31160878767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1608143044.25</v>
      </c>
      <c r="AT18">
        <v>49.605183333333301</v>
      </c>
      <c r="AU18">
        <v>48.8842133333333</v>
      </c>
      <c r="AV18">
        <v>21.4405066666667</v>
      </c>
      <c r="AW18">
        <v>20.404730000000001</v>
      </c>
      <c r="AX18">
        <v>49.055520000000001</v>
      </c>
      <c r="AY18">
        <v>21.119533333333301</v>
      </c>
      <c r="AZ18">
        <v>500.02846666666699</v>
      </c>
      <c r="BA18">
        <v>102.246833333333</v>
      </c>
      <c r="BB18">
        <v>9.9972423333333296E-2</v>
      </c>
      <c r="BC18">
        <v>27.992619999999999</v>
      </c>
      <c r="BD18">
        <v>28.8344633333333</v>
      </c>
      <c r="BE18">
        <v>999.9</v>
      </c>
      <c r="BF18">
        <v>0</v>
      </c>
      <c r="BG18">
        <v>0</v>
      </c>
      <c r="BH18">
        <v>9997.7510000000002</v>
      </c>
      <c r="BI18">
        <v>0</v>
      </c>
      <c r="BJ18">
        <v>440.51716666666698</v>
      </c>
      <c r="BK18">
        <v>1608142486.5</v>
      </c>
      <c r="BL18" t="s">
        <v>236</v>
      </c>
      <c r="BM18">
        <v>1608142485</v>
      </c>
      <c r="BN18">
        <v>1608142486.5</v>
      </c>
      <c r="BO18">
        <v>12</v>
      </c>
      <c r="BP18">
        <v>4.7E-2</v>
      </c>
      <c r="BQ18">
        <v>2E-3</v>
      </c>
      <c r="BR18">
        <v>-0.75900000000000001</v>
      </c>
      <c r="BS18">
        <v>0.255</v>
      </c>
      <c r="BT18">
        <v>1430</v>
      </c>
      <c r="BU18">
        <v>20</v>
      </c>
      <c r="BV18">
        <v>0.06</v>
      </c>
      <c r="BW18">
        <v>0.1</v>
      </c>
      <c r="BX18">
        <v>-0.64027267729649295</v>
      </c>
      <c r="BY18">
        <v>-0.13438669569480299</v>
      </c>
      <c r="BZ18">
        <v>2.4700496381089E-2</v>
      </c>
      <c r="CA18">
        <v>1</v>
      </c>
      <c r="CB18">
        <v>0.71878916666666703</v>
      </c>
      <c r="CC18">
        <v>6.3620956618465396E-2</v>
      </c>
      <c r="CD18">
        <v>2.4308854820254699E-2</v>
      </c>
      <c r="CE18">
        <v>1</v>
      </c>
      <c r="CF18">
        <v>1.03219296666667</v>
      </c>
      <c r="CG18">
        <v>0.364931319243603</v>
      </c>
      <c r="CH18">
        <v>2.67755167923775E-2</v>
      </c>
      <c r="CI18">
        <v>0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0.55000000000000004</v>
      </c>
      <c r="CP18">
        <v>0.32119999999999999</v>
      </c>
      <c r="CQ18">
        <v>0.55317964013656795</v>
      </c>
      <c r="CR18">
        <v>-1.6043650578588901E-5</v>
      </c>
      <c r="CS18">
        <v>-1.15305589960158E-6</v>
      </c>
      <c r="CT18">
        <v>3.6581349982770798E-10</v>
      </c>
      <c r="CU18">
        <v>-8.1709857228535202E-2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9.4</v>
      </c>
      <c r="DD18">
        <v>9.4</v>
      </c>
      <c r="DE18">
        <v>2</v>
      </c>
      <c r="DF18">
        <v>508.017</v>
      </c>
      <c r="DG18">
        <v>477.43599999999998</v>
      </c>
      <c r="DH18">
        <v>23.446200000000001</v>
      </c>
      <c r="DI18">
        <v>34.579000000000001</v>
      </c>
      <c r="DJ18">
        <v>29.9998</v>
      </c>
      <c r="DK18">
        <v>34.613</v>
      </c>
      <c r="DL18">
        <v>34.653199999999998</v>
      </c>
      <c r="DM18">
        <v>5.05633</v>
      </c>
      <c r="DN18">
        <v>16.126300000000001</v>
      </c>
      <c r="DO18">
        <v>40.168199999999999</v>
      </c>
      <c r="DP18">
        <v>23.450099999999999</v>
      </c>
      <c r="DQ18">
        <v>49.070799999999998</v>
      </c>
      <c r="DR18">
        <v>20.235399999999998</v>
      </c>
      <c r="DS18">
        <v>97.734700000000004</v>
      </c>
      <c r="DT18">
        <v>101.733</v>
      </c>
    </row>
    <row r="19" spans="1:124" x14ac:dyDescent="0.25">
      <c r="A19">
        <v>3</v>
      </c>
      <c r="B19">
        <v>1608143127</v>
      </c>
      <c r="C19">
        <v>195.5</v>
      </c>
      <c r="D19" t="s">
        <v>241</v>
      </c>
      <c r="E19" t="s">
        <v>242</v>
      </c>
      <c r="F19" t="s">
        <v>233</v>
      </c>
      <c r="G19" t="s">
        <v>234</v>
      </c>
      <c r="H19">
        <v>1608143119</v>
      </c>
      <c r="I19">
        <f t="shared" si="0"/>
        <v>1.4163531258743886E-3</v>
      </c>
      <c r="J19">
        <f t="shared" si="1"/>
        <v>1.4163531258743887</v>
      </c>
      <c r="K19">
        <f t="shared" si="2"/>
        <v>0.56380781441392946</v>
      </c>
      <c r="L19">
        <f t="shared" si="3"/>
        <v>79.153329032258</v>
      </c>
      <c r="M19" t="e">
        <f t="shared" si="4"/>
        <v>#DIV/0!</v>
      </c>
      <c r="N19" t="e">
        <f t="shared" si="5"/>
        <v>#DIV/0!</v>
      </c>
      <c r="O19">
        <f t="shared" si="6"/>
        <v>8.1008024644403545</v>
      </c>
      <c r="P19" t="e">
        <f t="shared" si="7"/>
        <v>#DIV/0!</v>
      </c>
      <c r="Q19">
        <f t="shared" si="8"/>
        <v>2.9700076512150981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57.615951448257761</v>
      </c>
      <c r="Y19">
        <f t="shared" si="16"/>
        <v>2.1847707825297422</v>
      </c>
      <c r="Z19">
        <f t="shared" si="17"/>
        <v>3.7919547063139007</v>
      </c>
      <c r="AA19" t="e">
        <f t="shared" si="18"/>
        <v>#DIV/0!</v>
      </c>
      <c r="AB19">
        <f t="shared" si="19"/>
        <v>-62.461172851060539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53927.2324607634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1608143119</v>
      </c>
      <c r="AT19">
        <v>79.153329032258</v>
      </c>
      <c r="AU19">
        <v>79.964393548387093</v>
      </c>
      <c r="AV19">
        <v>21.3475</v>
      </c>
      <c r="AW19">
        <v>19.684232258064501</v>
      </c>
      <c r="AX19">
        <v>78.864329032257999</v>
      </c>
      <c r="AY19">
        <v>21.0915</v>
      </c>
      <c r="AZ19">
        <v>500.022032258065</v>
      </c>
      <c r="BA19">
        <v>102.243225806452</v>
      </c>
      <c r="BB19">
        <v>9.9942364516129006E-2</v>
      </c>
      <c r="BC19">
        <v>27.9869548387097</v>
      </c>
      <c r="BD19">
        <v>28.770754838709699</v>
      </c>
      <c r="BE19">
        <v>999.9</v>
      </c>
      <c r="BF19">
        <v>0</v>
      </c>
      <c r="BG19">
        <v>0</v>
      </c>
      <c r="BH19">
        <v>10007.9693548387</v>
      </c>
      <c r="BI19">
        <v>0</v>
      </c>
      <c r="BJ19">
        <v>444.71761290322598</v>
      </c>
      <c r="BK19">
        <v>1608143150</v>
      </c>
      <c r="BL19" t="s">
        <v>243</v>
      </c>
      <c r="BM19">
        <v>1608143145</v>
      </c>
      <c r="BN19">
        <v>1608143150</v>
      </c>
      <c r="BO19">
        <v>13</v>
      </c>
      <c r="BP19">
        <v>-0.25600000000000001</v>
      </c>
      <c r="BQ19">
        <v>1.0999999999999999E-2</v>
      </c>
      <c r="BR19">
        <v>0.28899999999999998</v>
      </c>
      <c r="BS19">
        <v>0.25600000000000001</v>
      </c>
      <c r="BT19">
        <v>80</v>
      </c>
      <c r="BU19">
        <v>20</v>
      </c>
      <c r="BV19">
        <v>0.23</v>
      </c>
      <c r="BW19">
        <v>0.05</v>
      </c>
      <c r="BX19">
        <v>0.34602874514769799</v>
      </c>
      <c r="BY19">
        <v>-6.0863435396093103E-2</v>
      </c>
      <c r="BZ19">
        <v>1.4886630806006201E-2</v>
      </c>
      <c r="CA19">
        <v>1</v>
      </c>
      <c r="CB19">
        <v>-0.55476083333333304</v>
      </c>
      <c r="CC19">
        <v>2.42276929922139E-2</v>
      </c>
      <c r="CD19">
        <v>1.68035814279443E-2</v>
      </c>
      <c r="CE19">
        <v>1</v>
      </c>
      <c r="CF19">
        <v>1.7263173333333299</v>
      </c>
      <c r="CG19">
        <v>0.191959421579532</v>
      </c>
      <c r="CH19">
        <v>1.48215156519913E-2</v>
      </c>
      <c r="CI19">
        <v>1</v>
      </c>
      <c r="CJ19">
        <v>3</v>
      </c>
      <c r="CK19">
        <v>3</v>
      </c>
      <c r="CL19" t="s">
        <v>244</v>
      </c>
      <c r="CM19">
        <v>100</v>
      </c>
      <c r="CN19">
        <v>100</v>
      </c>
      <c r="CO19">
        <v>0.28899999999999998</v>
      </c>
      <c r="CP19">
        <v>0.25600000000000001</v>
      </c>
      <c r="CQ19">
        <v>0.55317964013656795</v>
      </c>
      <c r="CR19">
        <v>-1.6043650578588901E-5</v>
      </c>
      <c r="CS19">
        <v>-1.15305589960158E-6</v>
      </c>
      <c r="CT19">
        <v>3.6581349982770798E-10</v>
      </c>
      <c r="CU19">
        <v>-8.1709857228535202E-2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10.7</v>
      </c>
      <c r="DD19">
        <v>10.7</v>
      </c>
      <c r="DE19">
        <v>2</v>
      </c>
      <c r="DF19">
        <v>508.45299999999997</v>
      </c>
      <c r="DG19">
        <v>476.93900000000002</v>
      </c>
      <c r="DH19">
        <v>23.5915</v>
      </c>
      <c r="DI19">
        <v>34.521700000000003</v>
      </c>
      <c r="DJ19">
        <v>29.999700000000001</v>
      </c>
      <c r="DK19">
        <v>34.568199999999997</v>
      </c>
      <c r="DL19">
        <v>34.610500000000002</v>
      </c>
      <c r="DM19">
        <v>6.3440700000000003</v>
      </c>
      <c r="DN19">
        <v>20.382100000000001</v>
      </c>
      <c r="DO19">
        <v>39.794600000000003</v>
      </c>
      <c r="DP19">
        <v>23.594899999999999</v>
      </c>
      <c r="DQ19">
        <v>80.293499999999995</v>
      </c>
      <c r="DR19">
        <v>19.526399999999999</v>
      </c>
      <c r="DS19">
        <v>97.745999999999995</v>
      </c>
      <c r="DT19">
        <v>101.744</v>
      </c>
    </row>
    <row r="20" spans="1:124" x14ac:dyDescent="0.25">
      <c r="A20">
        <v>4</v>
      </c>
      <c r="B20">
        <v>1608143236</v>
      </c>
      <c r="C20">
        <v>304.5</v>
      </c>
      <c r="D20" t="s">
        <v>245</v>
      </c>
      <c r="E20" t="s">
        <v>246</v>
      </c>
      <c r="F20" t="s">
        <v>233</v>
      </c>
      <c r="G20" t="s">
        <v>234</v>
      </c>
      <c r="H20">
        <v>1608143228.25</v>
      </c>
      <c r="I20">
        <f t="shared" si="0"/>
        <v>2.1474415367025018E-3</v>
      </c>
      <c r="J20">
        <f t="shared" si="1"/>
        <v>2.1474415367025017</v>
      </c>
      <c r="K20">
        <f t="shared" si="2"/>
        <v>1.4546991067411403</v>
      </c>
      <c r="L20">
        <f t="shared" si="3"/>
        <v>99.709133333333298</v>
      </c>
      <c r="M20" t="e">
        <f t="shared" si="4"/>
        <v>#DIV/0!</v>
      </c>
      <c r="N20" t="e">
        <f t="shared" si="5"/>
        <v>#DIV/0!</v>
      </c>
      <c r="O20">
        <f t="shared" si="6"/>
        <v>10.203849177475634</v>
      </c>
      <c r="P20" t="e">
        <f t="shared" si="7"/>
        <v>#DIV/0!</v>
      </c>
      <c r="Q20">
        <f t="shared" si="8"/>
        <v>2.9678374338872446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57.250146772111584</v>
      </c>
      <c r="Y20">
        <f t="shared" si="16"/>
        <v>2.1721152184705588</v>
      </c>
      <c r="Z20">
        <f t="shared" si="17"/>
        <v>3.794077990955766</v>
      </c>
      <c r="AA20" t="e">
        <f t="shared" si="18"/>
        <v>#DIV/0!</v>
      </c>
      <c r="AB20">
        <f t="shared" si="19"/>
        <v>-94.702171768580328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53861.850969175517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1608143228.25</v>
      </c>
      <c r="AT20">
        <v>99.709133333333298</v>
      </c>
      <c r="AU20">
        <v>101.711633333333</v>
      </c>
      <c r="AV20">
        <v>21.225296666666701</v>
      </c>
      <c r="AW20">
        <v>18.7031666666667</v>
      </c>
      <c r="AX20">
        <v>99.424433333333297</v>
      </c>
      <c r="AY20">
        <v>20.902763333333301</v>
      </c>
      <c r="AZ20">
        <v>500.02056666666698</v>
      </c>
      <c r="BA20">
        <v>102.236166666667</v>
      </c>
      <c r="BB20">
        <v>9.9986866666666702E-2</v>
      </c>
      <c r="BC20">
        <v>27.996556666666699</v>
      </c>
      <c r="BD20">
        <v>28.705556666666698</v>
      </c>
      <c r="BE20">
        <v>999.9</v>
      </c>
      <c r="BF20">
        <v>0</v>
      </c>
      <c r="BG20">
        <v>0</v>
      </c>
      <c r="BH20">
        <v>9996.3703333333306</v>
      </c>
      <c r="BI20">
        <v>0</v>
      </c>
      <c r="BJ20">
        <v>445.433533333333</v>
      </c>
      <c r="BK20">
        <v>1608143150</v>
      </c>
      <c r="BL20" t="s">
        <v>243</v>
      </c>
      <c r="BM20">
        <v>1608143145</v>
      </c>
      <c r="BN20">
        <v>1608143150</v>
      </c>
      <c r="BO20">
        <v>13</v>
      </c>
      <c r="BP20">
        <v>-0.25600000000000001</v>
      </c>
      <c r="BQ20">
        <v>1.0999999999999999E-2</v>
      </c>
      <c r="BR20">
        <v>0.28899999999999998</v>
      </c>
      <c r="BS20">
        <v>0.25600000000000001</v>
      </c>
      <c r="BT20">
        <v>80</v>
      </c>
      <c r="BU20">
        <v>20</v>
      </c>
      <c r="BV20">
        <v>0.23</v>
      </c>
      <c r="BW20">
        <v>0.05</v>
      </c>
      <c r="BX20">
        <v>1.4524761678823099</v>
      </c>
      <c r="BY20">
        <v>8.0473353342762496E-2</v>
      </c>
      <c r="BZ20">
        <v>1.33503073467521E-2</v>
      </c>
      <c r="CA20">
        <v>1</v>
      </c>
      <c r="CB20">
        <v>-2.0015360000000002</v>
      </c>
      <c r="CC20">
        <v>-9.0363337041158898E-2</v>
      </c>
      <c r="CD20">
        <v>1.35865142942061E-2</v>
      </c>
      <c r="CE20">
        <v>1</v>
      </c>
      <c r="CF20">
        <v>2.5205596666666699</v>
      </c>
      <c r="CG20">
        <v>0.14184053392658399</v>
      </c>
      <c r="CH20">
        <v>2.6857799299686201E-2</v>
      </c>
      <c r="CI20">
        <v>1</v>
      </c>
      <c r="CJ20">
        <v>3</v>
      </c>
      <c r="CK20">
        <v>3</v>
      </c>
      <c r="CL20" t="s">
        <v>244</v>
      </c>
      <c r="CM20">
        <v>100</v>
      </c>
      <c r="CN20">
        <v>100</v>
      </c>
      <c r="CO20">
        <v>0.28499999999999998</v>
      </c>
      <c r="CP20">
        <v>0.32050000000000001</v>
      </c>
      <c r="CQ20">
        <v>0.29733396667216699</v>
      </c>
      <c r="CR20">
        <v>-1.6043650578588901E-5</v>
      </c>
      <c r="CS20">
        <v>-1.15305589960158E-6</v>
      </c>
      <c r="CT20">
        <v>3.6581349982770798E-10</v>
      </c>
      <c r="CU20">
        <v>-7.0755988130352498E-2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1.5</v>
      </c>
      <c r="DD20">
        <v>1.4</v>
      </c>
      <c r="DE20">
        <v>2</v>
      </c>
      <c r="DF20">
        <v>508.733</v>
      </c>
      <c r="DG20">
        <v>476.49900000000002</v>
      </c>
      <c r="DH20">
        <v>23.519100000000002</v>
      </c>
      <c r="DI20">
        <v>34.4527</v>
      </c>
      <c r="DJ20">
        <v>29.9998</v>
      </c>
      <c r="DK20">
        <v>34.506999999999998</v>
      </c>
      <c r="DL20">
        <v>34.550899999999999</v>
      </c>
      <c r="DM20">
        <v>7.2445500000000003</v>
      </c>
      <c r="DN20">
        <v>23.624600000000001</v>
      </c>
      <c r="DO20">
        <v>38.678199999999997</v>
      </c>
      <c r="DP20">
        <v>23.519600000000001</v>
      </c>
      <c r="DQ20">
        <v>101.851</v>
      </c>
      <c r="DR20">
        <v>18.641200000000001</v>
      </c>
      <c r="DS20">
        <v>97.758399999999995</v>
      </c>
      <c r="DT20">
        <v>101.755</v>
      </c>
    </row>
    <row r="21" spans="1:124" x14ac:dyDescent="0.25">
      <c r="A21">
        <v>5</v>
      </c>
      <c r="B21">
        <v>1608143324</v>
      </c>
      <c r="C21">
        <v>392.5</v>
      </c>
      <c r="D21" t="s">
        <v>247</v>
      </c>
      <c r="E21" t="s">
        <v>248</v>
      </c>
      <c r="F21" t="s">
        <v>233</v>
      </c>
      <c r="G21" t="s">
        <v>234</v>
      </c>
      <c r="H21">
        <v>1608143316</v>
      </c>
      <c r="I21">
        <f t="shared" si="0"/>
        <v>2.3822560780460229E-3</v>
      </c>
      <c r="J21">
        <f t="shared" si="1"/>
        <v>2.3822560780460229</v>
      </c>
      <c r="K21">
        <f t="shared" si="2"/>
        <v>3.4096559894860352</v>
      </c>
      <c r="L21">
        <f t="shared" si="3"/>
        <v>149.463516129032</v>
      </c>
      <c r="M21" t="e">
        <f t="shared" si="4"/>
        <v>#DIV/0!</v>
      </c>
      <c r="N21" t="e">
        <f t="shared" si="5"/>
        <v>#DIV/0!</v>
      </c>
      <c r="O21">
        <f t="shared" si="6"/>
        <v>15.29435232733878</v>
      </c>
      <c r="P21" t="e">
        <f t="shared" si="7"/>
        <v>#DIV/0!</v>
      </c>
      <c r="Q21">
        <f t="shared" si="8"/>
        <v>2.9682123617959508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56.990228528591594</v>
      </c>
      <c r="Y21">
        <f t="shared" si="16"/>
        <v>2.1622339690303858</v>
      </c>
      <c r="Z21">
        <f t="shared" si="17"/>
        <v>3.7940433384042467</v>
      </c>
      <c r="AA21" t="e">
        <f t="shared" si="18"/>
        <v>#DIV/0!</v>
      </c>
      <c r="AB21">
        <f t="shared" si="19"/>
        <v>-105.05749304182962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53872.679581308068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1608143316</v>
      </c>
      <c r="AT21">
        <v>149.463516129032</v>
      </c>
      <c r="AU21">
        <v>153.98209677419399</v>
      </c>
      <c r="AV21">
        <v>21.1303548387097</v>
      </c>
      <c r="AW21">
        <v>18.3322258064516</v>
      </c>
      <c r="AX21">
        <v>149.193064516129</v>
      </c>
      <c r="AY21">
        <v>20.811735483871001</v>
      </c>
      <c r="AZ21">
        <v>500.03087096774198</v>
      </c>
      <c r="BA21">
        <v>102.228322580645</v>
      </c>
      <c r="BB21">
        <v>0.1000096</v>
      </c>
      <c r="BC21">
        <v>27.996400000000001</v>
      </c>
      <c r="BD21">
        <v>28.660145161290298</v>
      </c>
      <c r="BE21">
        <v>999.9</v>
      </c>
      <c r="BF21">
        <v>0</v>
      </c>
      <c r="BG21">
        <v>0</v>
      </c>
      <c r="BH21">
        <v>9999.26</v>
      </c>
      <c r="BI21">
        <v>0</v>
      </c>
      <c r="BJ21">
        <v>458.35677419354801</v>
      </c>
      <c r="BK21">
        <v>1608143150</v>
      </c>
      <c r="BL21" t="s">
        <v>243</v>
      </c>
      <c r="BM21">
        <v>1608143145</v>
      </c>
      <c r="BN21">
        <v>1608143150</v>
      </c>
      <c r="BO21">
        <v>13</v>
      </c>
      <c r="BP21">
        <v>-0.25600000000000001</v>
      </c>
      <c r="BQ21">
        <v>1.0999999999999999E-2</v>
      </c>
      <c r="BR21">
        <v>0.28899999999999998</v>
      </c>
      <c r="BS21">
        <v>0.25600000000000001</v>
      </c>
      <c r="BT21">
        <v>80</v>
      </c>
      <c r="BU21">
        <v>20</v>
      </c>
      <c r="BV21">
        <v>0.23</v>
      </c>
      <c r="BW21">
        <v>0.05</v>
      </c>
      <c r="BX21">
        <v>3.4128308247206101</v>
      </c>
      <c r="BY21">
        <v>-0.181741952715535</v>
      </c>
      <c r="BZ21">
        <v>1.6490078913899201E-2</v>
      </c>
      <c r="CA21">
        <v>1</v>
      </c>
      <c r="CB21">
        <v>-4.519787</v>
      </c>
      <c r="CC21">
        <v>0.193160489432701</v>
      </c>
      <c r="CD21">
        <v>1.8269353053679799E-2</v>
      </c>
      <c r="CE21">
        <v>1</v>
      </c>
      <c r="CF21">
        <v>2.796948</v>
      </c>
      <c r="CG21">
        <v>8.6015572858725103E-2</v>
      </c>
      <c r="CH21">
        <v>7.5055709975990603E-3</v>
      </c>
      <c r="CI21">
        <v>1</v>
      </c>
      <c r="CJ21">
        <v>3</v>
      </c>
      <c r="CK21">
        <v>3</v>
      </c>
      <c r="CL21" t="s">
        <v>244</v>
      </c>
      <c r="CM21">
        <v>100</v>
      </c>
      <c r="CN21">
        <v>100</v>
      </c>
      <c r="CO21">
        <v>0.27100000000000002</v>
      </c>
      <c r="CP21">
        <v>0.31900000000000001</v>
      </c>
      <c r="CQ21">
        <v>0.29733396667216699</v>
      </c>
      <c r="CR21">
        <v>-1.6043650578588901E-5</v>
      </c>
      <c r="CS21">
        <v>-1.15305589960158E-6</v>
      </c>
      <c r="CT21">
        <v>3.6581349982770798E-10</v>
      </c>
      <c r="CU21">
        <v>-7.0755988130352498E-2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3</v>
      </c>
      <c r="DD21">
        <v>2.9</v>
      </c>
      <c r="DE21">
        <v>2</v>
      </c>
      <c r="DF21">
        <v>508.88499999999999</v>
      </c>
      <c r="DG21">
        <v>476.25</v>
      </c>
      <c r="DH21">
        <v>23.532699999999998</v>
      </c>
      <c r="DI21">
        <v>34.405200000000001</v>
      </c>
      <c r="DJ21">
        <v>29.9999</v>
      </c>
      <c r="DK21">
        <v>34.462400000000002</v>
      </c>
      <c r="DL21">
        <v>34.506599999999999</v>
      </c>
      <c r="DM21">
        <v>9.4148599999999991</v>
      </c>
      <c r="DN21">
        <v>23.906300000000002</v>
      </c>
      <c r="DO21">
        <v>37.180900000000001</v>
      </c>
      <c r="DP21">
        <v>23.536300000000001</v>
      </c>
      <c r="DQ21">
        <v>154.22900000000001</v>
      </c>
      <c r="DR21">
        <v>18.345400000000001</v>
      </c>
      <c r="DS21">
        <v>97.768299999999996</v>
      </c>
      <c r="DT21">
        <v>101.76300000000001</v>
      </c>
    </row>
    <row r="22" spans="1:124" x14ac:dyDescent="0.25">
      <c r="A22">
        <v>6</v>
      </c>
      <c r="B22">
        <v>1608143396</v>
      </c>
      <c r="C22">
        <v>464.5</v>
      </c>
      <c r="D22" t="s">
        <v>249</v>
      </c>
      <c r="E22" t="s">
        <v>250</v>
      </c>
      <c r="F22" t="s">
        <v>233</v>
      </c>
      <c r="G22" t="s">
        <v>234</v>
      </c>
      <c r="H22">
        <v>1608143388</v>
      </c>
      <c r="I22">
        <f t="shared" si="0"/>
        <v>2.6064137344317968E-3</v>
      </c>
      <c r="J22">
        <f t="shared" si="1"/>
        <v>2.6064137344317966</v>
      </c>
      <c r="K22">
        <f t="shared" si="2"/>
        <v>5.4809402681795181</v>
      </c>
      <c r="L22">
        <f t="shared" si="3"/>
        <v>198.86454838709699</v>
      </c>
      <c r="M22" t="e">
        <f t="shared" si="4"/>
        <v>#DIV/0!</v>
      </c>
      <c r="N22" t="e">
        <f t="shared" si="5"/>
        <v>#DIV/0!</v>
      </c>
      <c r="O22">
        <f t="shared" si="6"/>
        <v>20.348888894529249</v>
      </c>
      <c r="P22" t="e">
        <f t="shared" si="7"/>
        <v>#DIV/0!</v>
      </c>
      <c r="Q22">
        <f t="shared" si="8"/>
        <v>2.9676338327272047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56.48254036748758</v>
      </c>
      <c r="Y22">
        <f t="shared" si="16"/>
        <v>2.1436874965355348</v>
      </c>
      <c r="Z22">
        <f t="shared" si="17"/>
        <v>3.7953099888713258</v>
      </c>
      <c r="AA22" t="e">
        <f t="shared" si="18"/>
        <v>#DIV/0!</v>
      </c>
      <c r="AB22">
        <f t="shared" si="19"/>
        <v>-114.94284568844223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53854.667268965408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1608143388</v>
      </c>
      <c r="AT22">
        <v>198.86454838709699</v>
      </c>
      <c r="AU22">
        <v>206.063290322581</v>
      </c>
      <c r="AV22">
        <v>20.9497161290323</v>
      </c>
      <c r="AW22">
        <v>17.887703225806501</v>
      </c>
      <c r="AX22">
        <v>198.613</v>
      </c>
      <c r="AY22">
        <v>20.638506451612901</v>
      </c>
      <c r="AZ22">
        <v>500.02600000000001</v>
      </c>
      <c r="BA22">
        <v>102.225419354839</v>
      </c>
      <c r="BB22">
        <v>9.9952661290322597E-2</v>
      </c>
      <c r="BC22">
        <v>28.002125806451598</v>
      </c>
      <c r="BD22">
        <v>28.629735483870999</v>
      </c>
      <c r="BE22">
        <v>999.9</v>
      </c>
      <c r="BF22">
        <v>0</v>
      </c>
      <c r="BG22">
        <v>0</v>
      </c>
      <c r="BH22">
        <v>9996.2687096774207</v>
      </c>
      <c r="BI22">
        <v>0</v>
      </c>
      <c r="BJ22">
        <v>453.40296774193502</v>
      </c>
      <c r="BK22">
        <v>1608143150</v>
      </c>
      <c r="BL22" t="s">
        <v>243</v>
      </c>
      <c r="BM22">
        <v>1608143145</v>
      </c>
      <c r="BN22">
        <v>1608143150</v>
      </c>
      <c r="BO22">
        <v>13</v>
      </c>
      <c r="BP22">
        <v>-0.25600000000000001</v>
      </c>
      <c r="BQ22">
        <v>1.0999999999999999E-2</v>
      </c>
      <c r="BR22">
        <v>0.28899999999999998</v>
      </c>
      <c r="BS22">
        <v>0.25600000000000001</v>
      </c>
      <c r="BT22">
        <v>80</v>
      </c>
      <c r="BU22">
        <v>20</v>
      </c>
      <c r="BV22">
        <v>0.23</v>
      </c>
      <c r="BW22">
        <v>0.05</v>
      </c>
      <c r="BX22">
        <v>5.4850061143664703</v>
      </c>
      <c r="BY22">
        <v>-0.19360173311319501</v>
      </c>
      <c r="BZ22">
        <v>2.3603967656596E-2</v>
      </c>
      <c r="CA22">
        <v>1</v>
      </c>
      <c r="CB22">
        <v>-7.2001540000000004</v>
      </c>
      <c r="CC22">
        <v>0.18912480533925299</v>
      </c>
      <c r="CD22">
        <v>2.6427382970446899E-2</v>
      </c>
      <c r="CE22">
        <v>1</v>
      </c>
      <c r="CF22">
        <v>3.0622383333333301</v>
      </c>
      <c r="CG22">
        <v>5.1658731924352497E-2</v>
      </c>
      <c r="CH22">
        <v>7.4174973692089797E-3</v>
      </c>
      <c r="CI22">
        <v>1</v>
      </c>
      <c r="CJ22">
        <v>3</v>
      </c>
      <c r="CK22">
        <v>3</v>
      </c>
      <c r="CL22" t="s">
        <v>244</v>
      </c>
      <c r="CM22">
        <v>100</v>
      </c>
      <c r="CN22">
        <v>100</v>
      </c>
      <c r="CO22">
        <v>0.252</v>
      </c>
      <c r="CP22">
        <v>0.31040000000000001</v>
      </c>
      <c r="CQ22">
        <v>0.29733396667216699</v>
      </c>
      <c r="CR22">
        <v>-1.6043650578588901E-5</v>
      </c>
      <c r="CS22">
        <v>-1.15305589960158E-6</v>
      </c>
      <c r="CT22">
        <v>3.6581349982770798E-10</v>
      </c>
      <c r="CU22">
        <v>-7.0755988130352498E-2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4.2</v>
      </c>
      <c r="DD22">
        <v>4.0999999999999996</v>
      </c>
      <c r="DE22">
        <v>2</v>
      </c>
      <c r="DF22">
        <v>508.96699999999998</v>
      </c>
      <c r="DG22">
        <v>476.13799999999998</v>
      </c>
      <c r="DH22">
        <v>23.529</v>
      </c>
      <c r="DI22">
        <v>34.374699999999997</v>
      </c>
      <c r="DJ22">
        <v>29.9999</v>
      </c>
      <c r="DK22">
        <v>34.428800000000003</v>
      </c>
      <c r="DL22">
        <v>34.472799999999999</v>
      </c>
      <c r="DM22">
        <v>11.551</v>
      </c>
      <c r="DN22">
        <v>23.905100000000001</v>
      </c>
      <c r="DO22">
        <v>36.055399999999999</v>
      </c>
      <c r="DP22">
        <v>23.537400000000002</v>
      </c>
      <c r="DQ22">
        <v>206.56700000000001</v>
      </c>
      <c r="DR22">
        <v>17.978200000000001</v>
      </c>
      <c r="DS22">
        <v>97.772199999999998</v>
      </c>
      <c r="DT22">
        <v>101.767</v>
      </c>
    </row>
    <row r="23" spans="1:124" x14ac:dyDescent="0.25">
      <c r="A23">
        <v>7</v>
      </c>
      <c r="B23">
        <v>1608143505</v>
      </c>
      <c r="C23">
        <v>573.5</v>
      </c>
      <c r="D23" t="s">
        <v>251</v>
      </c>
      <c r="E23" t="s">
        <v>252</v>
      </c>
      <c r="F23" t="s">
        <v>233</v>
      </c>
      <c r="G23" t="s">
        <v>234</v>
      </c>
      <c r="H23">
        <v>1608143497</v>
      </c>
      <c r="I23">
        <f t="shared" si="0"/>
        <v>2.5369821356805685E-3</v>
      </c>
      <c r="J23">
        <f t="shared" si="1"/>
        <v>2.5369821356805686</v>
      </c>
      <c r="K23">
        <f t="shared" si="2"/>
        <v>7.2575990296492288</v>
      </c>
      <c r="L23">
        <f t="shared" si="3"/>
        <v>249.78693548387099</v>
      </c>
      <c r="M23" t="e">
        <f t="shared" si="4"/>
        <v>#DIV/0!</v>
      </c>
      <c r="N23" t="e">
        <f t="shared" si="5"/>
        <v>#DIV/0!</v>
      </c>
      <c r="O23">
        <f t="shared" si="6"/>
        <v>25.558327572791079</v>
      </c>
      <c r="P23" t="e">
        <f t="shared" si="7"/>
        <v>#DIV/0!</v>
      </c>
      <c r="Q23">
        <f t="shared" si="8"/>
        <v>2.9674204674518303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56.119973005816128</v>
      </c>
      <c r="Y23">
        <f t="shared" si="16"/>
        <v>2.1298536446652561</v>
      </c>
      <c r="Z23">
        <f t="shared" si="17"/>
        <v>3.7951793819368436</v>
      </c>
      <c r="AA23" t="e">
        <f t="shared" si="18"/>
        <v>#DIV/0!</v>
      </c>
      <c r="AB23">
        <f t="shared" si="19"/>
        <v>-111.88091218351308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53848.425432833581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1608143497</v>
      </c>
      <c r="AT23">
        <v>249.78693548387099</v>
      </c>
      <c r="AU23">
        <v>259.25583870967699</v>
      </c>
      <c r="AV23">
        <v>20.815509677419399</v>
      </c>
      <c r="AW23">
        <v>17.834709677419401</v>
      </c>
      <c r="AX23">
        <v>249.55977419354801</v>
      </c>
      <c r="AY23">
        <v>20.509777419354801</v>
      </c>
      <c r="AZ23">
        <v>500.03493548387098</v>
      </c>
      <c r="BA23">
        <v>102.220483870968</v>
      </c>
      <c r="BB23">
        <v>0.100029903225806</v>
      </c>
      <c r="BC23">
        <v>28.001535483870999</v>
      </c>
      <c r="BD23">
        <v>28.642654838709699</v>
      </c>
      <c r="BE23">
        <v>999.9</v>
      </c>
      <c r="BF23">
        <v>0</v>
      </c>
      <c r="BG23">
        <v>0</v>
      </c>
      <c r="BH23">
        <v>9995.5435483871006</v>
      </c>
      <c r="BI23">
        <v>0</v>
      </c>
      <c r="BJ23">
        <v>721.62387096774205</v>
      </c>
      <c r="BK23">
        <v>1608143150</v>
      </c>
      <c r="BL23" t="s">
        <v>243</v>
      </c>
      <c r="BM23">
        <v>1608143145</v>
      </c>
      <c r="BN23">
        <v>1608143150</v>
      </c>
      <c r="BO23">
        <v>13</v>
      </c>
      <c r="BP23">
        <v>-0.25600000000000001</v>
      </c>
      <c r="BQ23">
        <v>1.0999999999999999E-2</v>
      </c>
      <c r="BR23">
        <v>0.28899999999999998</v>
      </c>
      <c r="BS23">
        <v>0.25600000000000001</v>
      </c>
      <c r="BT23">
        <v>80</v>
      </c>
      <c r="BU23">
        <v>20</v>
      </c>
      <c r="BV23">
        <v>0.23</v>
      </c>
      <c r="BW23">
        <v>0.05</v>
      </c>
      <c r="BX23">
        <v>7.25602570440146</v>
      </c>
      <c r="BY23">
        <v>0.21373515717140901</v>
      </c>
      <c r="BZ23">
        <v>1.9458117950121302E-2</v>
      </c>
      <c r="CA23">
        <v>1</v>
      </c>
      <c r="CB23">
        <v>-9.4684290000000004</v>
      </c>
      <c r="CC23">
        <v>-0.19583973303671001</v>
      </c>
      <c r="CD23">
        <v>1.9090554095328598E-2</v>
      </c>
      <c r="CE23">
        <v>1</v>
      </c>
      <c r="CF23">
        <v>2.9810856666666701</v>
      </c>
      <c r="CG23">
        <v>-0.19740787541713301</v>
      </c>
      <c r="CH23">
        <v>1.92320908350831E-2</v>
      </c>
      <c r="CI23">
        <v>1</v>
      </c>
      <c r="CJ23">
        <v>3</v>
      </c>
      <c r="CK23">
        <v>3</v>
      </c>
      <c r="CL23" t="s">
        <v>244</v>
      </c>
      <c r="CM23">
        <v>100</v>
      </c>
      <c r="CN23">
        <v>100</v>
      </c>
      <c r="CO23">
        <v>0.22700000000000001</v>
      </c>
      <c r="CP23">
        <v>0.30580000000000002</v>
      </c>
      <c r="CQ23">
        <v>0.29733396667216699</v>
      </c>
      <c r="CR23">
        <v>-1.6043650578588901E-5</v>
      </c>
      <c r="CS23">
        <v>-1.15305589960158E-6</v>
      </c>
      <c r="CT23">
        <v>3.6581349982770798E-10</v>
      </c>
      <c r="CU23">
        <v>-7.0755988130352498E-2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6</v>
      </c>
      <c r="DD23">
        <v>5.9</v>
      </c>
      <c r="DE23">
        <v>2</v>
      </c>
      <c r="DF23">
        <v>508.791</v>
      </c>
      <c r="DG23">
        <v>476.47699999999998</v>
      </c>
      <c r="DH23">
        <v>23.4314</v>
      </c>
      <c r="DI23">
        <v>34.359099999999998</v>
      </c>
      <c r="DJ23">
        <v>29.999199999999998</v>
      </c>
      <c r="DK23">
        <v>34.400700000000001</v>
      </c>
      <c r="DL23">
        <v>34.444699999999997</v>
      </c>
      <c r="DM23">
        <v>13.672499999999999</v>
      </c>
      <c r="DN23">
        <v>22.207699999999999</v>
      </c>
      <c r="DO23">
        <v>34.554400000000001</v>
      </c>
      <c r="DP23">
        <v>23.434999999999999</v>
      </c>
      <c r="DQ23">
        <v>259.34899999999999</v>
      </c>
      <c r="DR23">
        <v>17.901199999999999</v>
      </c>
      <c r="DS23">
        <v>97.774000000000001</v>
      </c>
      <c r="DT23">
        <v>101.767</v>
      </c>
    </row>
    <row r="24" spans="1:124" x14ac:dyDescent="0.25">
      <c r="A24">
        <v>8</v>
      </c>
      <c r="B24">
        <v>1608143625.5</v>
      </c>
      <c r="C24">
        <v>694</v>
      </c>
      <c r="D24" t="s">
        <v>253</v>
      </c>
      <c r="E24" t="s">
        <v>254</v>
      </c>
      <c r="F24" t="s">
        <v>233</v>
      </c>
      <c r="G24" t="s">
        <v>234</v>
      </c>
      <c r="H24">
        <v>1608143617.75</v>
      </c>
      <c r="I24">
        <f t="shared" si="0"/>
        <v>2.0046331971301E-3</v>
      </c>
      <c r="J24">
        <f t="shared" si="1"/>
        <v>2.0046331971300999</v>
      </c>
      <c r="K24">
        <f t="shared" si="2"/>
        <v>11.160622470562464</v>
      </c>
      <c r="L24">
        <f t="shared" si="3"/>
        <v>399.85846666666703</v>
      </c>
      <c r="M24" t="e">
        <f t="shared" si="4"/>
        <v>#DIV/0!</v>
      </c>
      <c r="N24" t="e">
        <f t="shared" si="5"/>
        <v>#DIV/0!</v>
      </c>
      <c r="O24">
        <f t="shared" si="6"/>
        <v>40.909890825312317</v>
      </c>
      <c r="P24" t="e">
        <f t="shared" si="7"/>
        <v>#DIV/0!</v>
      </c>
      <c r="Q24">
        <f t="shared" si="8"/>
        <v>2.9679687998574487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56.006899667485733</v>
      </c>
      <c r="Y24">
        <f t="shared" si="16"/>
        <v>2.1256814132211677</v>
      </c>
      <c r="Z24">
        <f t="shared" si="17"/>
        <v>3.7953920424829577</v>
      </c>
      <c r="AA24" t="e">
        <f t="shared" si="18"/>
        <v>#DIV/0!</v>
      </c>
      <c r="AB24">
        <f t="shared" si="19"/>
        <v>-88.404323993437416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53864.088375229934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1608143617.75</v>
      </c>
      <c r="AT24">
        <v>399.85846666666703</v>
      </c>
      <c r="AU24">
        <v>414.21210000000002</v>
      </c>
      <c r="AV24">
        <v>20.776679999999999</v>
      </c>
      <c r="AW24">
        <v>18.4212633333333</v>
      </c>
      <c r="AX24">
        <v>399.72843333333299</v>
      </c>
      <c r="AY24">
        <v>20.472533333333299</v>
      </c>
      <c r="AZ24">
        <v>500.03473333333301</v>
      </c>
      <c r="BA24">
        <v>102.210933333333</v>
      </c>
      <c r="BB24">
        <v>9.9994746666666703E-2</v>
      </c>
      <c r="BC24">
        <v>28.002496666666701</v>
      </c>
      <c r="BD24">
        <v>28.6953833333333</v>
      </c>
      <c r="BE24">
        <v>999.9</v>
      </c>
      <c r="BF24">
        <v>0</v>
      </c>
      <c r="BG24">
        <v>0</v>
      </c>
      <c r="BH24">
        <v>9999.5820000000003</v>
      </c>
      <c r="BI24">
        <v>0</v>
      </c>
      <c r="BJ24">
        <v>591.25329999999997</v>
      </c>
      <c r="BK24">
        <v>1608143150</v>
      </c>
      <c r="BL24" t="s">
        <v>243</v>
      </c>
      <c r="BM24">
        <v>1608143145</v>
      </c>
      <c r="BN24">
        <v>1608143150</v>
      </c>
      <c r="BO24">
        <v>13</v>
      </c>
      <c r="BP24">
        <v>-0.25600000000000001</v>
      </c>
      <c r="BQ24">
        <v>1.0999999999999999E-2</v>
      </c>
      <c r="BR24">
        <v>0.28899999999999998</v>
      </c>
      <c r="BS24">
        <v>0.25600000000000001</v>
      </c>
      <c r="BT24">
        <v>80</v>
      </c>
      <c r="BU24">
        <v>20</v>
      </c>
      <c r="BV24">
        <v>0.23</v>
      </c>
      <c r="BW24">
        <v>0.05</v>
      </c>
      <c r="BX24">
        <v>11.1667294515825</v>
      </c>
      <c r="BY24">
        <v>-0.83857472228824204</v>
      </c>
      <c r="BZ24">
        <v>6.09461288768589E-2</v>
      </c>
      <c r="CA24">
        <v>0</v>
      </c>
      <c r="CB24">
        <v>-14.3535133333333</v>
      </c>
      <c r="CC24">
        <v>1.24998620689652</v>
      </c>
      <c r="CD24">
        <v>9.1276180658239198E-2</v>
      </c>
      <c r="CE24">
        <v>0</v>
      </c>
      <c r="CF24">
        <v>2.3554076666666699</v>
      </c>
      <c r="CG24">
        <v>-0.680078042269189</v>
      </c>
      <c r="CH24">
        <v>5.0679946572145897E-2</v>
      </c>
      <c r="CI24">
        <v>0</v>
      </c>
      <c r="CJ24">
        <v>0</v>
      </c>
      <c r="CK24">
        <v>3</v>
      </c>
      <c r="CL24" t="s">
        <v>255</v>
      </c>
      <c r="CM24">
        <v>100</v>
      </c>
      <c r="CN24">
        <v>100</v>
      </c>
      <c r="CO24">
        <v>0.13</v>
      </c>
      <c r="CP24">
        <v>0.30559999999999998</v>
      </c>
      <c r="CQ24">
        <v>0.29733396667216699</v>
      </c>
      <c r="CR24">
        <v>-1.6043650578588901E-5</v>
      </c>
      <c r="CS24">
        <v>-1.15305589960158E-6</v>
      </c>
      <c r="CT24">
        <v>3.6581349982770798E-10</v>
      </c>
      <c r="CU24">
        <v>-7.0755988130352498E-2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8</v>
      </c>
      <c r="DD24">
        <v>7.9</v>
      </c>
      <c r="DE24">
        <v>2</v>
      </c>
      <c r="DF24">
        <v>508.435</v>
      </c>
      <c r="DG24">
        <v>477.15800000000002</v>
      </c>
      <c r="DH24">
        <v>23.3538</v>
      </c>
      <c r="DI24">
        <v>34.377800000000001</v>
      </c>
      <c r="DJ24">
        <v>30.000299999999999</v>
      </c>
      <c r="DK24">
        <v>34.397599999999997</v>
      </c>
      <c r="DL24">
        <v>34.441600000000001</v>
      </c>
      <c r="DM24">
        <v>19.676600000000001</v>
      </c>
      <c r="DN24">
        <v>16.5838</v>
      </c>
      <c r="DO24">
        <v>33.436</v>
      </c>
      <c r="DP24">
        <v>23.3507</v>
      </c>
      <c r="DQ24">
        <v>414.20800000000003</v>
      </c>
      <c r="DR24">
        <v>18.6678</v>
      </c>
      <c r="DS24">
        <v>97.772000000000006</v>
      </c>
      <c r="DT24">
        <v>101.759</v>
      </c>
    </row>
    <row r="25" spans="1:124" x14ac:dyDescent="0.25">
      <c r="A25">
        <v>9</v>
      </c>
      <c r="B25">
        <v>1608143746</v>
      </c>
      <c r="C25">
        <v>814.5</v>
      </c>
      <c r="D25" t="s">
        <v>256</v>
      </c>
      <c r="E25" t="s">
        <v>257</v>
      </c>
      <c r="F25" t="s">
        <v>233</v>
      </c>
      <c r="G25" t="s">
        <v>234</v>
      </c>
      <c r="H25">
        <v>1608143738.25</v>
      </c>
      <c r="I25">
        <f t="shared" si="0"/>
        <v>1.3937335023582111E-3</v>
      </c>
      <c r="J25">
        <f t="shared" si="1"/>
        <v>1.3937335023582111</v>
      </c>
      <c r="K25">
        <f t="shared" si="2"/>
        <v>11.490526032548621</v>
      </c>
      <c r="L25">
        <f t="shared" si="3"/>
        <v>500.61453333333299</v>
      </c>
      <c r="M25" t="e">
        <f t="shared" si="4"/>
        <v>#DIV/0!</v>
      </c>
      <c r="N25" t="e">
        <f t="shared" si="5"/>
        <v>#DIV/0!</v>
      </c>
      <c r="O25">
        <f t="shared" si="6"/>
        <v>51.21571365639668</v>
      </c>
      <c r="P25" t="e">
        <f t="shared" si="7"/>
        <v>#DIV/0!</v>
      </c>
      <c r="Q25">
        <f t="shared" si="8"/>
        <v>2.9687343376542388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56.704619732036065</v>
      </c>
      <c r="Y25">
        <f t="shared" si="16"/>
        <v>2.1523667172858181</v>
      </c>
      <c r="Z25">
        <f t="shared" si="17"/>
        <v>3.7957519642263087</v>
      </c>
      <c r="AA25" t="e">
        <f t="shared" si="18"/>
        <v>#DIV/0!</v>
      </c>
      <c r="AB25">
        <f t="shared" si="19"/>
        <v>-61.463647453997112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53886.082131840943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1608143738.25</v>
      </c>
      <c r="AT25">
        <v>500.61453333333299</v>
      </c>
      <c r="AU25">
        <v>515.23956666666697</v>
      </c>
      <c r="AV25">
        <v>21.0385833333333</v>
      </c>
      <c r="AW25">
        <v>19.401386666666699</v>
      </c>
      <c r="AX25">
        <v>500.00553333333301</v>
      </c>
      <c r="AY25">
        <v>20.7237333333333</v>
      </c>
      <c r="AZ25">
        <v>500.02960000000002</v>
      </c>
      <c r="BA25">
        <v>102.205733333333</v>
      </c>
      <c r="BB25">
        <v>9.9953470000000003E-2</v>
      </c>
      <c r="BC25">
        <v>28.0041233333333</v>
      </c>
      <c r="BD25">
        <v>28.762840000000001</v>
      </c>
      <c r="BE25">
        <v>999.9</v>
      </c>
      <c r="BF25">
        <v>0</v>
      </c>
      <c r="BG25">
        <v>0</v>
      </c>
      <c r="BH25">
        <v>10004.4263333333</v>
      </c>
      <c r="BI25">
        <v>0</v>
      </c>
      <c r="BJ25">
        <v>509.65286666666702</v>
      </c>
      <c r="BK25">
        <v>1608143780</v>
      </c>
      <c r="BL25" t="s">
        <v>258</v>
      </c>
      <c r="BM25">
        <v>1608143780</v>
      </c>
      <c r="BN25">
        <v>1608143150</v>
      </c>
      <c r="BO25">
        <v>14</v>
      </c>
      <c r="BP25">
        <v>0.58399999999999996</v>
      </c>
      <c r="BQ25">
        <v>1.0999999999999999E-2</v>
      </c>
      <c r="BR25">
        <v>0.60899999999999999</v>
      </c>
      <c r="BS25">
        <v>0.25600000000000001</v>
      </c>
      <c r="BT25">
        <v>524</v>
      </c>
      <c r="BU25">
        <v>20</v>
      </c>
      <c r="BV25">
        <v>0.19</v>
      </c>
      <c r="BW25">
        <v>0.05</v>
      </c>
      <c r="BX25">
        <v>11.9697347520487</v>
      </c>
      <c r="BY25">
        <v>-0.76574102221769103</v>
      </c>
      <c r="BZ25">
        <v>6.4464762738058498E-2</v>
      </c>
      <c r="CA25">
        <v>0</v>
      </c>
      <c r="CB25">
        <v>-15.1933566666667</v>
      </c>
      <c r="CC25">
        <v>1.0324404894327399</v>
      </c>
      <c r="CD25">
        <v>8.3749967893857899E-2</v>
      </c>
      <c r="CE25">
        <v>0</v>
      </c>
      <c r="CF25">
        <v>1.63884733333333</v>
      </c>
      <c r="CG25">
        <v>-0.204351323692991</v>
      </c>
      <c r="CH25">
        <v>1.55122031388911E-2</v>
      </c>
      <c r="CI25">
        <v>0</v>
      </c>
      <c r="CJ25">
        <v>0</v>
      </c>
      <c r="CK25">
        <v>3</v>
      </c>
      <c r="CL25" t="s">
        <v>255</v>
      </c>
      <c r="CM25">
        <v>100</v>
      </c>
      <c r="CN25">
        <v>100</v>
      </c>
      <c r="CO25">
        <v>0.60899999999999999</v>
      </c>
      <c r="CP25">
        <v>0.3155</v>
      </c>
      <c r="CQ25">
        <v>0.29733396667216699</v>
      </c>
      <c r="CR25">
        <v>-1.6043650578588901E-5</v>
      </c>
      <c r="CS25">
        <v>-1.15305589960158E-6</v>
      </c>
      <c r="CT25">
        <v>3.6581349982770798E-10</v>
      </c>
      <c r="CU25">
        <v>-7.0755988130352498E-2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10</v>
      </c>
      <c r="DD25">
        <v>9.9</v>
      </c>
      <c r="DE25">
        <v>2</v>
      </c>
      <c r="DF25">
        <v>508.11099999999999</v>
      </c>
      <c r="DG25">
        <v>477.89800000000002</v>
      </c>
      <c r="DH25">
        <v>23.349399999999999</v>
      </c>
      <c r="DI25">
        <v>34.402799999999999</v>
      </c>
      <c r="DJ25">
        <v>30.000299999999999</v>
      </c>
      <c r="DK25">
        <v>34.409999999999997</v>
      </c>
      <c r="DL25">
        <v>34.450899999999997</v>
      </c>
      <c r="DM25">
        <v>23.433700000000002</v>
      </c>
      <c r="DN25">
        <v>11.365600000000001</v>
      </c>
      <c r="DO25">
        <v>33.436</v>
      </c>
      <c r="DP25">
        <v>23.343699999999998</v>
      </c>
      <c r="DQ25">
        <v>515.07500000000005</v>
      </c>
      <c r="DR25">
        <v>19.533899999999999</v>
      </c>
      <c r="DS25">
        <v>97.765699999999995</v>
      </c>
      <c r="DT25">
        <v>101.752</v>
      </c>
    </row>
    <row r="26" spans="1:124" x14ac:dyDescent="0.25">
      <c r="A26">
        <v>10</v>
      </c>
      <c r="B26">
        <v>1608143901</v>
      </c>
      <c r="C26">
        <v>969.5</v>
      </c>
      <c r="D26" t="s">
        <v>259</v>
      </c>
      <c r="E26" t="s">
        <v>260</v>
      </c>
      <c r="F26" t="s">
        <v>233</v>
      </c>
      <c r="G26" t="s">
        <v>234</v>
      </c>
      <c r="H26">
        <v>1608143893.25</v>
      </c>
      <c r="I26">
        <f t="shared" si="0"/>
        <v>1.2165602146347295E-3</v>
      </c>
      <c r="J26">
        <f t="shared" si="1"/>
        <v>1.2165602146347294</v>
      </c>
      <c r="K26">
        <f t="shared" si="2"/>
        <v>12.499792095256783</v>
      </c>
      <c r="L26">
        <f t="shared" si="3"/>
        <v>599.92589999999996</v>
      </c>
      <c r="M26" t="e">
        <f t="shared" si="4"/>
        <v>#DIV/0!</v>
      </c>
      <c r="N26" t="e">
        <f t="shared" si="5"/>
        <v>#DIV/0!</v>
      </c>
      <c r="O26">
        <f t="shared" si="6"/>
        <v>61.371899882189169</v>
      </c>
      <c r="P26" t="e">
        <f t="shared" si="7"/>
        <v>#DIV/0!</v>
      </c>
      <c r="Q26">
        <f t="shared" si="8"/>
        <v>2.9672354638179725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56.307931996770442</v>
      </c>
      <c r="Y26">
        <f t="shared" si="16"/>
        <v>2.1351312550368591</v>
      </c>
      <c r="Z26">
        <f t="shared" si="17"/>
        <v>3.7918836286854223</v>
      </c>
      <c r="AA26" t="e">
        <f t="shared" si="18"/>
        <v>#DIV/0!</v>
      </c>
      <c r="AB26">
        <f t="shared" si="19"/>
        <v>-53.650305465391568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53845.221232197728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1608143893.25</v>
      </c>
      <c r="AT26">
        <v>599.92589999999996</v>
      </c>
      <c r="AU26">
        <v>615.80073333333303</v>
      </c>
      <c r="AV26">
        <v>20.871449999999999</v>
      </c>
      <c r="AW26">
        <v>19.4421133333333</v>
      </c>
      <c r="AX26">
        <v>599.38993333333303</v>
      </c>
      <c r="AY26">
        <v>20.61045</v>
      </c>
      <c r="AZ26">
        <v>500.02306666666698</v>
      </c>
      <c r="BA26">
        <v>102.19913333333299</v>
      </c>
      <c r="BB26">
        <v>0.100000413333333</v>
      </c>
      <c r="BC26">
        <v>27.986633333333302</v>
      </c>
      <c r="BD26">
        <v>28.7847233333333</v>
      </c>
      <c r="BE26">
        <v>999.9</v>
      </c>
      <c r="BF26">
        <v>0</v>
      </c>
      <c r="BG26">
        <v>0</v>
      </c>
      <c r="BH26">
        <v>9996.5843333333305</v>
      </c>
      <c r="BI26">
        <v>0</v>
      </c>
      <c r="BJ26">
        <v>686.08623333333298</v>
      </c>
      <c r="BK26">
        <v>1608143922</v>
      </c>
      <c r="BL26" t="s">
        <v>261</v>
      </c>
      <c r="BM26">
        <v>1608143780</v>
      </c>
      <c r="BN26">
        <v>1608143922</v>
      </c>
      <c r="BO26">
        <v>15</v>
      </c>
      <c r="BP26">
        <v>0.58399999999999996</v>
      </c>
      <c r="BQ26">
        <v>-1E-3</v>
      </c>
      <c r="BR26">
        <v>0.60899999999999999</v>
      </c>
      <c r="BS26">
        <v>0.26100000000000001</v>
      </c>
      <c r="BT26">
        <v>524</v>
      </c>
      <c r="BU26">
        <v>20</v>
      </c>
      <c r="BV26">
        <v>0.19</v>
      </c>
      <c r="BW26">
        <v>0.04</v>
      </c>
      <c r="BX26">
        <v>12.4754893057793</v>
      </c>
      <c r="BY26">
        <v>0.35932896760111799</v>
      </c>
      <c r="BZ26">
        <v>5.4692006521337898E-2</v>
      </c>
      <c r="CA26">
        <v>1</v>
      </c>
      <c r="CB26">
        <v>-15.8853266666667</v>
      </c>
      <c r="CC26">
        <v>1.03430656284759</v>
      </c>
      <c r="CD26">
        <v>8.7960604565655201E-2</v>
      </c>
      <c r="CE26">
        <v>0</v>
      </c>
      <c r="CF26">
        <v>1.4951286666666701</v>
      </c>
      <c r="CG26">
        <v>-2.1947869187986599</v>
      </c>
      <c r="CH26">
        <v>0.16260776264236501</v>
      </c>
      <c r="CI26">
        <v>0</v>
      </c>
      <c r="CJ26">
        <v>1</v>
      </c>
      <c r="CK26">
        <v>3</v>
      </c>
      <c r="CL26" t="s">
        <v>237</v>
      </c>
      <c r="CM26">
        <v>100</v>
      </c>
      <c r="CN26">
        <v>100</v>
      </c>
      <c r="CO26">
        <v>0.53600000000000003</v>
      </c>
      <c r="CP26">
        <v>0.26100000000000001</v>
      </c>
      <c r="CQ26">
        <v>0.88102101350863504</v>
      </c>
      <c r="CR26">
        <v>-1.6043650578588901E-5</v>
      </c>
      <c r="CS26">
        <v>-1.15305589960158E-6</v>
      </c>
      <c r="CT26">
        <v>3.6581349982770798E-10</v>
      </c>
      <c r="CU26">
        <v>-7.0755988130352498E-2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2</v>
      </c>
      <c r="DD26">
        <v>12.5</v>
      </c>
      <c r="DE26">
        <v>2</v>
      </c>
      <c r="DF26">
        <v>507.94799999999998</v>
      </c>
      <c r="DG26">
        <v>478.92399999999998</v>
      </c>
      <c r="DH26">
        <v>23.3339</v>
      </c>
      <c r="DI26">
        <v>34.421500000000002</v>
      </c>
      <c r="DJ26">
        <v>30.0001</v>
      </c>
      <c r="DK26">
        <v>34.423999999999999</v>
      </c>
      <c r="DL26">
        <v>34.4634</v>
      </c>
      <c r="DM26">
        <v>27.0703</v>
      </c>
      <c r="DN26">
        <v>33.525300000000001</v>
      </c>
      <c r="DO26">
        <v>54.621299999999998</v>
      </c>
      <c r="DP26">
        <v>23.343399999999999</v>
      </c>
      <c r="DQ26">
        <v>615.85299999999995</v>
      </c>
      <c r="DR26">
        <v>19.866</v>
      </c>
      <c r="DS26">
        <v>97.763999999999996</v>
      </c>
      <c r="DT26">
        <v>101.74299999999999</v>
      </c>
    </row>
    <row r="27" spans="1:124" x14ac:dyDescent="0.25">
      <c r="A27">
        <v>11</v>
      </c>
      <c r="B27">
        <v>1608144039</v>
      </c>
      <c r="C27">
        <v>1107.5</v>
      </c>
      <c r="D27" t="s">
        <v>262</v>
      </c>
      <c r="E27" t="s">
        <v>263</v>
      </c>
      <c r="F27" t="s">
        <v>233</v>
      </c>
      <c r="G27" t="s">
        <v>234</v>
      </c>
      <c r="H27">
        <v>1608144031.25</v>
      </c>
      <c r="I27">
        <f t="shared" si="0"/>
        <v>1.1371620949438459E-3</v>
      </c>
      <c r="J27">
        <f t="shared" si="1"/>
        <v>1.1371620949438459</v>
      </c>
      <c r="K27">
        <f t="shared" si="2"/>
        <v>14.287284359232517</v>
      </c>
      <c r="L27">
        <f t="shared" si="3"/>
        <v>699.81380000000001</v>
      </c>
      <c r="M27" t="e">
        <f t="shared" si="4"/>
        <v>#DIV/0!</v>
      </c>
      <c r="N27" t="e">
        <f t="shared" si="5"/>
        <v>#DIV/0!</v>
      </c>
      <c r="O27">
        <f t="shared" si="6"/>
        <v>71.585418351939509</v>
      </c>
      <c r="P27" t="e">
        <f t="shared" si="7"/>
        <v>#DIV/0!</v>
      </c>
      <c r="Q27">
        <f t="shared" si="8"/>
        <v>2.9663225486269864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#DIV/0!</v>
      </c>
      <c r="X27">
        <f t="shared" si="15"/>
        <v>57.26197364934076</v>
      </c>
      <c r="Y27">
        <f t="shared" si="16"/>
        <v>2.174383810136562</v>
      </c>
      <c r="Z27">
        <f t="shared" si="17"/>
        <v>3.7972561397411688</v>
      </c>
      <c r="AA27" t="e">
        <f t="shared" si="18"/>
        <v>#DIV/0!</v>
      </c>
      <c r="AB27">
        <f t="shared" si="19"/>
        <v>-50.148848387023605</v>
      </c>
      <c r="AC27" t="e">
        <f t="shared" si="20"/>
        <v>#DIV/0!</v>
      </c>
      <c r="AD27" t="e">
        <f t="shared" si="21"/>
        <v>#DIV/0!</v>
      </c>
      <c r="AE27" t="e">
        <f t="shared" si="22"/>
        <v>#DIV/0!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53814.028556857083</v>
      </c>
      <c r="AK27">
        <f t="shared" si="26"/>
        <v>0</v>
      </c>
      <c r="AL27" t="e">
        <f t="shared" si="27"/>
        <v>#DIV/0!</v>
      </c>
      <c r="AM27" t="e">
        <f t="shared" si="28"/>
        <v>#DIV/0!</v>
      </c>
      <c r="AN27" t="e">
        <f t="shared" si="29"/>
        <v>#DIV/0!</v>
      </c>
      <c r="AO27">
        <v>6</v>
      </c>
      <c r="AP27">
        <v>0.5</v>
      </c>
      <c r="AQ27" t="s">
        <v>235</v>
      </c>
      <c r="AR27">
        <v>2</v>
      </c>
      <c r="AS27">
        <v>1608144031.25</v>
      </c>
      <c r="AT27">
        <v>699.81380000000001</v>
      </c>
      <c r="AU27">
        <v>717.91290000000004</v>
      </c>
      <c r="AV27">
        <v>21.256616666666702</v>
      </c>
      <c r="AW27">
        <v>19.9210733333333</v>
      </c>
      <c r="AX27">
        <v>699.38279999999997</v>
      </c>
      <c r="AY27">
        <v>20.9332933333333</v>
      </c>
      <c r="AZ27">
        <v>500.01666666666699</v>
      </c>
      <c r="BA27">
        <v>102.1921</v>
      </c>
      <c r="BB27">
        <v>9.9993056666666705E-2</v>
      </c>
      <c r="BC27">
        <v>28.010919999999999</v>
      </c>
      <c r="BD27">
        <v>28.851983333333301</v>
      </c>
      <c r="BE27">
        <v>999.9</v>
      </c>
      <c r="BF27">
        <v>0</v>
      </c>
      <c r="BG27">
        <v>0</v>
      </c>
      <c r="BH27">
        <v>9992.1046666666698</v>
      </c>
      <c r="BI27">
        <v>0</v>
      </c>
      <c r="BJ27">
        <v>486.58100000000002</v>
      </c>
      <c r="BK27">
        <v>1608143922</v>
      </c>
      <c r="BL27" t="s">
        <v>261</v>
      </c>
      <c r="BM27">
        <v>1608143780</v>
      </c>
      <c r="BN27">
        <v>1608143922</v>
      </c>
      <c r="BO27">
        <v>15</v>
      </c>
      <c r="BP27">
        <v>0.58399999999999996</v>
      </c>
      <c r="BQ27">
        <v>-1E-3</v>
      </c>
      <c r="BR27">
        <v>0.60899999999999999</v>
      </c>
      <c r="BS27">
        <v>0.26100000000000001</v>
      </c>
      <c r="BT27">
        <v>524</v>
      </c>
      <c r="BU27">
        <v>20</v>
      </c>
      <c r="BV27">
        <v>0.19</v>
      </c>
      <c r="BW27">
        <v>0.04</v>
      </c>
      <c r="BX27">
        <v>14.295878989568401</v>
      </c>
      <c r="BY27">
        <v>-0.21253310840893</v>
      </c>
      <c r="BZ27">
        <v>0.112823390887603</v>
      </c>
      <c r="CA27">
        <v>1</v>
      </c>
      <c r="CB27">
        <v>-18.1035</v>
      </c>
      <c r="CC27">
        <v>-3.8378642936646903E-2</v>
      </c>
      <c r="CD27">
        <v>0.124499668004912</v>
      </c>
      <c r="CE27">
        <v>1</v>
      </c>
      <c r="CF27">
        <v>1.3342606666666701</v>
      </c>
      <c r="CG27">
        <v>0.12695012235817699</v>
      </c>
      <c r="CH27">
        <v>1.3714820434681399E-2</v>
      </c>
      <c r="CI27">
        <v>1</v>
      </c>
      <c r="CJ27">
        <v>3</v>
      </c>
      <c r="CK27">
        <v>3</v>
      </c>
      <c r="CL27" t="s">
        <v>244</v>
      </c>
      <c r="CM27">
        <v>100</v>
      </c>
      <c r="CN27">
        <v>100</v>
      </c>
      <c r="CO27">
        <v>0.43099999999999999</v>
      </c>
      <c r="CP27">
        <v>0.3231</v>
      </c>
      <c r="CQ27">
        <v>0.88102101350863504</v>
      </c>
      <c r="CR27">
        <v>-1.6043650578588901E-5</v>
      </c>
      <c r="CS27">
        <v>-1.15305589960158E-6</v>
      </c>
      <c r="CT27">
        <v>3.6581349982770798E-10</v>
      </c>
      <c r="CU27">
        <v>-7.1271335973300196E-2</v>
      </c>
      <c r="CV27">
        <v>-1.48585495900011E-2</v>
      </c>
      <c r="CW27">
        <v>2.0620247853856302E-3</v>
      </c>
      <c r="CX27">
        <v>-2.1578943166311499E-5</v>
      </c>
      <c r="CY27">
        <v>18</v>
      </c>
      <c r="CZ27">
        <v>2225</v>
      </c>
      <c r="DA27">
        <v>1</v>
      </c>
      <c r="DB27">
        <v>25</v>
      </c>
      <c r="DC27">
        <v>4.3</v>
      </c>
      <c r="DD27">
        <v>1.9</v>
      </c>
      <c r="DE27">
        <v>2</v>
      </c>
      <c r="DF27">
        <v>507.99</v>
      </c>
      <c r="DG27">
        <v>479.20299999999997</v>
      </c>
      <c r="DH27">
        <v>23.243500000000001</v>
      </c>
      <c r="DI27">
        <v>34.450299999999999</v>
      </c>
      <c r="DJ27">
        <v>30.000399999999999</v>
      </c>
      <c r="DK27">
        <v>34.447499999999998</v>
      </c>
      <c r="DL27">
        <v>34.484999999999999</v>
      </c>
      <c r="DM27">
        <v>30.6464</v>
      </c>
      <c r="DN27">
        <v>30.106999999999999</v>
      </c>
      <c r="DO27">
        <v>51.6357</v>
      </c>
      <c r="DP27">
        <v>23.2288</v>
      </c>
      <c r="DQ27">
        <v>717.93700000000001</v>
      </c>
      <c r="DR27">
        <v>19.992699999999999</v>
      </c>
      <c r="DS27">
        <v>97.757499999999993</v>
      </c>
      <c r="DT27">
        <v>101.73399999999999</v>
      </c>
    </row>
    <row r="28" spans="1:124" x14ac:dyDescent="0.25">
      <c r="A28">
        <v>12</v>
      </c>
      <c r="B28">
        <v>1608144159.5999999</v>
      </c>
      <c r="C28">
        <v>1228.0999999046301</v>
      </c>
      <c r="D28" t="s">
        <v>264</v>
      </c>
      <c r="E28" t="s">
        <v>265</v>
      </c>
      <c r="F28" t="s">
        <v>233</v>
      </c>
      <c r="G28" t="s">
        <v>234</v>
      </c>
      <c r="H28">
        <v>1608144151.8499999</v>
      </c>
      <c r="I28">
        <f t="shared" si="0"/>
        <v>9.3225736056687597E-4</v>
      </c>
      <c r="J28">
        <f t="shared" si="1"/>
        <v>0.93225736056687603</v>
      </c>
      <c r="K28">
        <f t="shared" si="2"/>
        <v>14.379454647594727</v>
      </c>
      <c r="L28">
        <f t="shared" si="3"/>
        <v>800.11456666666697</v>
      </c>
      <c r="M28" t="e">
        <f t="shared" si="4"/>
        <v>#DIV/0!</v>
      </c>
      <c r="N28" t="e">
        <f t="shared" si="5"/>
        <v>#DIV/0!</v>
      </c>
      <c r="O28">
        <f t="shared" si="6"/>
        <v>81.840147667625502</v>
      </c>
      <c r="P28" t="e">
        <f t="shared" si="7"/>
        <v>#DIV/0!</v>
      </c>
      <c r="Q28">
        <f t="shared" si="8"/>
        <v>2.9700894890584912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#DIV/0!</v>
      </c>
      <c r="X28">
        <f t="shared" si="15"/>
        <v>57.384651309522596</v>
      </c>
      <c r="Y28">
        <f t="shared" si="16"/>
        <v>2.1791933539252235</v>
      </c>
      <c r="Z28">
        <f t="shared" si="17"/>
        <v>3.7975195530439709</v>
      </c>
      <c r="AA28" t="e">
        <f t="shared" si="18"/>
        <v>#DIV/0!</v>
      </c>
      <c r="AB28">
        <f t="shared" si="19"/>
        <v>-41.11254960099923</v>
      </c>
      <c r="AC28" t="e">
        <f t="shared" si="20"/>
        <v>#DIV/0!</v>
      </c>
      <c r="AD28" t="e">
        <f t="shared" si="21"/>
        <v>#DIV/0!</v>
      </c>
      <c r="AE28" t="e">
        <f t="shared" si="22"/>
        <v>#DIV/0!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53923.869724737779</v>
      </c>
      <c r="AK28">
        <f t="shared" si="26"/>
        <v>0</v>
      </c>
      <c r="AL28" t="e">
        <f t="shared" si="27"/>
        <v>#DIV/0!</v>
      </c>
      <c r="AM28" t="e">
        <f t="shared" si="28"/>
        <v>#DIV/0!</v>
      </c>
      <c r="AN28" t="e">
        <f t="shared" si="29"/>
        <v>#DIV/0!</v>
      </c>
      <c r="AO28">
        <v>6</v>
      </c>
      <c r="AP28">
        <v>0.5</v>
      </c>
      <c r="AQ28" t="s">
        <v>235</v>
      </c>
      <c r="AR28">
        <v>2</v>
      </c>
      <c r="AS28">
        <v>1608144151.8499999</v>
      </c>
      <c r="AT28">
        <v>800.11456666666697</v>
      </c>
      <c r="AU28">
        <v>818.26409999999998</v>
      </c>
      <c r="AV28">
        <v>21.305</v>
      </c>
      <c r="AW28">
        <v>20.210180000000001</v>
      </c>
      <c r="AX28">
        <v>799.79676666666705</v>
      </c>
      <c r="AY28">
        <v>20.9796533333333</v>
      </c>
      <c r="AZ28">
        <v>500.02499999999998</v>
      </c>
      <c r="BA28">
        <v>102.185566666667</v>
      </c>
      <c r="BB28">
        <v>9.9969776666666704E-2</v>
      </c>
      <c r="BC28">
        <v>28.01211</v>
      </c>
      <c r="BD28">
        <v>28.890886666666699</v>
      </c>
      <c r="BE28">
        <v>999.9</v>
      </c>
      <c r="BF28">
        <v>0</v>
      </c>
      <c r="BG28">
        <v>0</v>
      </c>
      <c r="BH28">
        <v>10014.080333333301</v>
      </c>
      <c r="BI28">
        <v>0</v>
      </c>
      <c r="BJ28">
        <v>647.42146666666702</v>
      </c>
      <c r="BK28">
        <v>1608143922</v>
      </c>
      <c r="BL28" t="s">
        <v>261</v>
      </c>
      <c r="BM28">
        <v>1608143780</v>
      </c>
      <c r="BN28">
        <v>1608143922</v>
      </c>
      <c r="BO28">
        <v>15</v>
      </c>
      <c r="BP28">
        <v>0.58399999999999996</v>
      </c>
      <c r="BQ28">
        <v>-1E-3</v>
      </c>
      <c r="BR28">
        <v>0.60899999999999999</v>
      </c>
      <c r="BS28">
        <v>0.26100000000000001</v>
      </c>
      <c r="BT28">
        <v>524</v>
      </c>
      <c r="BU28">
        <v>20</v>
      </c>
      <c r="BV28">
        <v>0.19</v>
      </c>
      <c r="BW28">
        <v>0.04</v>
      </c>
      <c r="BX28">
        <v>14.3987528570126</v>
      </c>
      <c r="BY28">
        <v>-2.4621766772076401</v>
      </c>
      <c r="BZ28">
        <v>0.182327738509728</v>
      </c>
      <c r="CA28">
        <v>0</v>
      </c>
      <c r="CB28">
        <v>-18.14949</v>
      </c>
      <c r="CC28">
        <v>3.0609290322580698</v>
      </c>
      <c r="CD28">
        <v>0.224463497180871</v>
      </c>
      <c r="CE28">
        <v>0</v>
      </c>
      <c r="CF28">
        <v>1.0948100000000001</v>
      </c>
      <c r="CG28">
        <v>8.1916618464959803E-2</v>
      </c>
      <c r="CH28">
        <v>9.5958633448654899E-3</v>
      </c>
      <c r="CI28">
        <v>1</v>
      </c>
      <c r="CJ28">
        <v>1</v>
      </c>
      <c r="CK28">
        <v>3</v>
      </c>
      <c r="CL28" t="s">
        <v>237</v>
      </c>
      <c r="CM28">
        <v>100</v>
      </c>
      <c r="CN28">
        <v>100</v>
      </c>
      <c r="CO28">
        <v>0.318</v>
      </c>
      <c r="CP28">
        <v>0.32519999999999999</v>
      </c>
      <c r="CQ28">
        <v>0.88102101350863504</v>
      </c>
      <c r="CR28">
        <v>-1.6043650578588901E-5</v>
      </c>
      <c r="CS28">
        <v>-1.15305589960158E-6</v>
      </c>
      <c r="CT28">
        <v>3.6581349982770798E-10</v>
      </c>
      <c r="CU28">
        <v>-7.1271335973300196E-2</v>
      </c>
      <c r="CV28">
        <v>-1.48585495900011E-2</v>
      </c>
      <c r="CW28">
        <v>2.0620247853856302E-3</v>
      </c>
      <c r="CX28">
        <v>-2.1578943166311499E-5</v>
      </c>
      <c r="CY28">
        <v>18</v>
      </c>
      <c r="CZ28">
        <v>2225</v>
      </c>
      <c r="DA28">
        <v>1</v>
      </c>
      <c r="DB28">
        <v>25</v>
      </c>
      <c r="DC28">
        <v>6.3</v>
      </c>
      <c r="DD28">
        <v>4</v>
      </c>
      <c r="DE28">
        <v>2</v>
      </c>
      <c r="DF28">
        <v>508.05700000000002</v>
      </c>
      <c r="DG28">
        <v>479.21300000000002</v>
      </c>
      <c r="DH28">
        <v>23.2454</v>
      </c>
      <c r="DI28">
        <v>34.493400000000001</v>
      </c>
      <c r="DJ28">
        <v>30.000499999999999</v>
      </c>
      <c r="DK28">
        <v>34.479199999999999</v>
      </c>
      <c r="DL28">
        <v>34.5152</v>
      </c>
      <c r="DM28">
        <v>34.0852</v>
      </c>
      <c r="DN28">
        <v>26.6661</v>
      </c>
      <c r="DO28">
        <v>49.394399999999997</v>
      </c>
      <c r="DP28">
        <v>23.229800000000001</v>
      </c>
      <c r="DQ28">
        <v>817.88099999999997</v>
      </c>
      <c r="DR28">
        <v>20.315999999999999</v>
      </c>
      <c r="DS28">
        <v>97.7517</v>
      </c>
      <c r="DT28">
        <v>101.72499999999999</v>
      </c>
    </row>
    <row r="29" spans="1:124" x14ac:dyDescent="0.25">
      <c r="A29">
        <v>13</v>
      </c>
      <c r="B29">
        <v>1608144280.0999999</v>
      </c>
      <c r="C29">
        <v>1348.5999999046301</v>
      </c>
      <c r="D29" t="s">
        <v>266</v>
      </c>
      <c r="E29" t="s">
        <v>267</v>
      </c>
      <c r="F29" t="s">
        <v>233</v>
      </c>
      <c r="G29" t="s">
        <v>234</v>
      </c>
      <c r="H29">
        <v>1608144272.3499999</v>
      </c>
      <c r="I29">
        <f t="shared" si="0"/>
        <v>6.1009038784115099E-4</v>
      </c>
      <c r="J29">
        <f t="shared" si="1"/>
        <v>0.61009038784115099</v>
      </c>
      <c r="K29">
        <f t="shared" si="2"/>
        <v>12.773754351765477</v>
      </c>
      <c r="L29">
        <f t="shared" si="3"/>
        <v>900.33583333333297</v>
      </c>
      <c r="M29" t="e">
        <f t="shared" si="4"/>
        <v>#DIV/0!</v>
      </c>
      <c r="N29" t="e">
        <f t="shared" si="5"/>
        <v>#DIV/0!</v>
      </c>
      <c r="O29">
        <f t="shared" si="6"/>
        <v>92.085285487621519</v>
      </c>
      <c r="P29" t="e">
        <f t="shared" si="7"/>
        <v>#DIV/0!</v>
      </c>
      <c r="Q29">
        <f t="shared" si="8"/>
        <v>2.9683923429227361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#DIV/0!</v>
      </c>
      <c r="X29">
        <f t="shared" si="15"/>
        <v>57.614462654785335</v>
      </c>
      <c r="Y29">
        <f t="shared" si="16"/>
        <v>2.1866110241100452</v>
      </c>
      <c r="Z29">
        <f t="shared" si="17"/>
        <v>3.7952467546417874</v>
      </c>
      <c r="AA29" t="e">
        <f t="shared" si="18"/>
        <v>#DIV/0!</v>
      </c>
      <c r="AB29">
        <f t="shared" si="19"/>
        <v>-26.904986103794759</v>
      </c>
      <c r="AC29" t="e">
        <f t="shared" si="20"/>
        <v>#DIV/0!</v>
      </c>
      <c r="AD29" t="e">
        <f t="shared" si="21"/>
        <v>#DIV/0!</v>
      </c>
      <c r="AE29" t="e">
        <f t="shared" si="22"/>
        <v>#DIV/0!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53875.904581168201</v>
      </c>
      <c r="AK29">
        <f t="shared" si="26"/>
        <v>0</v>
      </c>
      <c r="AL29" t="e">
        <f t="shared" si="27"/>
        <v>#DIV/0!</v>
      </c>
      <c r="AM29" t="e">
        <f t="shared" si="28"/>
        <v>#DIV/0!</v>
      </c>
      <c r="AN29" t="e">
        <f t="shared" si="29"/>
        <v>#DIV/0!</v>
      </c>
      <c r="AO29">
        <v>6</v>
      </c>
      <c r="AP29">
        <v>0.5</v>
      </c>
      <c r="AQ29" t="s">
        <v>235</v>
      </c>
      <c r="AR29">
        <v>2</v>
      </c>
      <c r="AS29">
        <v>1608144272.3499999</v>
      </c>
      <c r="AT29">
        <v>900.33583333333297</v>
      </c>
      <c r="AU29">
        <v>916.323033333333</v>
      </c>
      <c r="AV29">
        <v>21.378923333333301</v>
      </c>
      <c r="AW29">
        <v>20.662486666666702</v>
      </c>
      <c r="AX29">
        <v>900.136666666667</v>
      </c>
      <c r="AY29">
        <v>21.050526666666698</v>
      </c>
      <c r="AZ29">
        <v>500.01403333333297</v>
      </c>
      <c r="BA29">
        <v>102.17886666666701</v>
      </c>
      <c r="BB29">
        <v>9.9952056666666705E-2</v>
      </c>
      <c r="BC29">
        <v>28.001840000000001</v>
      </c>
      <c r="BD29">
        <v>28.9234066666667</v>
      </c>
      <c r="BE29">
        <v>999.9</v>
      </c>
      <c r="BF29">
        <v>0</v>
      </c>
      <c r="BG29">
        <v>0</v>
      </c>
      <c r="BH29">
        <v>10005.119333333299</v>
      </c>
      <c r="BI29">
        <v>0</v>
      </c>
      <c r="BJ29">
        <v>785.66286666666701</v>
      </c>
      <c r="BK29">
        <v>1608143922</v>
      </c>
      <c r="BL29" t="s">
        <v>261</v>
      </c>
      <c r="BM29">
        <v>1608143780</v>
      </c>
      <c r="BN29">
        <v>1608143922</v>
      </c>
      <c r="BO29">
        <v>15</v>
      </c>
      <c r="BP29">
        <v>0.58399999999999996</v>
      </c>
      <c r="BQ29">
        <v>-1E-3</v>
      </c>
      <c r="BR29">
        <v>0.60899999999999999</v>
      </c>
      <c r="BS29">
        <v>0.26100000000000001</v>
      </c>
      <c r="BT29">
        <v>524</v>
      </c>
      <c r="BU29">
        <v>20</v>
      </c>
      <c r="BV29">
        <v>0.19</v>
      </c>
      <c r="BW29">
        <v>0.04</v>
      </c>
      <c r="BX29">
        <v>12.8025697884556</v>
      </c>
      <c r="BY29">
        <v>-1.7501921098620501</v>
      </c>
      <c r="BZ29">
        <v>0.14589764414161499</v>
      </c>
      <c r="CA29">
        <v>0</v>
      </c>
      <c r="CB29">
        <v>-16.00583</v>
      </c>
      <c r="CC29">
        <v>2.4340832035594899</v>
      </c>
      <c r="CD29">
        <v>0.19250996883278501</v>
      </c>
      <c r="CE29">
        <v>0</v>
      </c>
      <c r="CF29">
        <v>0.71762253333333303</v>
      </c>
      <c r="CG29">
        <v>-0.104489966629589</v>
      </c>
      <c r="CH29">
        <v>1.04526922424587E-2</v>
      </c>
      <c r="CI29">
        <v>1</v>
      </c>
      <c r="CJ29">
        <v>1</v>
      </c>
      <c r="CK29">
        <v>3</v>
      </c>
      <c r="CL29" t="s">
        <v>237</v>
      </c>
      <c r="CM29">
        <v>100</v>
      </c>
      <c r="CN29">
        <v>100</v>
      </c>
      <c r="CO29">
        <v>0.19900000000000001</v>
      </c>
      <c r="CP29">
        <v>0.32869999999999999</v>
      </c>
      <c r="CQ29">
        <v>0.88102101350863504</v>
      </c>
      <c r="CR29">
        <v>-1.6043650578588901E-5</v>
      </c>
      <c r="CS29">
        <v>-1.15305589960158E-6</v>
      </c>
      <c r="CT29">
        <v>3.6581349982770798E-10</v>
      </c>
      <c r="CU29">
        <v>-7.1271335973300196E-2</v>
      </c>
      <c r="CV29">
        <v>-1.48585495900011E-2</v>
      </c>
      <c r="CW29">
        <v>2.0620247853856302E-3</v>
      </c>
      <c r="CX29">
        <v>-2.1578943166311499E-5</v>
      </c>
      <c r="CY29">
        <v>18</v>
      </c>
      <c r="CZ29">
        <v>2225</v>
      </c>
      <c r="DA29">
        <v>1</v>
      </c>
      <c r="DB29">
        <v>25</v>
      </c>
      <c r="DC29">
        <v>8.3000000000000007</v>
      </c>
      <c r="DD29">
        <v>6</v>
      </c>
      <c r="DE29">
        <v>2</v>
      </c>
      <c r="DF29">
        <v>507.72800000000001</v>
      </c>
      <c r="DG29">
        <v>479.68799999999999</v>
      </c>
      <c r="DH29">
        <v>23.213000000000001</v>
      </c>
      <c r="DI29">
        <v>34.537999999999997</v>
      </c>
      <c r="DJ29">
        <v>30.0002</v>
      </c>
      <c r="DK29">
        <v>34.517899999999997</v>
      </c>
      <c r="DL29">
        <v>34.552399999999999</v>
      </c>
      <c r="DM29">
        <v>37.372500000000002</v>
      </c>
      <c r="DN29">
        <v>24.167999999999999</v>
      </c>
      <c r="DO29">
        <v>47.8996</v>
      </c>
      <c r="DP29">
        <v>23.209199999999999</v>
      </c>
      <c r="DQ29">
        <v>915.86099999999999</v>
      </c>
      <c r="DR29">
        <v>20.7285</v>
      </c>
      <c r="DS29">
        <v>97.742500000000007</v>
      </c>
      <c r="DT29">
        <v>101.714</v>
      </c>
    </row>
    <row r="30" spans="1:124" x14ac:dyDescent="0.25">
      <c r="A30">
        <v>14</v>
      </c>
      <c r="B30">
        <v>1608144400.5999999</v>
      </c>
      <c r="C30">
        <v>1469.0999999046301</v>
      </c>
      <c r="D30" t="s">
        <v>268</v>
      </c>
      <c r="E30" t="s">
        <v>269</v>
      </c>
      <c r="F30" t="s">
        <v>233</v>
      </c>
      <c r="G30" t="s">
        <v>234</v>
      </c>
      <c r="H30">
        <v>1608144392.8499999</v>
      </c>
      <c r="I30">
        <f t="shared" si="0"/>
        <v>3.8504304777873058E-4</v>
      </c>
      <c r="J30">
        <f t="shared" si="1"/>
        <v>0.38504304777873055</v>
      </c>
      <c r="K30">
        <f t="shared" si="2"/>
        <v>14.522518971521768</v>
      </c>
      <c r="L30">
        <f t="shared" si="3"/>
        <v>1199.895</v>
      </c>
      <c r="M30" t="e">
        <f t="shared" si="4"/>
        <v>#DIV/0!</v>
      </c>
      <c r="N30" t="e">
        <f t="shared" si="5"/>
        <v>#DIV/0!</v>
      </c>
      <c r="O30">
        <f t="shared" si="6"/>
        <v>122.72104609680169</v>
      </c>
      <c r="P30" t="e">
        <f t="shared" si="7"/>
        <v>#DIV/0!</v>
      </c>
      <c r="Q30">
        <f t="shared" si="8"/>
        <v>2.9667080305209867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#DIV/0!</v>
      </c>
      <c r="X30">
        <f t="shared" si="15"/>
        <v>58.007356993387596</v>
      </c>
      <c r="Y30">
        <f t="shared" si="16"/>
        <v>2.2022347181496471</v>
      </c>
      <c r="Z30">
        <f t="shared" si="17"/>
        <v>3.7964748478381551</v>
      </c>
      <c r="AA30" t="e">
        <f t="shared" si="18"/>
        <v>#DIV/0!</v>
      </c>
      <c r="AB30">
        <f t="shared" si="19"/>
        <v>-16.980398407042017</v>
      </c>
      <c r="AC30" t="e">
        <f t="shared" si="20"/>
        <v>#DIV/0!</v>
      </c>
      <c r="AD30" t="e">
        <f t="shared" si="21"/>
        <v>#DIV/0!</v>
      </c>
      <c r="AE30" t="e">
        <f t="shared" si="22"/>
        <v>#DIV/0!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53825.596421584858</v>
      </c>
      <c r="AK30">
        <f t="shared" si="26"/>
        <v>0</v>
      </c>
      <c r="AL30" t="e">
        <f t="shared" si="27"/>
        <v>#DIV/0!</v>
      </c>
      <c r="AM30" t="e">
        <f t="shared" si="28"/>
        <v>#DIV/0!</v>
      </c>
      <c r="AN30" t="e">
        <f t="shared" si="29"/>
        <v>#DIV/0!</v>
      </c>
      <c r="AO30">
        <v>6</v>
      </c>
      <c r="AP30">
        <v>0.5</v>
      </c>
      <c r="AQ30" t="s">
        <v>235</v>
      </c>
      <c r="AR30">
        <v>2</v>
      </c>
      <c r="AS30">
        <v>1608144392.8499999</v>
      </c>
      <c r="AT30">
        <v>1199.895</v>
      </c>
      <c r="AU30">
        <v>1217.87566666667</v>
      </c>
      <c r="AV30">
        <v>21.532170000000001</v>
      </c>
      <c r="AW30">
        <v>21.080086666666698</v>
      </c>
      <c r="AX30">
        <v>1199.8209999999999</v>
      </c>
      <c r="AY30">
        <v>21.197403333333298</v>
      </c>
      <c r="AZ30">
        <v>500.02140000000003</v>
      </c>
      <c r="BA30">
        <v>102.176466666667</v>
      </c>
      <c r="BB30">
        <v>0.10002094</v>
      </c>
      <c r="BC30">
        <v>28.007390000000001</v>
      </c>
      <c r="BD30">
        <v>28.967213333333302</v>
      </c>
      <c r="BE30">
        <v>999.9</v>
      </c>
      <c r="BF30">
        <v>0</v>
      </c>
      <c r="BG30">
        <v>0</v>
      </c>
      <c r="BH30">
        <v>9995.8156666666691</v>
      </c>
      <c r="BI30">
        <v>0</v>
      </c>
      <c r="BJ30">
        <v>598.554033333333</v>
      </c>
      <c r="BK30">
        <v>1608144434.5999999</v>
      </c>
      <c r="BL30" t="s">
        <v>270</v>
      </c>
      <c r="BM30">
        <v>1608144434.5999999</v>
      </c>
      <c r="BN30">
        <v>1608143922</v>
      </c>
      <c r="BO30">
        <v>16</v>
      </c>
      <c r="BP30">
        <v>0.28399999999999997</v>
      </c>
      <c r="BQ30">
        <v>-1E-3</v>
      </c>
      <c r="BR30">
        <v>7.3999999999999996E-2</v>
      </c>
      <c r="BS30">
        <v>0.26100000000000001</v>
      </c>
      <c r="BT30">
        <v>1238</v>
      </c>
      <c r="BU30">
        <v>20</v>
      </c>
      <c r="BV30">
        <v>0.08</v>
      </c>
      <c r="BW30">
        <v>0.04</v>
      </c>
      <c r="BX30">
        <v>14.7335575151649</v>
      </c>
      <c r="BY30">
        <v>-1.93789814271492</v>
      </c>
      <c r="BZ30">
        <v>0.151828521884287</v>
      </c>
      <c r="CA30">
        <v>0</v>
      </c>
      <c r="CB30">
        <v>-18.220466666666699</v>
      </c>
      <c r="CC30">
        <v>2.24776685205779</v>
      </c>
      <c r="CD30">
        <v>0.17681388960021199</v>
      </c>
      <c r="CE30">
        <v>0</v>
      </c>
      <c r="CF30">
        <v>0.45208616666666701</v>
      </c>
      <c r="CG30">
        <v>9.2473228031146104E-2</v>
      </c>
      <c r="CH30">
        <v>1.04679832794521E-2</v>
      </c>
      <c r="CI30">
        <v>1</v>
      </c>
      <c r="CJ30">
        <v>1</v>
      </c>
      <c r="CK30">
        <v>3</v>
      </c>
      <c r="CL30" t="s">
        <v>237</v>
      </c>
      <c r="CM30">
        <v>100</v>
      </c>
      <c r="CN30">
        <v>100</v>
      </c>
      <c r="CO30">
        <v>7.3999999999999996E-2</v>
      </c>
      <c r="CP30">
        <v>0.33729999999999999</v>
      </c>
      <c r="CQ30">
        <v>0.88102101350863504</v>
      </c>
      <c r="CR30">
        <v>-1.6043650578588901E-5</v>
      </c>
      <c r="CS30">
        <v>-1.15305589960158E-6</v>
      </c>
      <c r="CT30">
        <v>3.6581349982770798E-10</v>
      </c>
      <c r="CU30">
        <v>-7.1271335973300196E-2</v>
      </c>
      <c r="CV30">
        <v>-1.48585495900011E-2</v>
      </c>
      <c r="CW30">
        <v>2.0620247853856302E-3</v>
      </c>
      <c r="CX30">
        <v>-2.1578943166311499E-5</v>
      </c>
      <c r="CY30">
        <v>18</v>
      </c>
      <c r="CZ30">
        <v>2225</v>
      </c>
      <c r="DA30">
        <v>1</v>
      </c>
      <c r="DB30">
        <v>25</v>
      </c>
      <c r="DC30">
        <v>10.3</v>
      </c>
      <c r="DD30">
        <v>8</v>
      </c>
      <c r="DE30">
        <v>2</v>
      </c>
      <c r="DF30">
        <v>507.79700000000003</v>
      </c>
      <c r="DG30">
        <v>480.59100000000001</v>
      </c>
      <c r="DH30">
        <v>23.1601</v>
      </c>
      <c r="DI30">
        <v>34.590699999999998</v>
      </c>
      <c r="DJ30">
        <v>30.000399999999999</v>
      </c>
      <c r="DK30">
        <v>34.565399999999997</v>
      </c>
      <c r="DL30">
        <v>34.598999999999997</v>
      </c>
      <c r="DM30">
        <v>47.148800000000001</v>
      </c>
      <c r="DN30">
        <v>21.925799999999999</v>
      </c>
      <c r="DO30">
        <v>46.783900000000003</v>
      </c>
      <c r="DP30">
        <v>23.153600000000001</v>
      </c>
      <c r="DQ30">
        <v>1217.75</v>
      </c>
      <c r="DR30">
        <v>21.1616</v>
      </c>
      <c r="DS30">
        <v>97.733599999999996</v>
      </c>
      <c r="DT30">
        <v>101.703</v>
      </c>
    </row>
    <row r="31" spans="1:124" x14ac:dyDescent="0.25">
      <c r="A31">
        <v>15</v>
      </c>
      <c r="B31">
        <v>1608144555.5999999</v>
      </c>
      <c r="C31">
        <v>1624.0999999046301</v>
      </c>
      <c r="D31" t="s">
        <v>271</v>
      </c>
      <c r="E31" t="s">
        <v>272</v>
      </c>
      <c r="F31" t="s">
        <v>233</v>
      </c>
      <c r="G31" t="s">
        <v>234</v>
      </c>
      <c r="H31">
        <v>1608144547.8499999</v>
      </c>
      <c r="I31">
        <f t="shared" si="0"/>
        <v>1.9550181777529627E-3</v>
      </c>
      <c r="J31">
        <f t="shared" si="1"/>
        <v>1.9550181777529627</v>
      </c>
      <c r="K31">
        <f t="shared" si="2"/>
        <v>14.069018177179156</v>
      </c>
      <c r="L31">
        <f t="shared" si="3"/>
        <v>1400.5239999999999</v>
      </c>
      <c r="M31" t="e">
        <f t="shared" si="4"/>
        <v>#DIV/0!</v>
      </c>
      <c r="N31" t="e">
        <f t="shared" si="5"/>
        <v>#DIV/0!</v>
      </c>
      <c r="O31">
        <f t="shared" si="6"/>
        <v>143.24315063288918</v>
      </c>
      <c r="P31" t="e">
        <f t="shared" si="7"/>
        <v>#DIV/0!</v>
      </c>
      <c r="Q31">
        <f t="shared" si="8"/>
        <v>2.9674306929661696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#DIV/0!</v>
      </c>
      <c r="X31">
        <f t="shared" si="15"/>
        <v>54.119724771765746</v>
      </c>
      <c r="Y31">
        <f t="shared" si="16"/>
        <v>2.0509923226646087</v>
      </c>
      <c r="Z31">
        <f t="shared" si="17"/>
        <v>3.7897316206135097</v>
      </c>
      <c r="AA31" t="e">
        <f t="shared" si="18"/>
        <v>#DIV/0!</v>
      </c>
      <c r="AB31">
        <f t="shared" si="19"/>
        <v>-86.216301638905662</v>
      </c>
      <c r="AC31" t="e">
        <f t="shared" si="20"/>
        <v>#DIV/0!</v>
      </c>
      <c r="AD31" t="e">
        <f t="shared" si="21"/>
        <v>#DIV/0!</v>
      </c>
      <c r="AE31" t="e">
        <f t="shared" si="22"/>
        <v>#DIV/0!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53852.224755429568</v>
      </c>
      <c r="AK31">
        <f t="shared" si="26"/>
        <v>0</v>
      </c>
      <c r="AL31" t="e">
        <f t="shared" si="27"/>
        <v>#DIV/0!</v>
      </c>
      <c r="AM31" t="e">
        <f t="shared" si="28"/>
        <v>#DIV/0!</v>
      </c>
      <c r="AN31" t="e">
        <f t="shared" si="29"/>
        <v>#DIV/0!</v>
      </c>
      <c r="AO31">
        <v>6</v>
      </c>
      <c r="AP31">
        <v>0.5</v>
      </c>
      <c r="AQ31" t="s">
        <v>235</v>
      </c>
      <c r="AR31">
        <v>2</v>
      </c>
      <c r="AS31">
        <v>1608144547.8499999</v>
      </c>
      <c r="AT31">
        <v>1400.5239999999999</v>
      </c>
      <c r="AU31">
        <v>1420.69066666667</v>
      </c>
      <c r="AV31">
        <v>20.053063333333299</v>
      </c>
      <c r="AW31">
        <v>17.754293333333301</v>
      </c>
      <c r="AX31">
        <v>1400.63666666667</v>
      </c>
      <c r="AY31">
        <v>19.792063333333299</v>
      </c>
      <c r="AZ31">
        <v>500.04500000000002</v>
      </c>
      <c r="BA31">
        <v>102.178266666667</v>
      </c>
      <c r="BB31">
        <v>9.9988209999999994E-2</v>
      </c>
      <c r="BC31">
        <v>27.9768966666667</v>
      </c>
      <c r="BD31">
        <v>28.932939999999999</v>
      </c>
      <c r="BE31">
        <v>999.9</v>
      </c>
      <c r="BF31">
        <v>0</v>
      </c>
      <c r="BG31">
        <v>0</v>
      </c>
      <c r="BH31">
        <v>9999.7313333333295</v>
      </c>
      <c r="BI31">
        <v>0</v>
      </c>
      <c r="BJ31">
        <v>649.62360000000001</v>
      </c>
      <c r="BK31">
        <v>1608144582.0999999</v>
      </c>
      <c r="BL31" t="s">
        <v>273</v>
      </c>
      <c r="BM31">
        <v>1608144434.5999999</v>
      </c>
      <c r="BN31">
        <v>1608144582.0999999</v>
      </c>
      <c r="BO31">
        <v>17</v>
      </c>
      <c r="BP31">
        <v>0.28399999999999997</v>
      </c>
      <c r="BQ31">
        <v>-1.2E-2</v>
      </c>
      <c r="BR31">
        <v>7.3999999999999996E-2</v>
      </c>
      <c r="BS31">
        <v>0.26100000000000001</v>
      </c>
      <c r="BT31">
        <v>1238</v>
      </c>
      <c r="BU31">
        <v>20</v>
      </c>
      <c r="BV31">
        <v>0.08</v>
      </c>
      <c r="BW31">
        <v>0.17</v>
      </c>
      <c r="BX31">
        <v>14.008066865064</v>
      </c>
      <c r="BY31">
        <v>2.2258814506508799</v>
      </c>
      <c r="BZ31">
        <v>0.56449815708765005</v>
      </c>
      <c r="CA31">
        <v>0</v>
      </c>
      <c r="CB31">
        <v>-20.165896666666701</v>
      </c>
      <c r="CC31">
        <v>22.791038042269101</v>
      </c>
      <c r="CD31">
        <v>1.74157122439927</v>
      </c>
      <c r="CE31">
        <v>0</v>
      </c>
      <c r="CF31">
        <v>2.3130013333333301</v>
      </c>
      <c r="CG31">
        <v>-17.2148997196885</v>
      </c>
      <c r="CH31">
        <v>1.25912112743171</v>
      </c>
      <c r="CI31">
        <v>0</v>
      </c>
      <c r="CJ31">
        <v>0</v>
      </c>
      <c r="CK31">
        <v>3</v>
      </c>
      <c r="CL31" t="s">
        <v>255</v>
      </c>
      <c r="CM31">
        <v>100</v>
      </c>
      <c r="CN31">
        <v>100</v>
      </c>
      <c r="CO31">
        <v>-0.12</v>
      </c>
      <c r="CP31">
        <v>0.26100000000000001</v>
      </c>
      <c r="CQ31">
        <v>1.16654629419161</v>
      </c>
      <c r="CR31">
        <v>-1.6043650578588901E-5</v>
      </c>
      <c r="CS31">
        <v>-1.15305589960158E-6</v>
      </c>
      <c r="CT31">
        <v>3.6581349982770798E-10</v>
      </c>
      <c r="CU31">
        <v>-7.1271335973300196E-2</v>
      </c>
      <c r="CV31">
        <v>-1.48585495900011E-2</v>
      </c>
      <c r="CW31">
        <v>2.0620247853856302E-3</v>
      </c>
      <c r="CX31">
        <v>-2.1578943166311499E-5</v>
      </c>
      <c r="CY31">
        <v>18</v>
      </c>
      <c r="CZ31">
        <v>2225</v>
      </c>
      <c r="DA31">
        <v>1</v>
      </c>
      <c r="DB31">
        <v>25</v>
      </c>
      <c r="DC31">
        <v>2</v>
      </c>
      <c r="DD31">
        <v>10.6</v>
      </c>
      <c r="DE31">
        <v>2</v>
      </c>
      <c r="DF31">
        <v>508.33100000000002</v>
      </c>
      <c r="DG31">
        <v>479.89400000000001</v>
      </c>
      <c r="DH31">
        <v>23.243500000000001</v>
      </c>
      <c r="DI31">
        <v>34.672499999999999</v>
      </c>
      <c r="DJ31">
        <v>30</v>
      </c>
      <c r="DK31">
        <v>34.632899999999999</v>
      </c>
      <c r="DL31">
        <v>34.672800000000002</v>
      </c>
      <c r="DM31">
        <v>53.352400000000003</v>
      </c>
      <c r="DN31">
        <v>40.207500000000003</v>
      </c>
      <c r="DO31">
        <v>65.871700000000004</v>
      </c>
      <c r="DP31">
        <v>23.254999999999999</v>
      </c>
      <c r="DQ31">
        <v>1420.04</v>
      </c>
      <c r="DR31">
        <v>20.0563</v>
      </c>
      <c r="DS31">
        <v>97.718599999999995</v>
      </c>
      <c r="DT31">
        <v>101.684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2020-12-16T12:54:32Z</dcterms:created>
  <dcterms:modified xsi:type="dcterms:W3CDTF">2021-05-04T23:29:28Z</dcterms:modified>
</cp:coreProperties>
</file>