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D2CDE78F-0662-4962-9661-B92610771913}" xr6:coauthVersionLast="46" xr6:coauthVersionMax="46" xr10:uidLastSave="{00000000-0000-0000-0000-000000000000}"/>
  <bookViews>
    <workbookView xWindow="1080" yWindow="1080" windowWidth="21600" windowHeight="11385" xr2:uid="{00000000-000D-0000-FFFF-FFFF00000000}"/>
  </bookViews>
  <sheets>
    <sheet name="Measurements" sheetId="1" r:id="rId1"/>
    <sheet name="Remarks" sheetId="2" r:id="rId2"/>
  </sheets>
  <calcPr calcId="191029" iterate="1" iterateCount="1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1" i="1" l="1"/>
  <c r="AM31" i="1"/>
  <c r="AL31" i="1"/>
  <c r="AK31" i="1"/>
  <c r="AJ31" i="1"/>
  <c r="AH31" i="1" s="1"/>
  <c r="Z31" i="1"/>
  <c r="Y31" i="1"/>
  <c r="X31" i="1" s="1"/>
  <c r="T31" i="1"/>
  <c r="Q31" i="1"/>
  <c r="AN30" i="1"/>
  <c r="AM30" i="1"/>
  <c r="AK30" i="1"/>
  <c r="AL30" i="1" s="1"/>
  <c r="T30" i="1" s="1"/>
  <c r="AJ30" i="1"/>
  <c r="AH30" i="1"/>
  <c r="L30" i="1" s="1"/>
  <c r="Z30" i="1"/>
  <c r="Y30" i="1"/>
  <c r="X30" i="1"/>
  <c r="Q30" i="1"/>
  <c r="AN29" i="1"/>
  <c r="AM29" i="1"/>
  <c r="AK29" i="1"/>
  <c r="AL29" i="1" s="1"/>
  <c r="T29" i="1" s="1"/>
  <c r="AJ29" i="1"/>
  <c r="AH29" i="1"/>
  <c r="J29" i="1" s="1"/>
  <c r="I29" i="1" s="1"/>
  <c r="Z29" i="1"/>
  <c r="Y29" i="1"/>
  <c r="X29" i="1"/>
  <c r="Q29" i="1"/>
  <c r="O29" i="1"/>
  <c r="K29" i="1"/>
  <c r="AN28" i="1"/>
  <c r="AM28" i="1"/>
  <c r="AL28" i="1"/>
  <c r="T28" i="1" s="1"/>
  <c r="AK28" i="1"/>
  <c r="AJ28" i="1"/>
  <c r="AI28" i="1"/>
  <c r="AH28" i="1"/>
  <c r="J28" i="1" s="1"/>
  <c r="I28" i="1" s="1"/>
  <c r="Z28" i="1"/>
  <c r="Y28" i="1"/>
  <c r="X28" i="1" s="1"/>
  <c r="Q28" i="1"/>
  <c r="O28" i="1"/>
  <c r="L28" i="1"/>
  <c r="K28" i="1"/>
  <c r="AN27" i="1"/>
  <c r="AM27" i="1"/>
  <c r="AK27" i="1"/>
  <c r="AL27" i="1" s="1"/>
  <c r="T27" i="1" s="1"/>
  <c r="AJ27" i="1"/>
  <c r="AH27" i="1" s="1"/>
  <c r="Z27" i="1"/>
  <c r="Y27" i="1"/>
  <c r="X27" i="1" s="1"/>
  <c r="Q27" i="1"/>
  <c r="AN26" i="1"/>
  <c r="AM26" i="1"/>
  <c r="AK26" i="1"/>
  <c r="AL26" i="1" s="1"/>
  <c r="T26" i="1" s="1"/>
  <c r="AJ26" i="1"/>
  <c r="AH26" i="1"/>
  <c r="L26" i="1" s="1"/>
  <c r="Z26" i="1"/>
  <c r="Y26" i="1"/>
  <c r="X26" i="1"/>
  <c r="Q26" i="1"/>
  <c r="AN25" i="1"/>
  <c r="AM25" i="1"/>
  <c r="AK25" i="1"/>
  <c r="AL25" i="1" s="1"/>
  <c r="T25" i="1" s="1"/>
  <c r="AJ25" i="1"/>
  <c r="AH25" i="1"/>
  <c r="J25" i="1" s="1"/>
  <c r="I25" i="1" s="1"/>
  <c r="Z25" i="1"/>
  <c r="Y25" i="1"/>
  <c r="X25" i="1"/>
  <c r="Q25" i="1"/>
  <c r="O25" i="1"/>
  <c r="K25" i="1"/>
  <c r="AN24" i="1"/>
  <c r="AM24" i="1"/>
  <c r="AL24" i="1"/>
  <c r="T24" i="1" s="1"/>
  <c r="AK24" i="1"/>
  <c r="AJ24" i="1"/>
  <c r="AI24" i="1"/>
  <c r="AH24" i="1"/>
  <c r="J24" i="1" s="1"/>
  <c r="I24" i="1" s="1"/>
  <c r="Z24" i="1"/>
  <c r="Y24" i="1"/>
  <c r="X24" i="1" s="1"/>
  <c r="Q24" i="1"/>
  <c r="O24" i="1"/>
  <c r="L24" i="1"/>
  <c r="K24" i="1"/>
  <c r="AN23" i="1"/>
  <c r="AM23" i="1"/>
  <c r="AK23" i="1"/>
  <c r="AL23" i="1" s="1"/>
  <c r="T23" i="1" s="1"/>
  <c r="AJ23" i="1"/>
  <c r="AH23" i="1" s="1"/>
  <c r="Z23" i="1"/>
  <c r="Y23" i="1"/>
  <c r="X23" i="1" s="1"/>
  <c r="Q23" i="1"/>
  <c r="AN22" i="1"/>
  <c r="AM22" i="1"/>
  <c r="AK22" i="1"/>
  <c r="AL22" i="1" s="1"/>
  <c r="T22" i="1" s="1"/>
  <c r="AJ22" i="1"/>
  <c r="AH22" i="1"/>
  <c r="L22" i="1" s="1"/>
  <c r="Z22" i="1"/>
  <c r="Y22" i="1"/>
  <c r="X22" i="1"/>
  <c r="Q22" i="1"/>
  <c r="AN21" i="1"/>
  <c r="AM21" i="1"/>
  <c r="AK21" i="1"/>
  <c r="AL21" i="1" s="1"/>
  <c r="T21" i="1" s="1"/>
  <c r="AJ21" i="1"/>
  <c r="AI21" i="1"/>
  <c r="AH21" i="1"/>
  <c r="J21" i="1" s="1"/>
  <c r="I21" i="1" s="1"/>
  <c r="Z21" i="1"/>
  <c r="Y21" i="1"/>
  <c r="X21" i="1" s="1"/>
  <c r="Q21" i="1"/>
  <c r="O21" i="1"/>
  <c r="K21" i="1"/>
  <c r="AN20" i="1"/>
  <c r="AM20" i="1"/>
  <c r="AL20" i="1"/>
  <c r="T20" i="1" s="1"/>
  <c r="AK20" i="1"/>
  <c r="AJ20" i="1"/>
  <c r="AI20" i="1"/>
  <c r="AH20" i="1"/>
  <c r="J20" i="1" s="1"/>
  <c r="I20" i="1" s="1"/>
  <c r="Z20" i="1"/>
  <c r="Y20" i="1"/>
  <c r="X20" i="1" s="1"/>
  <c r="Q20" i="1"/>
  <c r="O20" i="1"/>
  <c r="L20" i="1"/>
  <c r="K20" i="1"/>
  <c r="AN19" i="1"/>
  <c r="AM19" i="1"/>
  <c r="AK19" i="1"/>
  <c r="AL19" i="1" s="1"/>
  <c r="T19" i="1" s="1"/>
  <c r="AJ19" i="1"/>
  <c r="AH19" i="1" s="1"/>
  <c r="Z19" i="1"/>
  <c r="Y19" i="1"/>
  <c r="X19" i="1" s="1"/>
  <c r="Q19" i="1"/>
  <c r="AN18" i="1"/>
  <c r="AM18" i="1"/>
  <c r="AK18" i="1"/>
  <c r="AL18" i="1" s="1"/>
  <c r="T18" i="1" s="1"/>
  <c r="AJ18" i="1"/>
  <c r="AH18" i="1"/>
  <c r="L18" i="1" s="1"/>
  <c r="Z18" i="1"/>
  <c r="Y18" i="1"/>
  <c r="X18" i="1"/>
  <c r="Q18" i="1"/>
  <c r="AN17" i="1"/>
  <c r="AM17" i="1"/>
  <c r="AK17" i="1"/>
  <c r="AL17" i="1" s="1"/>
  <c r="T17" i="1" s="1"/>
  <c r="AJ17" i="1"/>
  <c r="AI17" i="1"/>
  <c r="AH17" i="1"/>
  <c r="J17" i="1" s="1"/>
  <c r="I17" i="1" s="1"/>
  <c r="Z17" i="1"/>
  <c r="Y17" i="1"/>
  <c r="X17" i="1" s="1"/>
  <c r="Q17" i="1"/>
  <c r="O17" i="1"/>
  <c r="K17" i="1"/>
  <c r="AB17" i="1" l="1"/>
  <c r="AB25" i="1"/>
  <c r="J19" i="1"/>
  <c r="I19" i="1" s="1"/>
  <c r="L19" i="1"/>
  <c r="K19" i="1"/>
  <c r="AI19" i="1"/>
  <c r="O19" i="1"/>
  <c r="J23" i="1"/>
  <c r="I23" i="1" s="1"/>
  <c r="L23" i="1"/>
  <c r="K23" i="1"/>
  <c r="AI23" i="1"/>
  <c r="O23" i="1"/>
  <c r="L27" i="1"/>
  <c r="J27" i="1"/>
  <c r="I27" i="1" s="1"/>
  <c r="K27" i="1"/>
  <c r="AI27" i="1"/>
  <c r="O27" i="1"/>
  <c r="U28" i="1"/>
  <c r="V28" i="1" s="1"/>
  <c r="R28" i="1" s="1"/>
  <c r="P28" i="1" s="1"/>
  <c r="S28" i="1" s="1"/>
  <c r="M28" i="1" s="1"/>
  <c r="N28" i="1" s="1"/>
  <c r="AC20" i="1"/>
  <c r="U17" i="1"/>
  <c r="V17" i="1" s="1"/>
  <c r="U21" i="1"/>
  <c r="V21" i="1" s="1"/>
  <c r="U23" i="1"/>
  <c r="V23" i="1" s="1"/>
  <c r="U25" i="1"/>
  <c r="V25" i="1" s="1"/>
  <c r="R25" i="1" s="1"/>
  <c r="P25" i="1" s="1"/>
  <c r="S25" i="1" s="1"/>
  <c r="M25" i="1" s="1"/>
  <c r="N25" i="1" s="1"/>
  <c r="U27" i="1"/>
  <c r="V27" i="1" s="1"/>
  <c r="U29" i="1"/>
  <c r="V29" i="1" s="1"/>
  <c r="L31" i="1"/>
  <c r="J31" i="1"/>
  <c r="I31" i="1" s="1"/>
  <c r="K31" i="1"/>
  <c r="AI31" i="1"/>
  <c r="O31" i="1"/>
  <c r="U20" i="1"/>
  <c r="V20" i="1" s="1"/>
  <c r="U24" i="1"/>
  <c r="V24" i="1" s="1"/>
  <c r="AC24" i="1" s="1"/>
  <c r="AC28" i="1"/>
  <c r="AB20" i="1"/>
  <c r="R20" i="1"/>
  <c r="P20" i="1" s="1"/>
  <c r="S20" i="1" s="1"/>
  <c r="M20" i="1" s="1"/>
  <c r="N20" i="1" s="1"/>
  <c r="U22" i="1"/>
  <c r="V22" i="1" s="1"/>
  <c r="AB24" i="1"/>
  <c r="R24" i="1"/>
  <c r="P24" i="1" s="1"/>
  <c r="S24" i="1" s="1"/>
  <c r="M24" i="1" s="1"/>
  <c r="N24" i="1" s="1"/>
  <c r="AB28" i="1"/>
  <c r="R21" i="1"/>
  <c r="P21" i="1" s="1"/>
  <c r="S21" i="1" s="1"/>
  <c r="M21" i="1" s="1"/>
  <c r="N21" i="1" s="1"/>
  <c r="AB21" i="1"/>
  <c r="AB29" i="1"/>
  <c r="AC27" i="1"/>
  <c r="L17" i="1"/>
  <c r="L21" i="1"/>
  <c r="L25" i="1"/>
  <c r="L29" i="1"/>
  <c r="O18" i="1"/>
  <c r="O22" i="1"/>
  <c r="O26" i="1"/>
  <c r="O30" i="1"/>
  <c r="AI18" i="1"/>
  <c r="AI22" i="1"/>
  <c r="AI26" i="1"/>
  <c r="AI30" i="1"/>
  <c r="J18" i="1"/>
  <c r="I18" i="1" s="1"/>
  <c r="J22" i="1"/>
  <c r="I22" i="1" s="1"/>
  <c r="J26" i="1"/>
  <c r="I26" i="1" s="1"/>
  <c r="J30" i="1"/>
  <c r="I30" i="1" s="1"/>
  <c r="K18" i="1"/>
  <c r="K22" i="1"/>
  <c r="AI25" i="1"/>
  <c r="K26" i="1"/>
  <c r="AI29" i="1"/>
  <c r="K30" i="1"/>
  <c r="AD29" i="1" l="1"/>
  <c r="AE29" i="1" s="1"/>
  <c r="W29" i="1"/>
  <c r="AA29" i="1" s="1"/>
  <c r="AC29" i="1"/>
  <c r="AB26" i="1"/>
  <c r="W20" i="1"/>
  <c r="AA20" i="1" s="1"/>
  <c r="AD20" i="1"/>
  <c r="AE20" i="1" s="1"/>
  <c r="R23" i="1"/>
  <c r="P23" i="1" s="1"/>
  <c r="S23" i="1" s="1"/>
  <c r="M23" i="1" s="1"/>
  <c r="N23" i="1" s="1"/>
  <c r="AB23" i="1"/>
  <c r="AB31" i="1"/>
  <c r="W24" i="1"/>
  <c r="AA24" i="1" s="1"/>
  <c r="AD24" i="1"/>
  <c r="AE24" i="1" s="1"/>
  <c r="AB19" i="1"/>
  <c r="AB30" i="1"/>
  <c r="U30" i="1"/>
  <c r="V30" i="1" s="1"/>
  <c r="W22" i="1"/>
  <c r="AA22" i="1" s="1"/>
  <c r="AC22" i="1"/>
  <c r="AD22" i="1"/>
  <c r="AB18" i="1"/>
  <c r="AD27" i="1"/>
  <c r="AE27" i="1" s="1"/>
  <c r="W27" i="1"/>
  <c r="AA27" i="1" s="1"/>
  <c r="U19" i="1"/>
  <c r="V19" i="1" s="1"/>
  <c r="R19" i="1" s="1"/>
  <c r="P19" i="1" s="1"/>
  <c r="S19" i="1" s="1"/>
  <c r="M19" i="1" s="1"/>
  <c r="N19" i="1" s="1"/>
  <c r="U31" i="1"/>
  <c r="V31" i="1" s="1"/>
  <c r="W28" i="1"/>
  <c r="AA28" i="1" s="1"/>
  <c r="AD28" i="1"/>
  <c r="AE28" i="1" s="1"/>
  <c r="U26" i="1"/>
  <c r="V26" i="1" s="1"/>
  <c r="U18" i="1"/>
  <c r="V18" i="1" s="1"/>
  <c r="R18" i="1" s="1"/>
  <c r="P18" i="1" s="1"/>
  <c r="S18" i="1" s="1"/>
  <c r="M18" i="1" s="1"/>
  <c r="N18" i="1" s="1"/>
  <c r="AD25" i="1"/>
  <c r="AE25" i="1" s="1"/>
  <c r="W25" i="1"/>
  <c r="AA25" i="1" s="1"/>
  <c r="AC25" i="1"/>
  <c r="AD17" i="1"/>
  <c r="W17" i="1"/>
  <c r="AA17" i="1" s="1"/>
  <c r="AC17" i="1"/>
  <c r="AB27" i="1"/>
  <c r="R27" i="1"/>
  <c r="P27" i="1" s="1"/>
  <c r="S27" i="1" s="1"/>
  <c r="M27" i="1" s="1"/>
  <c r="N27" i="1" s="1"/>
  <c r="AD23" i="1"/>
  <c r="AE23" i="1" s="1"/>
  <c r="W23" i="1"/>
  <c r="AA23" i="1" s="1"/>
  <c r="AD21" i="1"/>
  <c r="AE21" i="1" s="1"/>
  <c r="W21" i="1"/>
  <c r="AA21" i="1" s="1"/>
  <c r="AC21" i="1"/>
  <c r="AB22" i="1"/>
  <c r="R22" i="1"/>
  <c r="P22" i="1" s="1"/>
  <c r="S22" i="1" s="1"/>
  <c r="M22" i="1" s="1"/>
  <c r="N22" i="1" s="1"/>
  <c r="AC23" i="1"/>
  <c r="R29" i="1"/>
  <c r="P29" i="1" s="1"/>
  <c r="S29" i="1" s="1"/>
  <c r="M29" i="1" s="1"/>
  <c r="N29" i="1" s="1"/>
  <c r="R17" i="1"/>
  <c r="P17" i="1" s="1"/>
  <c r="S17" i="1" s="1"/>
  <c r="M17" i="1" s="1"/>
  <c r="N17" i="1" s="1"/>
  <c r="W26" i="1" l="1"/>
  <c r="AA26" i="1" s="1"/>
  <c r="AC26" i="1"/>
  <c r="AD26" i="1"/>
  <c r="AE26" i="1" s="1"/>
  <c r="AE22" i="1"/>
  <c r="R26" i="1"/>
  <c r="P26" i="1" s="1"/>
  <c r="S26" i="1" s="1"/>
  <c r="M26" i="1" s="1"/>
  <c r="N26" i="1" s="1"/>
  <c r="AE17" i="1"/>
  <c r="AD31" i="1"/>
  <c r="AE31" i="1" s="1"/>
  <c r="W31" i="1"/>
  <c r="AA31" i="1" s="1"/>
  <c r="AC31" i="1"/>
  <c r="R31" i="1"/>
  <c r="P31" i="1" s="1"/>
  <c r="S31" i="1" s="1"/>
  <c r="M31" i="1" s="1"/>
  <c r="N31" i="1" s="1"/>
  <c r="W18" i="1"/>
  <c r="AA18" i="1" s="1"/>
  <c r="AC18" i="1"/>
  <c r="AD18" i="1"/>
  <c r="AE18" i="1" s="1"/>
  <c r="AD19" i="1"/>
  <c r="W19" i="1"/>
  <c r="AA19" i="1" s="1"/>
  <c r="AC19" i="1"/>
  <c r="W30" i="1"/>
  <c r="AA30" i="1" s="1"/>
  <c r="AD30" i="1"/>
  <c r="AC30" i="1"/>
  <c r="R30" i="1"/>
  <c r="P30" i="1" s="1"/>
  <c r="S30" i="1" s="1"/>
  <c r="M30" i="1" s="1"/>
  <c r="N30" i="1" s="1"/>
  <c r="AE19" i="1" l="1"/>
  <c r="AE30" i="1"/>
</calcChain>
</file>

<file path=xl/sharedStrings.xml><?xml version="1.0" encoding="utf-8"?>
<sst xmlns="http://schemas.openxmlformats.org/spreadsheetml/2006/main" count="534" uniqueCount="271">
  <si>
    <t>File opened</t>
  </si>
  <si>
    <t>2020-12-16 13:02:02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</si>
  <si>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</si>
  <si>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</si>
  <si>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</si>
  <si>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</si>
  <si>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</si>
  <si>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</si>
  <si>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</si>
  <si>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</si>
  <si>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</si>
  <si>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</si>
  <si>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</si>
  <si>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{"co2bspanconc1": "400", "tazero": "0.00104713", "flowazero": "0.317", "h2oaspanconc1": "12.17", "h2obspan2": "0", "co2bspan2a": "0.0873229", "co2aspan2a": "0.0865215", "co2aspan2": "0", "chamberpressurezero": "2.57375", "co2bspan1": "0.999577", "h2obspan1": "0.998939", "co2bspan2b": "0.087286", "co2bspanconc2": "0", "h2obspanconc2": "0", "co2azero": "0.892502", "ssb_ref": "34919.1", "ssa_ref": "37127.4", "co2bzero": "0.898612", "co2aspan1": "1.00054", "h2oaspanconc2": "0", "h2obspan2b": "0.0677395", "h2oaspan2b": "0.0671222", "h2oaspan2a": "0.0668561", "h2oaspan2": "0", "h2obspanconc1": "12.17", "h2oazero": "1.16161", "flowmeterzero": "0.990581", "co2bspan2": "0", "tbzero": "0.0513058", "co2aspanconc1": "400", "h2oaspan1": "1.00398", "h2obspan2a": "0.0678114", "co2aspanconc2": "0", "co2aspan2b": "0.086568", "oxygen": "21", "h2obzero": "1.16501", "flowbzero": "0.26"}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</si>
  <si>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</si>
  <si>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</si>
  <si>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</si>
  <si>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</si>
  <si>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</si>
  <si>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</si>
  <si>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</si>
  <si>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13:02:02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</si>
  <si>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</si>
  <si>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</si>
  <si>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</si>
  <si>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</si>
  <si>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</si>
  <si>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</si>
  <si>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</si>
  <si>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</si>
  <si>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</si>
  <si>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</si>
  <si>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</si>
  <si>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</si>
  <si>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</si>
  <si>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</si>
  <si>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</si>
  <si>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</si>
  <si>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</si>
  <si>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</si>
  <si>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</si>
  <si>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</si>
  <si>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</si>
  <si>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</si>
  <si>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</si>
  <si>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</si>
  <si>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</si>
  <si>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</si>
  <si>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</si>
  <si>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</si>
  <si>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</si>
  <si>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</si>
  <si>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</si>
  <si>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</si>
  <si>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</si>
  <si>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</si>
  <si>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</si>
  <si>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</si>
  <si>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</si>
  <si>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</si>
  <si>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</si>
  <si>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</si>
  <si>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</si>
  <si>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</si>
  <si>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</si>
  <si>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</si>
  <si>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</si>
  <si>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</si>
  <si>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</si>
  <si>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</si>
  <si>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</si>
  <si>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</si>
  <si>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</si>
  <si>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</si>
  <si>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</si>
  <si>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6.07058 92.363 391.428 619.968 858.153 1059.61 1241.84 1400.52</t>
  </si>
  <si>
    <t>Fs_true</t>
  </si>
  <si>
    <t>1.21091 103.559 404.005 601.341 801.253 1000.78 1201.79 1400.9</t>
  </si>
  <si>
    <t>leak_wt</t>
  </si>
  <si>
    <t>Sys</t>
  </si>
  <si>
    <t>UserDefCon</t>
  </si>
  <si>
    <t>GasEx</t>
  </si>
  <si>
    <t>Leak</t>
  </si>
  <si>
    <t>LeafQ</t>
  </si>
  <si>
    <t>Const</t>
  </si>
  <si>
    <t>Meas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</si>
  <si>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</si>
  <si>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</si>
  <si>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</si>
  <si>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</si>
  <si>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</si>
  <si>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</si>
  <si>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</si>
  <si>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</si>
  <si>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</si>
  <si>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</si>
  <si>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</si>
  <si>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</si>
  <si>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</si>
  <si>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</si>
  <si>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</si>
  <si>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</si>
  <si>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</si>
  <si>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</si>
  <si>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</si>
  <si>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</si>
  <si>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</si>
  <si>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</si>
  <si>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</si>
  <si>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</si>
  <si>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</si>
  <si>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</si>
  <si>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</si>
  <si>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</si>
  <si>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</si>
  <si>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</si>
  <si>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</si>
  <si>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</si>
  <si>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</si>
  <si>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</si>
  <si>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</si>
  <si>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</si>
  <si>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</si>
  <si>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</si>
  <si>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</si>
  <si>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</si>
  <si>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</si>
  <si>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</si>
  <si>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</si>
  <si>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</si>
  <si>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</si>
  <si>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</si>
  <si>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</si>
  <si>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</si>
  <si>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</si>
  <si>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</si>
  <si>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</si>
  <si>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</si>
  <si>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</si>
  <si>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</si>
  <si>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</si>
  <si>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</si>
  <si>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</si>
  <si>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</si>
  <si>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</si>
  <si>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</si>
  <si>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</si>
  <si>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</si>
  <si>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</si>
  <si>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</si>
  <si>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</si>
  <si>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</si>
  <si>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</si>
  <si>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</si>
  <si>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</si>
  <si>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</si>
  <si>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</si>
  <si>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</si>
  <si>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</si>
  <si>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</si>
  <si>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</si>
  <si>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</si>
  <si>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</si>
  <si>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</si>
  <si>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</si>
  <si>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</si>
  <si>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</si>
  <si>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</si>
  <si>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</si>
  <si>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</si>
  <si>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</si>
  <si>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</si>
  <si>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</si>
  <si>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</si>
  <si>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</si>
  <si>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</si>
  <si>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</si>
  <si>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</si>
  <si>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</si>
  <si>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</si>
  <si>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</si>
  <si>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</si>
  <si>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</si>
  <si>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</si>
  <si>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</si>
  <si>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</si>
  <si>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</si>
  <si>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</si>
  <si>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</si>
  <si>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</si>
  <si>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</si>
  <si>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</si>
  <si>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</si>
  <si>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</si>
  <si>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</si>
  <si>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</si>
  <si>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</si>
  <si>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</si>
  <si>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</si>
  <si>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</si>
  <si>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</si>
  <si>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</si>
  <si>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</si>
  <si>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</si>
  <si>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</si>
  <si>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</si>
  <si>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</si>
  <si>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</si>
  <si>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</si>
  <si>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</si>
  <si>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</si>
  <si>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</si>
  <si>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</si>
  <si>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</si>
  <si>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</si>
  <si>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</si>
  <si>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</si>
  <si>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</si>
  <si>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</si>
  <si>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</si>
  <si>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</si>
  <si>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</si>
  <si>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</si>
  <si>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</si>
  <si>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</si>
  <si>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</si>
  <si>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</si>
  <si>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</si>
  <si>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</si>
  <si>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</si>
  <si>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</si>
  <si>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13:22:50</t>
  </si>
  <si>
    <t>13:22:50</t>
  </si>
  <si>
    <t>1149</t>
  </si>
  <si>
    <t>_1</t>
  </si>
  <si>
    <t>0: Broadleaf</t>
  </si>
  <si>
    <t>13:18:47</t>
  </si>
  <si>
    <t>0/3</t>
  </si>
  <si>
    <t>20201216 13:24:51</t>
  </si>
  <si>
    <t>13:24:51</t>
  </si>
  <si>
    <t>1/3</t>
  </si>
  <si>
    <t>20201216 13:26:13</t>
  </si>
  <si>
    <t>13:26:13</t>
  </si>
  <si>
    <t>3/3</t>
  </si>
  <si>
    <t>20201216 13:27:21</t>
  </si>
  <si>
    <t>13:27:21</t>
  </si>
  <si>
    <t>20201216 13:29:13</t>
  </si>
  <si>
    <t>13:29:13</t>
  </si>
  <si>
    <t>13:29:37</t>
  </si>
  <si>
    <t>20201216 13:30:46</t>
  </si>
  <si>
    <t>13:30:46</t>
  </si>
  <si>
    <t>20201216 13:32:17</t>
  </si>
  <si>
    <t>13:32:17</t>
  </si>
  <si>
    <t>20201216 13:34:00</t>
  </si>
  <si>
    <t>13:34:00</t>
  </si>
  <si>
    <t>20201216 13:36:01</t>
  </si>
  <si>
    <t>13:36:01</t>
  </si>
  <si>
    <t>20201216 13:38:01</t>
  </si>
  <si>
    <t>13:38:01</t>
  </si>
  <si>
    <t>20201216 13:39:53</t>
  </si>
  <si>
    <t>13:39:53</t>
  </si>
  <si>
    <t>13:40:21</t>
  </si>
  <si>
    <t>20201216 13:42:14</t>
  </si>
  <si>
    <t>13:42:14</t>
  </si>
  <si>
    <t>20201216 13:44:15</t>
  </si>
  <si>
    <t>13:44:15</t>
  </si>
  <si>
    <t>20201216 13:46:15</t>
  </si>
  <si>
    <t>13:46:15</t>
  </si>
  <si>
    <t>20201216 13:48:16</t>
  </si>
  <si>
    <t>13:48:16</t>
  </si>
  <si>
    <t>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</si>
</sst>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T31"/>
  <sheetViews>
    <sheetView tabSelected="1" workbookViewId="0"/>
  </sheetViews>
  <sheetFormatPr defaultRowHeight="15" x14ac:dyDescent="0.25"/>
  <sheetData>
    <row r="2" spans="1:124" x14ac:dyDescent="0.25">
      <c r="A2" t="s">
        <v>23</v>
      </c>
      <c r="B2" t="s">
        <v>24</v>
      </c>
      <c r="C2" t="s">
        <v>26</v>
      </c>
    </row>
    <row r="3" spans="1:124" x14ac:dyDescent="0.25">
      <c r="B3" t="s">
        <v>25</v>
      </c>
      <c r="C3">
        <v>21</v>
      </c>
    </row>
    <row r="4" spans="1:124" x14ac:dyDescent="0.25">
      <c r="A4" t="s">
        <v>27</v>
      </c>
      <c r="B4" t="s">
        <v>28</v>
      </c>
      <c r="C4" t="s">
        <v>29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</row>
    <row r="5" spans="1:124" x14ac:dyDescent="0.25">
      <c r="B5" t="s">
        <v>15</v>
      </c>
      <c r="C5" t="s">
        <v>30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24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 x14ac:dyDescent="0.25">
      <c r="B7">
        <v>0</v>
      </c>
      <c r="C7">
        <v>1</v>
      </c>
      <c r="D7">
        <v>0</v>
      </c>
      <c r="E7">
        <v>0</v>
      </c>
    </row>
    <row r="8" spans="1:124" x14ac:dyDescent="0.25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 x14ac:dyDescent="0.25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 x14ac:dyDescent="0.25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24" x14ac:dyDescent="0.25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 x14ac:dyDescent="0.25">
      <c r="B13">
        <v>-6276</v>
      </c>
      <c r="C13">
        <v>6.6</v>
      </c>
      <c r="D13">
        <v>1.7090000000000001E-5</v>
      </c>
      <c r="E13">
        <v>3.11</v>
      </c>
      <c r="F13" t="s">
        <v>75</v>
      </c>
      <c r="G13" t="s">
        <v>77</v>
      </c>
      <c r="H13">
        <v>0</v>
      </c>
    </row>
    <row r="14" spans="1:124" x14ac:dyDescent="0.25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80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83</v>
      </c>
      <c r="AL14" t="s">
        <v>83</v>
      </c>
      <c r="AM14" t="s">
        <v>83</v>
      </c>
      <c r="AN14" t="s">
        <v>83</v>
      </c>
      <c r="AO14" t="s">
        <v>84</v>
      </c>
      <c r="AP14" t="s">
        <v>84</v>
      </c>
      <c r="AQ14" t="s">
        <v>84</v>
      </c>
      <c r="AR14" t="s">
        <v>84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86</v>
      </c>
      <c r="BL14" t="s">
        <v>86</v>
      </c>
      <c r="BM14" t="s">
        <v>86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86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87</v>
      </c>
      <c r="CI14" t="s">
        <v>87</v>
      </c>
      <c r="CJ14" t="s">
        <v>87</v>
      </c>
      <c r="CK14" t="s">
        <v>87</v>
      </c>
      <c r="CL14" t="s">
        <v>87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88</v>
      </c>
      <c r="DB14" t="s">
        <v>88</v>
      </c>
      <c r="DC14" t="s">
        <v>88</v>
      </c>
      <c r="DD14" t="s">
        <v>88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82</v>
      </c>
      <c r="AG15" t="s">
        <v>121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97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91</v>
      </c>
      <c r="BL15" t="s">
        <v>94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 x14ac:dyDescent="0.25">
      <c r="B16" t="s">
        <v>210</v>
      </c>
      <c r="C16" t="s">
        <v>210</v>
      </c>
      <c r="H16" t="s">
        <v>210</v>
      </c>
      <c r="I16" t="s">
        <v>211</v>
      </c>
      <c r="J16" t="s">
        <v>212</v>
      </c>
      <c r="K16" t="s">
        <v>213</v>
      </c>
      <c r="L16" t="s">
        <v>214</v>
      </c>
      <c r="M16" t="s">
        <v>214</v>
      </c>
      <c r="N16" t="s">
        <v>140</v>
      </c>
      <c r="O16" t="s">
        <v>140</v>
      </c>
      <c r="P16" t="s">
        <v>211</v>
      </c>
      <c r="Q16" t="s">
        <v>211</v>
      </c>
      <c r="R16" t="s">
        <v>211</v>
      </c>
      <c r="S16" t="s">
        <v>211</v>
      </c>
      <c r="T16" t="s">
        <v>215</v>
      </c>
      <c r="U16" t="s">
        <v>216</v>
      </c>
      <c r="V16" t="s">
        <v>216</v>
      </c>
      <c r="W16" t="s">
        <v>217</v>
      </c>
      <c r="X16" t="s">
        <v>218</v>
      </c>
      <c r="Y16" t="s">
        <v>217</v>
      </c>
      <c r="Z16" t="s">
        <v>217</v>
      </c>
      <c r="AA16" t="s">
        <v>217</v>
      </c>
      <c r="AB16" t="s">
        <v>215</v>
      </c>
      <c r="AC16" t="s">
        <v>215</v>
      </c>
      <c r="AD16" t="s">
        <v>215</v>
      </c>
      <c r="AE16" t="s">
        <v>215</v>
      </c>
      <c r="AF16" t="s">
        <v>219</v>
      </c>
      <c r="AG16" t="s">
        <v>218</v>
      </c>
      <c r="AI16" t="s">
        <v>218</v>
      </c>
      <c r="AJ16" t="s">
        <v>219</v>
      </c>
      <c r="AK16" t="s">
        <v>213</v>
      </c>
      <c r="AL16" t="s">
        <v>213</v>
      </c>
      <c r="AN16" t="s">
        <v>220</v>
      </c>
      <c r="AO16" t="s">
        <v>221</v>
      </c>
      <c r="AR16" t="s">
        <v>211</v>
      </c>
      <c r="AS16" t="s">
        <v>210</v>
      </c>
      <c r="AT16" t="s">
        <v>214</v>
      </c>
      <c r="AU16" t="s">
        <v>214</v>
      </c>
      <c r="AV16" t="s">
        <v>222</v>
      </c>
      <c r="AW16" t="s">
        <v>222</v>
      </c>
      <c r="AX16" t="s">
        <v>214</v>
      </c>
      <c r="AY16" t="s">
        <v>222</v>
      </c>
      <c r="AZ16" t="s">
        <v>219</v>
      </c>
      <c r="BA16" t="s">
        <v>217</v>
      </c>
      <c r="BB16" t="s">
        <v>217</v>
      </c>
      <c r="BC16" t="s">
        <v>216</v>
      </c>
      <c r="BD16" t="s">
        <v>216</v>
      </c>
      <c r="BE16" t="s">
        <v>216</v>
      </c>
      <c r="BF16" t="s">
        <v>216</v>
      </c>
      <c r="BG16" t="s">
        <v>216</v>
      </c>
      <c r="BH16" t="s">
        <v>223</v>
      </c>
      <c r="BI16" t="s">
        <v>213</v>
      </c>
      <c r="BJ16" t="s">
        <v>213</v>
      </c>
      <c r="BK16" t="s">
        <v>224</v>
      </c>
      <c r="BM16" t="s">
        <v>210</v>
      </c>
      <c r="BN16" t="s">
        <v>210</v>
      </c>
      <c r="BP16" t="s">
        <v>225</v>
      </c>
      <c r="BQ16" t="s">
        <v>226</v>
      </c>
      <c r="BR16" t="s">
        <v>225</v>
      </c>
      <c r="BS16" t="s">
        <v>226</v>
      </c>
      <c r="BT16" t="s">
        <v>225</v>
      </c>
      <c r="BU16" t="s">
        <v>226</v>
      </c>
      <c r="BV16" t="s">
        <v>218</v>
      </c>
      <c r="BW16" t="s">
        <v>218</v>
      </c>
      <c r="BX16" t="s">
        <v>213</v>
      </c>
      <c r="BY16" t="s">
        <v>227</v>
      </c>
      <c r="BZ16" t="s">
        <v>213</v>
      </c>
      <c r="CB16" t="s">
        <v>214</v>
      </c>
      <c r="CC16" t="s">
        <v>228</v>
      </c>
      <c r="CD16" t="s">
        <v>214</v>
      </c>
      <c r="CF16" t="s">
        <v>222</v>
      </c>
      <c r="CG16" t="s">
        <v>229</v>
      </c>
      <c r="CH16" t="s">
        <v>222</v>
      </c>
      <c r="CM16" t="s">
        <v>218</v>
      </c>
      <c r="CN16" t="s">
        <v>218</v>
      </c>
      <c r="CO16" t="s">
        <v>225</v>
      </c>
      <c r="CP16" t="s">
        <v>226</v>
      </c>
      <c r="CQ16" t="s">
        <v>226</v>
      </c>
      <c r="CU16" t="s">
        <v>226</v>
      </c>
      <c r="CY16" t="s">
        <v>214</v>
      </c>
      <c r="CZ16" t="s">
        <v>214</v>
      </c>
      <c r="DA16" t="s">
        <v>222</v>
      </c>
      <c r="DB16" t="s">
        <v>222</v>
      </c>
      <c r="DC16" t="s">
        <v>230</v>
      </c>
      <c r="DD16" t="s">
        <v>230</v>
      </c>
      <c r="DF16" t="s">
        <v>219</v>
      </c>
      <c r="DG16" t="s">
        <v>219</v>
      </c>
      <c r="DH16" t="s">
        <v>216</v>
      </c>
      <c r="DI16" t="s">
        <v>216</v>
      </c>
      <c r="DJ16" t="s">
        <v>216</v>
      </c>
      <c r="DK16" t="s">
        <v>216</v>
      </c>
      <c r="DL16" t="s">
        <v>216</v>
      </c>
      <c r="DM16" t="s">
        <v>218</v>
      </c>
      <c r="DN16" t="s">
        <v>218</v>
      </c>
      <c r="DO16" t="s">
        <v>218</v>
      </c>
      <c r="DP16" t="s">
        <v>216</v>
      </c>
      <c r="DQ16" t="s">
        <v>214</v>
      </c>
      <c r="DR16" t="s">
        <v>222</v>
      </c>
      <c r="DS16" t="s">
        <v>218</v>
      </c>
      <c r="DT16" t="s">
        <v>218</v>
      </c>
    </row>
    <row r="17" spans="1:124" x14ac:dyDescent="0.25">
      <c r="A17">
        <v>1</v>
      </c>
      <c r="B17">
        <v>1608146570.5</v>
      </c>
      <c r="C17">
        <v>0</v>
      </c>
      <c r="D17" t="s">
        <v>231</v>
      </c>
      <c r="E17" t="s">
        <v>232</v>
      </c>
      <c r="F17" t="s">
        <v>233</v>
      </c>
      <c r="G17" t="s">
        <v>234</v>
      </c>
      <c r="H17">
        <v>1608146562.75</v>
      </c>
      <c r="I17">
        <f t="shared" ref="I17:I31" si="0">(J17)/1000</f>
        <v>5.2129022533529761E-4</v>
      </c>
      <c r="J17">
        <f t="shared" ref="J17:J31" si="1">1000*AZ17*AH17*(AV17-AW17)/(100*AO17*(1000-AH17*AV17))</f>
        <v>0.52129022533529756</v>
      </c>
      <c r="K17">
        <f t="shared" ref="K17:K31" si="2">AZ17*AH17*(AU17-AT17*(1000-AH17*AW17)/(1000-AH17*AV17))/(100*AO17)</f>
        <v>4.0105806696412483</v>
      </c>
      <c r="L17">
        <f t="shared" ref="L17:L31" si="3">AT17 - IF(AH17&gt;1, K17*AO17*100/(AJ17*BH17), 0)</f>
        <v>401.615366666667</v>
      </c>
      <c r="M17" t="e">
        <f t="shared" ref="M17:M31" si="4">((S17-I17/2)*L17-K17)/(S17+I17/2)</f>
        <v>#DIV/0!</v>
      </c>
      <c r="N17" t="e">
        <f t="shared" ref="N17:N31" si="5">M17*(BA17+BB17)/1000</f>
        <v>#DIV/0!</v>
      </c>
      <c r="O17">
        <f t="shared" ref="O17:O31" si="6">(AT17 - IF(AH17&gt;1, K17*AO17*100/(AJ17*BH17), 0))*(BA17+BB17)/1000</f>
        <v>41.05923124865128</v>
      </c>
      <c r="P17" t="e">
        <f t="shared" ref="P17:P31" si="7">2/((1/R17-1/Q17)+SIGN(R17)*SQRT((1/R17-1/Q17)*(1/R17-1/Q17) + 4*AP17/((AP17+1)*(AP17+1))*(2*1/R17*1/Q17-1/Q17*1/Q17)))</f>
        <v>#DIV/0!</v>
      </c>
      <c r="Q17">
        <f t="shared" ref="Q17:Q31" si="8">IF(LEFT(AQ17,1)&lt;&gt;"0",IF(LEFT(AQ17,1)="1",3,AR17),$D$5+$E$5*(BH17*BA17/($K$5*1000))+$F$5*(BH17*BA17/($K$5*1000))*MAX(MIN(AO17,$J$5),$I$5)*MAX(MIN(AO17,$J$5),$I$5)+$G$5*MAX(MIN(AO17,$J$5),$I$5)*(BH17*BA17/($K$5*1000))+$H$5*(BH17*BA17/($K$5*1000))*(BH17*BA17/($K$5*1000)))</f>
        <v>2.9658179886922245</v>
      </c>
      <c r="R17" t="e">
        <f t="shared" ref="R17:R31" si="9">I17*(1000-(1000*0.61365*EXP(17.502*V17/(240.97+V17))/(BA17+BB17)+AV17)/2)/(1000*0.61365*EXP(17.502*V17/(240.97+V17))/(BA17+BB17)-AV17)</f>
        <v>#DIV/0!</v>
      </c>
      <c r="S17" t="e">
        <f t="shared" ref="S17:S31" si="10">1/((AP17+1)/(P17/1.6)+1/(Q17/1.37)) + AP17/((AP17+1)/(P17/1.6) + AP17/(Q17/1.37))</f>
        <v>#DIV/0!</v>
      </c>
      <c r="T17" t="e">
        <f t="shared" ref="T17:T31" si="11">(AL17*AN17)</f>
        <v>#DIV/0!</v>
      </c>
      <c r="U17" t="e">
        <f t="shared" ref="U17:U31" si="12">(BC17+(T17+2*0.95*0.0000000567*(((BC17+$B$7)+273)^4-(BC17+273)^4)-44100*I17)/(1.84*29.3*Q17+8*0.95*0.0000000567*(BC17+273)^3))</f>
        <v>#DIV/0!</v>
      </c>
      <c r="V17" t="e">
        <f t="shared" ref="V17:V31" si="13">($C$7*BD17+$D$7*BE17+$E$7*U17)</f>
        <v>#DIV/0!</v>
      </c>
      <c r="W17" t="e">
        <f t="shared" ref="W17:W31" si="14">0.61365*EXP(17.502*V17/(240.97+V17))</f>
        <v>#DIV/0!</v>
      </c>
      <c r="X17">
        <f t="shared" ref="X17:X31" si="15">(Y17/Z17*100)</f>
        <v>59.11274745700694</v>
      </c>
      <c r="Y17">
        <f t="shared" ref="Y17:Y31" si="16">AV17*(BA17+BB17)/1000</f>
        <v>2.2423326934063978</v>
      </c>
      <c r="Z17">
        <f t="shared" ref="Z17:Z31" si="17">0.61365*EXP(17.502*BC17/(240.97+BC17))</f>
        <v>3.7933149614425554</v>
      </c>
      <c r="AA17" t="e">
        <f t="shared" ref="AA17:AA31" si="18">(W17-AV17*(BA17+BB17)/1000)</f>
        <v>#DIV/0!</v>
      </c>
      <c r="AB17">
        <f t="shared" ref="AB17:AB31" si="19">(-I17*44100)</f>
        <v>-22.988898937286624</v>
      </c>
      <c r="AC17" t="e">
        <f t="shared" ref="AC17:AC31" si="20">2*29.3*Q17*0.92*(BC17-V17)</f>
        <v>#DIV/0!</v>
      </c>
      <c r="AD17" t="e">
        <f t="shared" ref="AD17:AD31" si="21">2*0.95*0.0000000567*(((BC17+$B$7)+273)^4-(V17+273)^4)</f>
        <v>#DIV/0!</v>
      </c>
      <c r="AE17" t="e">
        <f t="shared" ref="AE17:AE31" si="22">T17+AD17+AB17+AC17</f>
        <v>#DIV/0!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MAX(0,($B$13+$C$13*BH17)/(1+$D$13*BH17)*BA17/(BC17+273)*$E$13)</f>
        <v>53801.240011735863</v>
      </c>
      <c r="AK17">
        <f t="shared" ref="AK17:AK31" si="26">$B$11*BI17+$C$11*BJ17</f>
        <v>0</v>
      </c>
      <c r="AL17" t="e">
        <f t="shared" ref="AL17:AL31" si="27">AK17*AM17</f>
        <v>#DIV/0!</v>
      </c>
      <c r="AM17" t="e">
        <f t="shared" ref="AM17:AM31" si="28">($B$11*$D$9+$C$11*$D$9)/($B$11+$C$11)</f>
        <v>#DIV/0!</v>
      </c>
      <c r="AN17" t="e">
        <f t="shared" ref="AN17:AN31" si="29">($B$11*$K$9+$C$11*$K$9)/($B$11+$C$11)</f>
        <v>#DIV/0!</v>
      </c>
      <c r="AO17">
        <v>6</v>
      </c>
      <c r="AP17">
        <v>0.5</v>
      </c>
      <c r="AQ17" t="s">
        <v>235</v>
      </c>
      <c r="AR17">
        <v>2</v>
      </c>
      <c r="AS17">
        <v>1608146562.75</v>
      </c>
      <c r="AT17">
        <v>401.615366666667</v>
      </c>
      <c r="AU17">
        <v>406.679033333333</v>
      </c>
      <c r="AV17">
        <v>21.9330766666667</v>
      </c>
      <c r="AW17">
        <v>21.321280000000002</v>
      </c>
      <c r="AX17">
        <v>401.21249999999998</v>
      </c>
      <c r="AY17">
        <v>21.6169433333333</v>
      </c>
      <c r="AZ17">
        <v>500.02566666666701</v>
      </c>
      <c r="BA17">
        <v>102.135166666667</v>
      </c>
      <c r="BB17">
        <v>0.10004308000000001</v>
      </c>
      <c r="BC17">
        <v>27.993106666666701</v>
      </c>
      <c r="BD17">
        <v>29.070066666666701</v>
      </c>
      <c r="BE17">
        <v>999.9</v>
      </c>
      <c r="BF17">
        <v>0</v>
      </c>
      <c r="BG17">
        <v>0</v>
      </c>
      <c r="BH17">
        <v>9994.8176666666695</v>
      </c>
      <c r="BI17">
        <v>0</v>
      </c>
      <c r="BJ17">
        <v>501.16733333333298</v>
      </c>
      <c r="BK17">
        <v>1608146327.5</v>
      </c>
      <c r="BL17" t="s">
        <v>236</v>
      </c>
      <c r="BM17">
        <v>1608146327.5</v>
      </c>
      <c r="BN17">
        <v>1608146319.5</v>
      </c>
      <c r="BO17">
        <v>18</v>
      </c>
      <c r="BP17">
        <v>-0.59499999999999997</v>
      </c>
      <c r="BQ17">
        <v>-2.5000000000000001E-2</v>
      </c>
      <c r="BR17">
        <v>-0.73099999999999998</v>
      </c>
      <c r="BS17">
        <v>0.28899999999999998</v>
      </c>
      <c r="BT17">
        <v>1421</v>
      </c>
      <c r="BU17">
        <v>21</v>
      </c>
      <c r="BV17">
        <v>0.1</v>
      </c>
      <c r="BW17">
        <v>0.14000000000000001</v>
      </c>
      <c r="BX17">
        <v>3.9494080300914201</v>
      </c>
      <c r="BY17">
        <v>3.12476101635907</v>
      </c>
      <c r="BZ17">
        <v>0.23413248290226099</v>
      </c>
      <c r="CA17">
        <v>0</v>
      </c>
      <c r="CB17">
        <v>-5.0345256666666698</v>
      </c>
      <c r="CC17">
        <v>-3.7900898776418201</v>
      </c>
      <c r="CD17">
        <v>0.27475001044201802</v>
      </c>
      <c r="CE17">
        <v>0</v>
      </c>
      <c r="CF17">
        <v>0.60924089999999997</v>
      </c>
      <c r="CG17">
        <v>0.38954592213570599</v>
      </c>
      <c r="CH17">
        <v>3.2966152371131603E-2</v>
      </c>
      <c r="CI17">
        <v>0</v>
      </c>
      <c r="CJ17">
        <v>0</v>
      </c>
      <c r="CK17">
        <v>3</v>
      </c>
      <c r="CL17" t="s">
        <v>237</v>
      </c>
      <c r="CM17">
        <v>100</v>
      </c>
      <c r="CN17">
        <v>100</v>
      </c>
      <c r="CO17">
        <v>0.40300000000000002</v>
      </c>
      <c r="CP17">
        <v>0.31569999999999998</v>
      </c>
      <c r="CQ17">
        <v>0.57134236021719298</v>
      </c>
      <c r="CR17">
        <v>-1.6043650578588901E-5</v>
      </c>
      <c r="CS17">
        <v>-1.15305589960158E-6</v>
      </c>
      <c r="CT17">
        <v>3.6581349982770798E-10</v>
      </c>
      <c r="CU17">
        <v>-0.108264916405687</v>
      </c>
      <c r="CV17">
        <v>-1.48585495900011E-2</v>
      </c>
      <c r="CW17">
        <v>2.0620247853856302E-3</v>
      </c>
      <c r="CX17">
        <v>-2.1578943166311499E-5</v>
      </c>
      <c r="CY17">
        <v>18</v>
      </c>
      <c r="CZ17">
        <v>2225</v>
      </c>
      <c r="DA17">
        <v>1</v>
      </c>
      <c r="DB17">
        <v>25</v>
      </c>
      <c r="DC17">
        <v>4</v>
      </c>
      <c r="DD17">
        <v>4.2</v>
      </c>
      <c r="DE17">
        <v>2</v>
      </c>
      <c r="DF17">
        <v>509.49799999999999</v>
      </c>
      <c r="DG17">
        <v>476.13299999999998</v>
      </c>
      <c r="DH17">
        <v>23.1204</v>
      </c>
      <c r="DI17">
        <v>34.856200000000001</v>
      </c>
      <c r="DJ17">
        <v>30</v>
      </c>
      <c r="DK17">
        <v>34.860500000000002</v>
      </c>
      <c r="DL17">
        <v>34.894799999999996</v>
      </c>
      <c r="DM17">
        <v>19.334399999999999</v>
      </c>
      <c r="DN17">
        <v>18.670400000000001</v>
      </c>
      <c r="DO17">
        <v>38.852800000000002</v>
      </c>
      <c r="DP17">
        <v>23.123000000000001</v>
      </c>
      <c r="DQ17">
        <v>406.25900000000001</v>
      </c>
      <c r="DR17">
        <v>21.287199999999999</v>
      </c>
      <c r="DS17">
        <v>97.705500000000001</v>
      </c>
      <c r="DT17">
        <v>101.639</v>
      </c>
    </row>
    <row r="18" spans="1:124" x14ac:dyDescent="0.25">
      <c r="A18">
        <v>2</v>
      </c>
      <c r="B18">
        <v>1608146691</v>
      </c>
      <c r="C18">
        <v>120.5</v>
      </c>
      <c r="D18" t="s">
        <v>238</v>
      </c>
      <c r="E18" t="s">
        <v>239</v>
      </c>
      <c r="F18" t="s">
        <v>233</v>
      </c>
      <c r="G18" t="s">
        <v>234</v>
      </c>
      <c r="H18">
        <v>1608146683.25</v>
      </c>
      <c r="I18">
        <f t="shared" si="0"/>
        <v>8.0119594985307693E-4</v>
      </c>
      <c r="J18">
        <f t="shared" si="1"/>
        <v>0.80119594985307696</v>
      </c>
      <c r="K18">
        <f t="shared" si="2"/>
        <v>-0.60738740138226877</v>
      </c>
      <c r="L18">
        <f t="shared" si="3"/>
        <v>49.582606666666699</v>
      </c>
      <c r="M18" t="e">
        <f t="shared" si="4"/>
        <v>#DIV/0!</v>
      </c>
      <c r="N18" t="e">
        <f t="shared" si="5"/>
        <v>#DIV/0!</v>
      </c>
      <c r="O18">
        <f t="shared" si="6"/>
        <v>5.068673424592939</v>
      </c>
      <c r="P18" t="e">
        <f t="shared" si="7"/>
        <v>#DIV/0!</v>
      </c>
      <c r="Q18">
        <f t="shared" si="8"/>
        <v>2.9663294880580353</v>
      </c>
      <c r="R18" t="e">
        <f t="shared" si="9"/>
        <v>#DIV/0!</v>
      </c>
      <c r="S18" t="e">
        <f t="shared" si="10"/>
        <v>#DIV/0!</v>
      </c>
      <c r="T18" t="e">
        <f t="shared" si="11"/>
        <v>#DIV/0!</v>
      </c>
      <c r="U18" t="e">
        <f t="shared" si="12"/>
        <v>#DIV/0!</v>
      </c>
      <c r="V18" t="e">
        <f t="shared" si="13"/>
        <v>#DIV/0!</v>
      </c>
      <c r="W18" t="e">
        <f t="shared" si="14"/>
        <v>#DIV/0!</v>
      </c>
      <c r="X18">
        <f t="shared" si="15"/>
        <v>59.2327990992612</v>
      </c>
      <c r="Y18">
        <f t="shared" si="16"/>
        <v>2.247507609561572</v>
      </c>
      <c r="Z18">
        <f t="shared" si="17"/>
        <v>3.794363332037106</v>
      </c>
      <c r="AA18" t="e">
        <f t="shared" si="18"/>
        <v>#DIV/0!</v>
      </c>
      <c r="AB18">
        <f t="shared" si="19"/>
        <v>-35.332741388520695</v>
      </c>
      <c r="AC18" t="e">
        <f t="shared" si="20"/>
        <v>#DIV/0!</v>
      </c>
      <c r="AD18" t="e">
        <f t="shared" si="21"/>
        <v>#DIV/0!</v>
      </c>
      <c r="AE18" t="e">
        <f t="shared" si="22"/>
        <v>#DIV/0!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53815.167402433195</v>
      </c>
      <c r="AK18">
        <f t="shared" si="26"/>
        <v>0</v>
      </c>
      <c r="AL18" t="e">
        <f t="shared" si="27"/>
        <v>#DIV/0!</v>
      </c>
      <c r="AM18" t="e">
        <f t="shared" si="28"/>
        <v>#DIV/0!</v>
      </c>
      <c r="AN18" t="e">
        <f t="shared" si="29"/>
        <v>#DIV/0!</v>
      </c>
      <c r="AO18">
        <v>6</v>
      </c>
      <c r="AP18">
        <v>0.5</v>
      </c>
      <c r="AQ18" t="s">
        <v>235</v>
      </c>
      <c r="AR18">
        <v>2</v>
      </c>
      <c r="AS18">
        <v>1608146683.25</v>
      </c>
      <c r="AT18">
        <v>49.582606666666699</v>
      </c>
      <c r="AU18">
        <v>48.9014466666667</v>
      </c>
      <c r="AV18">
        <v>21.985493333333299</v>
      </c>
      <c r="AW18">
        <v>21.0452433333333</v>
      </c>
      <c r="AX18">
        <v>49.014760000000003</v>
      </c>
      <c r="AY18">
        <v>21.6671533333333</v>
      </c>
      <c r="AZ18">
        <v>500.02526666666699</v>
      </c>
      <c r="BA18">
        <v>102.126833333333</v>
      </c>
      <c r="BB18">
        <v>0.10001122666666699</v>
      </c>
      <c r="BC18">
        <v>27.9978466666667</v>
      </c>
      <c r="BD18">
        <v>29.049303333333299</v>
      </c>
      <c r="BE18">
        <v>999.9</v>
      </c>
      <c r="BF18">
        <v>0</v>
      </c>
      <c r="BG18">
        <v>0</v>
      </c>
      <c r="BH18">
        <v>9998.5296666666709</v>
      </c>
      <c r="BI18">
        <v>0</v>
      </c>
      <c r="BJ18">
        <v>456.73660000000001</v>
      </c>
      <c r="BK18">
        <v>1608146327.5</v>
      </c>
      <c r="BL18" t="s">
        <v>236</v>
      </c>
      <c r="BM18">
        <v>1608146327.5</v>
      </c>
      <c r="BN18">
        <v>1608146319.5</v>
      </c>
      <c r="BO18">
        <v>18</v>
      </c>
      <c r="BP18">
        <v>-0.59499999999999997</v>
      </c>
      <c r="BQ18">
        <v>-2.5000000000000001E-2</v>
      </c>
      <c r="BR18">
        <v>-0.73099999999999998</v>
      </c>
      <c r="BS18">
        <v>0.28899999999999998</v>
      </c>
      <c r="BT18">
        <v>1421</v>
      </c>
      <c r="BU18">
        <v>21</v>
      </c>
      <c r="BV18">
        <v>0.1</v>
      </c>
      <c r="BW18">
        <v>0.14000000000000001</v>
      </c>
      <c r="BX18">
        <v>-0.602293385932267</v>
      </c>
      <c r="BY18">
        <v>-0.39421735021108001</v>
      </c>
      <c r="BZ18">
        <v>3.11590997322575E-2</v>
      </c>
      <c r="CA18">
        <v>1</v>
      </c>
      <c r="CB18">
        <v>0.68114560000000002</v>
      </c>
      <c r="CC18">
        <v>0.42967346829810898</v>
      </c>
      <c r="CD18">
        <v>3.3468343107679099E-2</v>
      </c>
      <c r="CE18">
        <v>0</v>
      </c>
      <c r="CF18">
        <v>0.94024830000000004</v>
      </c>
      <c r="CG18">
        <v>0.22725519911012301</v>
      </c>
      <c r="CH18">
        <v>1.8923218424552801E-2</v>
      </c>
      <c r="CI18">
        <v>0</v>
      </c>
      <c r="CJ18">
        <v>1</v>
      </c>
      <c r="CK18">
        <v>3</v>
      </c>
      <c r="CL18" t="s">
        <v>240</v>
      </c>
      <c r="CM18">
        <v>100</v>
      </c>
      <c r="CN18">
        <v>100</v>
      </c>
      <c r="CO18">
        <v>0.56799999999999995</v>
      </c>
      <c r="CP18">
        <v>0.31830000000000003</v>
      </c>
      <c r="CQ18">
        <v>0.57134236021719298</v>
      </c>
      <c r="CR18">
        <v>-1.6043650578588901E-5</v>
      </c>
      <c r="CS18">
        <v>-1.15305589960158E-6</v>
      </c>
      <c r="CT18">
        <v>3.6581349982770798E-10</v>
      </c>
      <c r="CU18">
        <v>-0.108264916405687</v>
      </c>
      <c r="CV18">
        <v>-1.48585495900011E-2</v>
      </c>
      <c r="CW18">
        <v>2.0620247853856302E-3</v>
      </c>
      <c r="CX18">
        <v>-2.1578943166311499E-5</v>
      </c>
      <c r="CY18">
        <v>18</v>
      </c>
      <c r="CZ18">
        <v>2225</v>
      </c>
      <c r="DA18">
        <v>1</v>
      </c>
      <c r="DB18">
        <v>25</v>
      </c>
      <c r="DC18">
        <v>6.1</v>
      </c>
      <c r="DD18">
        <v>6.2</v>
      </c>
      <c r="DE18">
        <v>2</v>
      </c>
      <c r="DF18">
        <v>509.67500000000001</v>
      </c>
      <c r="DG18">
        <v>474.88499999999999</v>
      </c>
      <c r="DH18">
        <v>23.098099999999999</v>
      </c>
      <c r="DI18">
        <v>34.853200000000001</v>
      </c>
      <c r="DJ18">
        <v>30.0001</v>
      </c>
      <c r="DK18">
        <v>34.857300000000002</v>
      </c>
      <c r="DL18">
        <v>34.8917</v>
      </c>
      <c r="DM18">
        <v>5.0406500000000003</v>
      </c>
      <c r="DN18">
        <v>19.519200000000001</v>
      </c>
      <c r="DO18">
        <v>38.481499999999997</v>
      </c>
      <c r="DP18">
        <v>23.099499999999999</v>
      </c>
      <c r="DQ18">
        <v>49.098799999999997</v>
      </c>
      <c r="DR18">
        <v>20.9297</v>
      </c>
      <c r="DS18">
        <v>97.708500000000001</v>
      </c>
      <c r="DT18">
        <v>101.637</v>
      </c>
    </row>
    <row r="19" spans="1:124" x14ac:dyDescent="0.25">
      <c r="A19">
        <v>3</v>
      </c>
      <c r="B19">
        <v>1608146773.5</v>
      </c>
      <c r="C19">
        <v>203</v>
      </c>
      <c r="D19" t="s">
        <v>241</v>
      </c>
      <c r="E19" t="s">
        <v>242</v>
      </c>
      <c r="F19" t="s">
        <v>233</v>
      </c>
      <c r="G19" t="s">
        <v>234</v>
      </c>
      <c r="H19">
        <v>1608146765.75</v>
      </c>
      <c r="I19">
        <f t="shared" si="0"/>
        <v>1.1577317201813644E-3</v>
      </c>
      <c r="J19">
        <f t="shared" si="1"/>
        <v>1.1577317201813644</v>
      </c>
      <c r="K19">
        <f t="shared" si="2"/>
        <v>0.19265310264115057</v>
      </c>
      <c r="L19">
        <f t="shared" si="3"/>
        <v>79.622516666666698</v>
      </c>
      <c r="M19" t="e">
        <f t="shared" si="4"/>
        <v>#DIV/0!</v>
      </c>
      <c r="N19" t="e">
        <f t="shared" si="5"/>
        <v>#DIV/0!</v>
      </c>
      <c r="O19">
        <f t="shared" si="6"/>
        <v>8.1395158949848501</v>
      </c>
      <c r="P19" t="e">
        <f t="shared" si="7"/>
        <v>#DIV/0!</v>
      </c>
      <c r="Q19">
        <f t="shared" si="8"/>
        <v>2.9655491538575456</v>
      </c>
      <c r="R19" t="e">
        <f t="shared" si="9"/>
        <v>#DIV/0!</v>
      </c>
      <c r="S19" t="e">
        <f t="shared" si="10"/>
        <v>#DIV/0!</v>
      </c>
      <c r="T19" t="e">
        <f t="shared" si="11"/>
        <v>#DIV/0!</v>
      </c>
      <c r="U19" t="e">
        <f t="shared" si="12"/>
        <v>#DIV/0!</v>
      </c>
      <c r="V19" t="e">
        <f t="shared" si="13"/>
        <v>#DIV/0!</v>
      </c>
      <c r="W19" t="e">
        <f t="shared" si="14"/>
        <v>#DIV/0!</v>
      </c>
      <c r="X19">
        <f t="shared" si="15"/>
        <v>59.095842724123671</v>
      </c>
      <c r="Y19">
        <f t="shared" si="16"/>
        <v>2.2407550054534551</v>
      </c>
      <c r="Z19">
        <f t="shared" si="17"/>
        <v>3.7917303521906636</v>
      </c>
      <c r="AA19" t="e">
        <f t="shared" si="18"/>
        <v>#DIV/0!</v>
      </c>
      <c r="AB19">
        <f t="shared" si="19"/>
        <v>-51.055968859998167</v>
      </c>
      <c r="AC19" t="e">
        <f t="shared" si="20"/>
        <v>#DIV/0!</v>
      </c>
      <c r="AD19" t="e">
        <f t="shared" si="21"/>
        <v>#DIV/0!</v>
      </c>
      <c r="AE19" t="e">
        <f t="shared" si="22"/>
        <v>#DIV/0!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53794.471775685459</v>
      </c>
      <c r="AK19">
        <f t="shared" si="26"/>
        <v>0</v>
      </c>
      <c r="AL19" t="e">
        <f t="shared" si="27"/>
        <v>#DIV/0!</v>
      </c>
      <c r="AM19" t="e">
        <f t="shared" si="28"/>
        <v>#DIV/0!</v>
      </c>
      <c r="AN19" t="e">
        <f t="shared" si="29"/>
        <v>#DIV/0!</v>
      </c>
      <c r="AO19">
        <v>6</v>
      </c>
      <c r="AP19">
        <v>0.5</v>
      </c>
      <c r="AQ19" t="s">
        <v>235</v>
      </c>
      <c r="AR19">
        <v>2</v>
      </c>
      <c r="AS19">
        <v>1608146765.75</v>
      </c>
      <c r="AT19">
        <v>79.622516666666698</v>
      </c>
      <c r="AU19">
        <v>79.964299999999994</v>
      </c>
      <c r="AV19">
        <v>21.919553333333301</v>
      </c>
      <c r="AW19">
        <v>20.5608</v>
      </c>
      <c r="AX19">
        <v>79.059473333333301</v>
      </c>
      <c r="AY19">
        <v>21.60399</v>
      </c>
      <c r="AZ19">
        <v>500.026633333333</v>
      </c>
      <c r="BA19">
        <v>102.1263</v>
      </c>
      <c r="BB19">
        <v>0.10000778</v>
      </c>
      <c r="BC19">
        <v>27.985939999999999</v>
      </c>
      <c r="BD19">
        <v>28.989046666666699</v>
      </c>
      <c r="BE19">
        <v>999.9</v>
      </c>
      <c r="BF19">
        <v>0</v>
      </c>
      <c r="BG19">
        <v>0</v>
      </c>
      <c r="BH19">
        <v>9994.1633333333302</v>
      </c>
      <c r="BI19">
        <v>0</v>
      </c>
      <c r="BJ19">
        <v>445.85046666666699</v>
      </c>
      <c r="BK19">
        <v>1608146327.5</v>
      </c>
      <c r="BL19" t="s">
        <v>236</v>
      </c>
      <c r="BM19">
        <v>1608146327.5</v>
      </c>
      <c r="BN19">
        <v>1608146319.5</v>
      </c>
      <c r="BO19">
        <v>18</v>
      </c>
      <c r="BP19">
        <v>-0.59499999999999997</v>
      </c>
      <c r="BQ19">
        <v>-2.5000000000000001E-2</v>
      </c>
      <c r="BR19">
        <v>-0.73099999999999998</v>
      </c>
      <c r="BS19">
        <v>0.28899999999999998</v>
      </c>
      <c r="BT19">
        <v>1421</v>
      </c>
      <c r="BU19">
        <v>21</v>
      </c>
      <c r="BV19">
        <v>0.1</v>
      </c>
      <c r="BW19">
        <v>0.14000000000000001</v>
      </c>
      <c r="BX19">
        <v>0.199309146584947</v>
      </c>
      <c r="BY19">
        <v>-0.191045356417715</v>
      </c>
      <c r="BZ19">
        <v>2.01429624520887E-2</v>
      </c>
      <c r="CA19">
        <v>1</v>
      </c>
      <c r="CB19">
        <v>-0.34478966666666699</v>
      </c>
      <c r="CC19">
        <v>0.17967654727474899</v>
      </c>
      <c r="CD19">
        <v>1.9719142463324499E-2</v>
      </c>
      <c r="CE19">
        <v>1</v>
      </c>
      <c r="CF19">
        <v>1.3587896666666699</v>
      </c>
      <c r="CG19">
        <v>-8.3493570634036798E-2</v>
      </c>
      <c r="CH19">
        <v>1.10521592108611E-2</v>
      </c>
      <c r="CI19">
        <v>1</v>
      </c>
      <c r="CJ19">
        <v>3</v>
      </c>
      <c r="CK19">
        <v>3</v>
      </c>
      <c r="CL19" t="s">
        <v>243</v>
      </c>
      <c r="CM19">
        <v>100</v>
      </c>
      <c r="CN19">
        <v>100</v>
      </c>
      <c r="CO19">
        <v>0.56299999999999994</v>
      </c>
      <c r="CP19">
        <v>0.31419999999999998</v>
      </c>
      <c r="CQ19">
        <v>0.57134236021719298</v>
      </c>
      <c r="CR19">
        <v>-1.6043650578588901E-5</v>
      </c>
      <c r="CS19">
        <v>-1.15305589960158E-6</v>
      </c>
      <c r="CT19">
        <v>3.6581349982770798E-10</v>
      </c>
      <c r="CU19">
        <v>-0.108264916405687</v>
      </c>
      <c r="CV19">
        <v>-1.48585495900011E-2</v>
      </c>
      <c r="CW19">
        <v>2.0620247853856302E-3</v>
      </c>
      <c r="CX19">
        <v>-2.1578943166311499E-5</v>
      </c>
      <c r="CY19">
        <v>18</v>
      </c>
      <c r="CZ19">
        <v>2225</v>
      </c>
      <c r="DA19">
        <v>1</v>
      </c>
      <c r="DB19">
        <v>25</v>
      </c>
      <c r="DC19">
        <v>7.4</v>
      </c>
      <c r="DD19">
        <v>7.6</v>
      </c>
      <c r="DE19">
        <v>2</v>
      </c>
      <c r="DF19">
        <v>509.89299999999997</v>
      </c>
      <c r="DG19">
        <v>474.31099999999998</v>
      </c>
      <c r="DH19">
        <v>23.1479</v>
      </c>
      <c r="DI19">
        <v>34.856200000000001</v>
      </c>
      <c r="DJ19">
        <v>29.9999</v>
      </c>
      <c r="DK19">
        <v>34.857300000000002</v>
      </c>
      <c r="DL19">
        <v>34.8917</v>
      </c>
      <c r="DM19">
        <v>6.3244800000000003</v>
      </c>
      <c r="DN19">
        <v>20.989699999999999</v>
      </c>
      <c r="DO19">
        <v>37.740200000000002</v>
      </c>
      <c r="DP19">
        <v>23.151</v>
      </c>
      <c r="DQ19">
        <v>80.170100000000005</v>
      </c>
      <c r="DR19">
        <v>20.406700000000001</v>
      </c>
      <c r="DS19">
        <v>97.7072</v>
      </c>
      <c r="DT19">
        <v>101.636</v>
      </c>
    </row>
    <row r="20" spans="1:124" x14ac:dyDescent="0.25">
      <c r="A20">
        <v>4</v>
      </c>
      <c r="B20">
        <v>1608146841.5</v>
      </c>
      <c r="C20">
        <v>271</v>
      </c>
      <c r="D20" t="s">
        <v>244</v>
      </c>
      <c r="E20" t="s">
        <v>245</v>
      </c>
      <c r="F20" t="s">
        <v>233</v>
      </c>
      <c r="G20" t="s">
        <v>234</v>
      </c>
      <c r="H20">
        <v>1608146833.5</v>
      </c>
      <c r="I20">
        <f t="shared" si="0"/>
        <v>1.3249354937569721E-3</v>
      </c>
      <c r="J20">
        <f t="shared" si="1"/>
        <v>1.3249354937569722</v>
      </c>
      <c r="K20">
        <f t="shared" si="2"/>
        <v>0.97453841979176847</v>
      </c>
      <c r="L20">
        <f t="shared" si="3"/>
        <v>99.444245161290297</v>
      </c>
      <c r="M20" t="e">
        <f t="shared" si="4"/>
        <v>#DIV/0!</v>
      </c>
      <c r="N20" t="e">
        <f t="shared" si="5"/>
        <v>#DIV/0!</v>
      </c>
      <c r="O20">
        <f t="shared" si="6"/>
        <v>10.165759450155981</v>
      </c>
      <c r="P20" t="e">
        <f t="shared" si="7"/>
        <v>#DIV/0!</v>
      </c>
      <c r="Q20">
        <f t="shared" si="8"/>
        <v>2.9674260441074565</v>
      </c>
      <c r="R20" t="e">
        <f t="shared" si="9"/>
        <v>#DIV/0!</v>
      </c>
      <c r="S20" t="e">
        <f t="shared" si="10"/>
        <v>#DIV/0!</v>
      </c>
      <c r="T20" t="e">
        <f t="shared" si="11"/>
        <v>#DIV/0!</v>
      </c>
      <c r="U20" t="e">
        <f t="shared" si="12"/>
        <v>#DIV/0!</v>
      </c>
      <c r="V20" t="e">
        <f t="shared" si="13"/>
        <v>#DIV/0!</v>
      </c>
      <c r="W20" t="e">
        <f t="shared" si="14"/>
        <v>#DIV/0!</v>
      </c>
      <c r="X20">
        <f t="shared" si="15"/>
        <v>58.680337443981522</v>
      </c>
      <c r="Y20">
        <f t="shared" si="16"/>
        <v>2.2269130897285629</v>
      </c>
      <c r="Z20">
        <f t="shared" si="17"/>
        <v>3.794990258627021</v>
      </c>
      <c r="AA20" t="e">
        <f t="shared" si="18"/>
        <v>#DIV/0!</v>
      </c>
      <c r="AB20">
        <f t="shared" si="19"/>
        <v>-58.429655274682467</v>
      </c>
      <c r="AC20" t="e">
        <f t="shared" si="20"/>
        <v>#DIV/0!</v>
      </c>
      <c r="AD20" t="e">
        <f t="shared" si="21"/>
        <v>#DIV/0!</v>
      </c>
      <c r="AE20" t="e">
        <f t="shared" si="22"/>
        <v>#DIV/0!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53846.701103256994</v>
      </c>
      <c r="AK20">
        <f t="shared" si="26"/>
        <v>0</v>
      </c>
      <c r="AL20" t="e">
        <f t="shared" si="27"/>
        <v>#DIV/0!</v>
      </c>
      <c r="AM20" t="e">
        <f t="shared" si="28"/>
        <v>#DIV/0!</v>
      </c>
      <c r="AN20" t="e">
        <f t="shared" si="29"/>
        <v>#DIV/0!</v>
      </c>
      <c r="AO20">
        <v>6</v>
      </c>
      <c r="AP20">
        <v>0.5</v>
      </c>
      <c r="AQ20" t="s">
        <v>235</v>
      </c>
      <c r="AR20">
        <v>2</v>
      </c>
      <c r="AS20">
        <v>1608146833.5</v>
      </c>
      <c r="AT20">
        <v>99.444245161290297</v>
      </c>
      <c r="AU20">
        <v>100.771741935484</v>
      </c>
      <c r="AV20">
        <v>21.784274193548399</v>
      </c>
      <c r="AW20">
        <v>20.2290548387097</v>
      </c>
      <c r="AX20">
        <v>98.885396774193495</v>
      </c>
      <c r="AY20">
        <v>21.474412903225801</v>
      </c>
      <c r="AZ20">
        <v>500.02183870967701</v>
      </c>
      <c r="BA20">
        <v>102.125774193548</v>
      </c>
      <c r="BB20">
        <v>9.9944687096774204E-2</v>
      </c>
      <c r="BC20">
        <v>28.0006806451613</v>
      </c>
      <c r="BD20">
        <v>28.957661290322601</v>
      </c>
      <c r="BE20">
        <v>999.9</v>
      </c>
      <c r="BF20">
        <v>0</v>
      </c>
      <c r="BG20">
        <v>0</v>
      </c>
      <c r="BH20">
        <v>10004.8448387097</v>
      </c>
      <c r="BI20">
        <v>0</v>
      </c>
      <c r="BJ20">
        <v>440.12635483870997</v>
      </c>
      <c r="BK20">
        <v>1608146327.5</v>
      </c>
      <c r="BL20" t="s">
        <v>236</v>
      </c>
      <c r="BM20">
        <v>1608146327.5</v>
      </c>
      <c r="BN20">
        <v>1608146319.5</v>
      </c>
      <c r="BO20">
        <v>18</v>
      </c>
      <c r="BP20">
        <v>-0.59499999999999997</v>
      </c>
      <c r="BQ20">
        <v>-2.5000000000000001E-2</v>
      </c>
      <c r="BR20">
        <v>-0.73099999999999998</v>
      </c>
      <c r="BS20">
        <v>0.28899999999999998</v>
      </c>
      <c r="BT20">
        <v>1421</v>
      </c>
      <c r="BU20">
        <v>21</v>
      </c>
      <c r="BV20">
        <v>0.1</v>
      </c>
      <c r="BW20">
        <v>0.14000000000000001</v>
      </c>
      <c r="BX20">
        <v>0.97860243557915105</v>
      </c>
      <c r="BY20">
        <v>-0.207810270343013</v>
      </c>
      <c r="BZ20">
        <v>1.9275603686451599E-2</v>
      </c>
      <c r="CA20">
        <v>1</v>
      </c>
      <c r="CB20">
        <v>-1.328217</v>
      </c>
      <c r="CC20">
        <v>0.16994482758620399</v>
      </c>
      <c r="CD20">
        <v>1.64828818576526E-2</v>
      </c>
      <c r="CE20">
        <v>1</v>
      </c>
      <c r="CF20">
        <v>1.5552286666666699</v>
      </c>
      <c r="CG20">
        <v>8.9924449388210606E-2</v>
      </c>
      <c r="CH20">
        <v>1.6068756378623601E-2</v>
      </c>
      <c r="CI20">
        <v>1</v>
      </c>
      <c r="CJ20">
        <v>3</v>
      </c>
      <c r="CK20">
        <v>3</v>
      </c>
      <c r="CL20" t="s">
        <v>243</v>
      </c>
      <c r="CM20">
        <v>100</v>
      </c>
      <c r="CN20">
        <v>100</v>
      </c>
      <c r="CO20">
        <v>0.55900000000000005</v>
      </c>
      <c r="CP20">
        <v>0.30909999999999999</v>
      </c>
      <c r="CQ20">
        <v>0.57134236021719298</v>
      </c>
      <c r="CR20">
        <v>-1.6043650578588901E-5</v>
      </c>
      <c r="CS20">
        <v>-1.15305589960158E-6</v>
      </c>
      <c r="CT20">
        <v>3.6581349982770798E-10</v>
      </c>
      <c r="CU20">
        <v>-0.108264916405687</v>
      </c>
      <c r="CV20">
        <v>-1.48585495900011E-2</v>
      </c>
      <c r="CW20">
        <v>2.0620247853856302E-3</v>
      </c>
      <c r="CX20">
        <v>-2.1578943166311499E-5</v>
      </c>
      <c r="CY20">
        <v>18</v>
      </c>
      <c r="CZ20">
        <v>2225</v>
      </c>
      <c r="DA20">
        <v>1</v>
      </c>
      <c r="DB20">
        <v>25</v>
      </c>
      <c r="DC20">
        <v>8.6</v>
      </c>
      <c r="DD20">
        <v>8.6999999999999993</v>
      </c>
      <c r="DE20">
        <v>2</v>
      </c>
      <c r="DF20">
        <v>510.154</v>
      </c>
      <c r="DG20">
        <v>474.10199999999998</v>
      </c>
      <c r="DH20">
        <v>23.159500000000001</v>
      </c>
      <c r="DI20">
        <v>34.853099999999998</v>
      </c>
      <c r="DJ20">
        <v>29.9999</v>
      </c>
      <c r="DK20">
        <v>34.854100000000003</v>
      </c>
      <c r="DL20">
        <v>34.888500000000001</v>
      </c>
      <c r="DM20">
        <v>7.1980199999999996</v>
      </c>
      <c r="DN20">
        <v>20.989699999999999</v>
      </c>
      <c r="DO20">
        <v>36.995399999999997</v>
      </c>
      <c r="DP20">
        <v>23.163499999999999</v>
      </c>
      <c r="DQ20">
        <v>100.971</v>
      </c>
      <c r="DR20">
        <v>20.285499999999999</v>
      </c>
      <c r="DS20">
        <v>97.707899999999995</v>
      </c>
      <c r="DT20">
        <v>101.636</v>
      </c>
    </row>
    <row r="21" spans="1:124" x14ac:dyDescent="0.25">
      <c r="A21">
        <v>5</v>
      </c>
      <c r="B21">
        <v>1608146953.5</v>
      </c>
      <c r="C21">
        <v>383</v>
      </c>
      <c r="D21" t="s">
        <v>246</v>
      </c>
      <c r="E21" t="s">
        <v>247</v>
      </c>
      <c r="F21" t="s">
        <v>233</v>
      </c>
      <c r="G21" t="s">
        <v>234</v>
      </c>
      <c r="H21">
        <v>1608146945.5</v>
      </c>
      <c r="I21">
        <f t="shared" si="0"/>
        <v>1.6959253962713166E-3</v>
      </c>
      <c r="J21">
        <f t="shared" si="1"/>
        <v>1.6959253962713166</v>
      </c>
      <c r="K21">
        <f t="shared" si="2"/>
        <v>2.9176530239933931</v>
      </c>
      <c r="L21">
        <f t="shared" si="3"/>
        <v>149.526064516129</v>
      </c>
      <c r="M21" t="e">
        <f t="shared" si="4"/>
        <v>#DIV/0!</v>
      </c>
      <c r="N21" t="e">
        <f t="shared" si="5"/>
        <v>#DIV/0!</v>
      </c>
      <c r="O21">
        <f t="shared" si="6"/>
        <v>15.285483442792511</v>
      </c>
      <c r="P21" t="e">
        <f t="shared" si="7"/>
        <v>#DIV/0!</v>
      </c>
      <c r="Q21">
        <f t="shared" si="8"/>
        <v>2.9644484173660968</v>
      </c>
      <c r="R21" t="e">
        <f t="shared" si="9"/>
        <v>#DIV/0!</v>
      </c>
      <c r="S21" t="e">
        <f t="shared" si="10"/>
        <v>#DIV/0!</v>
      </c>
      <c r="T21" t="e">
        <f t="shared" si="11"/>
        <v>#DIV/0!</v>
      </c>
      <c r="U21" t="e">
        <f t="shared" si="12"/>
        <v>#DIV/0!</v>
      </c>
      <c r="V21" t="e">
        <f t="shared" si="13"/>
        <v>#DIV/0!</v>
      </c>
      <c r="W21" t="e">
        <f t="shared" si="14"/>
        <v>#DIV/0!</v>
      </c>
      <c r="X21">
        <f t="shared" si="15"/>
        <v>58.007062285546759</v>
      </c>
      <c r="Y21">
        <f t="shared" si="16"/>
        <v>2.1997831416020777</v>
      </c>
      <c r="Z21">
        <f t="shared" si="17"/>
        <v>3.7922677945202254</v>
      </c>
      <c r="AA21" t="e">
        <f t="shared" si="18"/>
        <v>#DIV/0!</v>
      </c>
      <c r="AB21">
        <f t="shared" si="19"/>
        <v>-74.790309975565066</v>
      </c>
      <c r="AC21" t="e">
        <f t="shared" si="20"/>
        <v>#DIV/0!</v>
      </c>
      <c r="AD21" t="e">
        <f t="shared" si="21"/>
        <v>#DIV/0!</v>
      </c>
      <c r="AE21" t="e">
        <f t="shared" si="22"/>
        <v>#DIV/0!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53761.861722075097</v>
      </c>
      <c r="AK21">
        <f t="shared" si="26"/>
        <v>0</v>
      </c>
      <c r="AL21" t="e">
        <f t="shared" si="27"/>
        <v>#DIV/0!</v>
      </c>
      <c r="AM21" t="e">
        <f t="shared" si="28"/>
        <v>#DIV/0!</v>
      </c>
      <c r="AN21" t="e">
        <f t="shared" si="29"/>
        <v>#DIV/0!</v>
      </c>
      <c r="AO21">
        <v>6</v>
      </c>
      <c r="AP21">
        <v>0.5</v>
      </c>
      <c r="AQ21" t="s">
        <v>235</v>
      </c>
      <c r="AR21">
        <v>2</v>
      </c>
      <c r="AS21">
        <v>1608146945.5</v>
      </c>
      <c r="AT21">
        <v>149.526064516129</v>
      </c>
      <c r="AU21">
        <v>153.33125806451599</v>
      </c>
      <c r="AV21">
        <v>21.518777419354802</v>
      </c>
      <c r="AW21">
        <v>19.527612903225801</v>
      </c>
      <c r="AX21">
        <v>149.246064516129</v>
      </c>
      <c r="AY21">
        <v>21.271777419354802</v>
      </c>
      <c r="AZ21">
        <v>500.03838709677399</v>
      </c>
      <c r="BA21">
        <v>102.126161290323</v>
      </c>
      <c r="BB21">
        <v>0.100052529032258</v>
      </c>
      <c r="BC21">
        <v>27.988370967741901</v>
      </c>
      <c r="BD21">
        <v>28.859296774193499</v>
      </c>
      <c r="BE21">
        <v>999.9</v>
      </c>
      <c r="BF21">
        <v>0</v>
      </c>
      <c r="BG21">
        <v>0</v>
      </c>
      <c r="BH21">
        <v>9987.9464516128992</v>
      </c>
      <c r="BI21">
        <v>0</v>
      </c>
      <c r="BJ21">
        <v>465.08935483870999</v>
      </c>
      <c r="BK21">
        <v>1608146977.5</v>
      </c>
      <c r="BL21" t="s">
        <v>248</v>
      </c>
      <c r="BM21">
        <v>1608146974.5</v>
      </c>
      <c r="BN21">
        <v>1608146977.5</v>
      </c>
      <c r="BO21">
        <v>19</v>
      </c>
      <c r="BP21">
        <v>-0.26300000000000001</v>
      </c>
      <c r="BQ21">
        <v>3.2000000000000001E-2</v>
      </c>
      <c r="BR21">
        <v>0.28000000000000003</v>
      </c>
      <c r="BS21">
        <v>0.247</v>
      </c>
      <c r="BT21">
        <v>153</v>
      </c>
      <c r="BU21">
        <v>19</v>
      </c>
      <c r="BV21">
        <v>0.3</v>
      </c>
      <c r="BW21">
        <v>0.05</v>
      </c>
      <c r="BX21">
        <v>2.69073441882305</v>
      </c>
      <c r="BY21">
        <v>-5.6515069872460503E-3</v>
      </c>
      <c r="BZ21">
        <v>1.77074490779493E-2</v>
      </c>
      <c r="CA21">
        <v>1</v>
      </c>
      <c r="CB21">
        <v>-3.5413686666666702</v>
      </c>
      <c r="CC21">
        <v>-2.5806807563961299E-2</v>
      </c>
      <c r="CD21">
        <v>2.0789927646712801E-2</v>
      </c>
      <c r="CE21">
        <v>1</v>
      </c>
      <c r="CF21">
        <v>2.0454773333333298</v>
      </c>
      <c r="CG21">
        <v>0.17766834260289199</v>
      </c>
      <c r="CH21">
        <v>1.8528847586638801E-2</v>
      </c>
      <c r="CI21">
        <v>1</v>
      </c>
      <c r="CJ21">
        <v>3</v>
      </c>
      <c r="CK21">
        <v>3</v>
      </c>
      <c r="CL21" t="s">
        <v>243</v>
      </c>
      <c r="CM21">
        <v>100</v>
      </c>
      <c r="CN21">
        <v>100</v>
      </c>
      <c r="CO21">
        <v>0.28000000000000003</v>
      </c>
      <c r="CP21">
        <v>0.247</v>
      </c>
      <c r="CQ21">
        <v>0.57134236021719298</v>
      </c>
      <c r="CR21">
        <v>-1.6043650578588901E-5</v>
      </c>
      <c r="CS21">
        <v>-1.15305589960158E-6</v>
      </c>
      <c r="CT21">
        <v>3.6581349982770798E-10</v>
      </c>
      <c r="CU21">
        <v>-0.108264916405687</v>
      </c>
      <c r="CV21">
        <v>-1.48585495900011E-2</v>
      </c>
      <c r="CW21">
        <v>2.0620247853856302E-3</v>
      </c>
      <c r="CX21">
        <v>-2.1578943166311499E-5</v>
      </c>
      <c r="CY21">
        <v>18</v>
      </c>
      <c r="CZ21">
        <v>2225</v>
      </c>
      <c r="DA21">
        <v>1</v>
      </c>
      <c r="DB21">
        <v>25</v>
      </c>
      <c r="DC21">
        <v>10.4</v>
      </c>
      <c r="DD21">
        <v>10.6</v>
      </c>
      <c r="DE21">
        <v>2</v>
      </c>
      <c r="DF21">
        <v>510.18099999999998</v>
      </c>
      <c r="DG21">
        <v>473.83699999999999</v>
      </c>
      <c r="DH21">
        <v>23.2242</v>
      </c>
      <c r="DI21">
        <v>34.849899999999998</v>
      </c>
      <c r="DJ21">
        <v>29.9998</v>
      </c>
      <c r="DK21">
        <v>34.850900000000003</v>
      </c>
      <c r="DL21">
        <v>34.885300000000001</v>
      </c>
      <c r="DM21">
        <v>9.3671399999999991</v>
      </c>
      <c r="DN21">
        <v>22.464500000000001</v>
      </c>
      <c r="DO21">
        <v>35.494399999999999</v>
      </c>
      <c r="DP21">
        <v>23.226400000000002</v>
      </c>
      <c r="DQ21">
        <v>153.5</v>
      </c>
      <c r="DR21">
        <v>19.595400000000001</v>
      </c>
      <c r="DS21">
        <v>97.709699999999998</v>
      </c>
      <c r="DT21">
        <v>101.63500000000001</v>
      </c>
    </row>
    <row r="22" spans="1:124" x14ac:dyDescent="0.25">
      <c r="A22">
        <v>6</v>
      </c>
      <c r="B22">
        <v>1608147046.5</v>
      </c>
      <c r="C22">
        <v>476</v>
      </c>
      <c r="D22" t="s">
        <v>249</v>
      </c>
      <c r="E22" t="s">
        <v>250</v>
      </c>
      <c r="F22" t="s">
        <v>233</v>
      </c>
      <c r="G22" t="s">
        <v>234</v>
      </c>
      <c r="H22">
        <v>1608147038.75</v>
      </c>
      <c r="I22">
        <f t="shared" si="0"/>
        <v>1.8717075481816386E-3</v>
      </c>
      <c r="J22">
        <f t="shared" si="1"/>
        <v>1.8717075481816385</v>
      </c>
      <c r="K22">
        <f t="shared" si="2"/>
        <v>5.1151765681191801</v>
      </c>
      <c r="L22">
        <f t="shared" si="3"/>
        <v>198.68940000000001</v>
      </c>
      <c r="M22" t="e">
        <f t="shared" si="4"/>
        <v>#DIV/0!</v>
      </c>
      <c r="N22" t="e">
        <f t="shared" si="5"/>
        <v>#DIV/0!</v>
      </c>
      <c r="O22">
        <f t="shared" si="6"/>
        <v>20.310806784574492</v>
      </c>
      <c r="P22" t="e">
        <f t="shared" si="7"/>
        <v>#DIV/0!</v>
      </c>
      <c r="Q22">
        <f t="shared" si="8"/>
        <v>2.9659189484984756</v>
      </c>
      <c r="R22" t="e">
        <f t="shared" si="9"/>
        <v>#DIV/0!</v>
      </c>
      <c r="S22" t="e">
        <f t="shared" si="10"/>
        <v>#DIV/0!</v>
      </c>
      <c r="T22" t="e">
        <f t="shared" si="11"/>
        <v>#DIV/0!</v>
      </c>
      <c r="U22" t="e">
        <f t="shared" si="12"/>
        <v>#DIV/0!</v>
      </c>
      <c r="V22" t="e">
        <f t="shared" si="13"/>
        <v>#DIV/0!</v>
      </c>
      <c r="W22" t="e">
        <f t="shared" si="14"/>
        <v>#DIV/0!</v>
      </c>
      <c r="X22">
        <f t="shared" si="15"/>
        <v>57.686528144959524</v>
      </c>
      <c r="Y22">
        <f t="shared" si="16"/>
        <v>2.1895447719146501</v>
      </c>
      <c r="Z22">
        <f t="shared" si="17"/>
        <v>3.7955911758332537</v>
      </c>
      <c r="AA22" t="e">
        <f t="shared" si="18"/>
        <v>#DIV/0!</v>
      </c>
      <c r="AB22">
        <f t="shared" si="19"/>
        <v>-82.542302874810261</v>
      </c>
      <c r="AC22" t="e">
        <f t="shared" si="20"/>
        <v>#DIV/0!</v>
      </c>
      <c r="AD22" t="e">
        <f t="shared" si="21"/>
        <v>#DIV/0!</v>
      </c>
      <c r="AE22" t="e">
        <f t="shared" si="22"/>
        <v>#DIV/0!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53802.110175902177</v>
      </c>
      <c r="AK22">
        <f t="shared" si="26"/>
        <v>0</v>
      </c>
      <c r="AL22" t="e">
        <f t="shared" si="27"/>
        <v>#DIV/0!</v>
      </c>
      <c r="AM22" t="e">
        <f t="shared" si="28"/>
        <v>#DIV/0!</v>
      </c>
      <c r="AN22" t="e">
        <f t="shared" si="29"/>
        <v>#DIV/0!</v>
      </c>
      <c r="AO22">
        <v>6</v>
      </c>
      <c r="AP22">
        <v>0.5</v>
      </c>
      <c r="AQ22" t="s">
        <v>235</v>
      </c>
      <c r="AR22">
        <v>2</v>
      </c>
      <c r="AS22">
        <v>1608147038.75</v>
      </c>
      <c r="AT22">
        <v>198.68940000000001</v>
      </c>
      <c r="AU22">
        <v>205.27336666666699</v>
      </c>
      <c r="AV22">
        <v>21.4191066666667</v>
      </c>
      <c r="AW22">
        <v>19.221336666666701</v>
      </c>
      <c r="AX22">
        <v>198.426966666667</v>
      </c>
      <c r="AY22">
        <v>21.094149999999999</v>
      </c>
      <c r="AZ22">
        <v>500.038833333333</v>
      </c>
      <c r="BA22">
        <v>102.12390000000001</v>
      </c>
      <c r="BB22">
        <v>0.100007186666667</v>
      </c>
      <c r="BC22">
        <v>28.003396666666699</v>
      </c>
      <c r="BD22">
        <v>28.839083333333299</v>
      </c>
      <c r="BE22">
        <v>999.9</v>
      </c>
      <c r="BF22">
        <v>0</v>
      </c>
      <c r="BG22">
        <v>0</v>
      </c>
      <c r="BH22">
        <v>9996.4920000000002</v>
      </c>
      <c r="BI22">
        <v>0</v>
      </c>
      <c r="BJ22">
        <v>490.99430000000001</v>
      </c>
      <c r="BK22">
        <v>1608146977.5</v>
      </c>
      <c r="BL22" t="s">
        <v>248</v>
      </c>
      <c r="BM22">
        <v>1608146974.5</v>
      </c>
      <c r="BN22">
        <v>1608146977.5</v>
      </c>
      <c r="BO22">
        <v>19</v>
      </c>
      <c r="BP22">
        <v>-0.26300000000000001</v>
      </c>
      <c r="BQ22">
        <v>3.2000000000000001E-2</v>
      </c>
      <c r="BR22">
        <v>0.28000000000000003</v>
      </c>
      <c r="BS22">
        <v>0.247</v>
      </c>
      <c r="BT22">
        <v>153</v>
      </c>
      <c r="BU22">
        <v>19</v>
      </c>
      <c r="BV22">
        <v>0.3</v>
      </c>
      <c r="BW22">
        <v>0.05</v>
      </c>
      <c r="BX22">
        <v>5.1282460253290703</v>
      </c>
      <c r="BY22">
        <v>-0.27796163974960097</v>
      </c>
      <c r="BZ22">
        <v>4.1333791620167801E-2</v>
      </c>
      <c r="CA22">
        <v>1</v>
      </c>
      <c r="CB22">
        <v>-6.5878453333333296</v>
      </c>
      <c r="CC22">
        <v>0.123971345939921</v>
      </c>
      <c r="CD22">
        <v>2.6769973942626198E-2</v>
      </c>
      <c r="CE22">
        <v>1</v>
      </c>
      <c r="CF22">
        <v>2.1967656666666699</v>
      </c>
      <c r="CG22">
        <v>-6.2216062291431999E-2</v>
      </c>
      <c r="CH22">
        <v>1.7120084634396199E-2</v>
      </c>
      <c r="CI22">
        <v>1</v>
      </c>
      <c r="CJ22">
        <v>3</v>
      </c>
      <c r="CK22">
        <v>3</v>
      </c>
      <c r="CL22" t="s">
        <v>243</v>
      </c>
      <c r="CM22">
        <v>100</v>
      </c>
      <c r="CN22">
        <v>100</v>
      </c>
      <c r="CO22">
        <v>0.26200000000000001</v>
      </c>
      <c r="CP22">
        <v>0.32490000000000002</v>
      </c>
      <c r="CQ22">
        <v>0.30807664447219701</v>
      </c>
      <c r="CR22">
        <v>-1.6043650578588901E-5</v>
      </c>
      <c r="CS22">
        <v>-1.15305589960158E-6</v>
      </c>
      <c r="CT22">
        <v>3.6581349982770798E-10</v>
      </c>
      <c r="CU22">
        <v>-7.6597485063153503E-2</v>
      </c>
      <c r="CV22">
        <v>-1.48585495900011E-2</v>
      </c>
      <c r="CW22">
        <v>2.0620247853856302E-3</v>
      </c>
      <c r="CX22">
        <v>-2.1578943166311499E-5</v>
      </c>
      <c r="CY22">
        <v>18</v>
      </c>
      <c r="CZ22">
        <v>2225</v>
      </c>
      <c r="DA22">
        <v>1</v>
      </c>
      <c r="DB22">
        <v>25</v>
      </c>
      <c r="DC22">
        <v>1.2</v>
      </c>
      <c r="DD22">
        <v>1.1000000000000001</v>
      </c>
      <c r="DE22">
        <v>2</v>
      </c>
      <c r="DF22">
        <v>510.26100000000002</v>
      </c>
      <c r="DG22">
        <v>473.82600000000002</v>
      </c>
      <c r="DH22">
        <v>23.177600000000002</v>
      </c>
      <c r="DI22">
        <v>34.834000000000003</v>
      </c>
      <c r="DJ22">
        <v>29.999600000000001</v>
      </c>
      <c r="DK22">
        <v>34.8414</v>
      </c>
      <c r="DL22">
        <v>34.8765</v>
      </c>
      <c r="DM22">
        <v>11.5039</v>
      </c>
      <c r="DN22">
        <v>22.375</v>
      </c>
      <c r="DO22">
        <v>34.371699999999997</v>
      </c>
      <c r="DP22">
        <v>23.176300000000001</v>
      </c>
      <c r="DQ22">
        <v>205.809</v>
      </c>
      <c r="DR22">
        <v>19.305900000000001</v>
      </c>
      <c r="DS22">
        <v>97.713399999999993</v>
      </c>
      <c r="DT22">
        <v>101.63800000000001</v>
      </c>
    </row>
    <row r="23" spans="1:124" x14ac:dyDescent="0.25">
      <c r="A23">
        <v>7</v>
      </c>
      <c r="B23">
        <v>1608147137.5</v>
      </c>
      <c r="C23">
        <v>567</v>
      </c>
      <c r="D23" t="s">
        <v>251</v>
      </c>
      <c r="E23" t="s">
        <v>252</v>
      </c>
      <c r="F23" t="s">
        <v>233</v>
      </c>
      <c r="G23" t="s">
        <v>234</v>
      </c>
      <c r="H23">
        <v>1608147129.5</v>
      </c>
      <c r="I23">
        <f t="shared" si="0"/>
        <v>1.9887453063745474E-3</v>
      </c>
      <c r="J23">
        <f t="shared" si="1"/>
        <v>1.9887453063745475</v>
      </c>
      <c r="K23">
        <f t="shared" si="2"/>
        <v>6.9663157290968059</v>
      </c>
      <c r="L23">
        <f t="shared" si="3"/>
        <v>249.50909677419301</v>
      </c>
      <c r="M23" t="e">
        <f t="shared" si="4"/>
        <v>#DIV/0!</v>
      </c>
      <c r="N23" t="e">
        <f t="shared" si="5"/>
        <v>#DIV/0!</v>
      </c>
      <c r="O23">
        <f t="shared" si="6"/>
        <v>25.505200719723792</v>
      </c>
      <c r="P23" t="e">
        <f t="shared" si="7"/>
        <v>#DIV/0!</v>
      </c>
      <c r="Q23">
        <f t="shared" si="8"/>
        <v>2.9650046570431607</v>
      </c>
      <c r="R23" t="e">
        <f t="shared" si="9"/>
        <v>#DIV/0!</v>
      </c>
      <c r="S23" t="e">
        <f t="shared" si="10"/>
        <v>#DIV/0!</v>
      </c>
      <c r="T23" t="e">
        <f t="shared" si="11"/>
        <v>#DIV/0!</v>
      </c>
      <c r="U23" t="e">
        <f t="shared" si="12"/>
        <v>#DIV/0!</v>
      </c>
      <c r="V23" t="e">
        <f t="shared" si="13"/>
        <v>#DIV/0!</v>
      </c>
      <c r="W23" t="e">
        <f t="shared" si="14"/>
        <v>#DIV/0!</v>
      </c>
      <c r="X23">
        <f t="shared" si="15"/>
        <v>57.753924830411385</v>
      </c>
      <c r="Y23">
        <f t="shared" si="16"/>
        <v>2.1918761763901151</v>
      </c>
      <c r="Z23">
        <f t="shared" si="17"/>
        <v>3.7951986515658285</v>
      </c>
      <c r="AA23" t="e">
        <f t="shared" si="18"/>
        <v>#DIV/0!</v>
      </c>
      <c r="AB23">
        <f t="shared" si="19"/>
        <v>-87.703668011117543</v>
      </c>
      <c r="AC23" t="e">
        <f t="shared" si="20"/>
        <v>#DIV/0!</v>
      </c>
      <c r="AD23" t="e">
        <f t="shared" si="21"/>
        <v>#DIV/0!</v>
      </c>
      <c r="AE23" t="e">
        <f t="shared" si="22"/>
        <v>#DIV/0!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53775.651549694427</v>
      </c>
      <c r="AK23">
        <f t="shared" si="26"/>
        <v>0</v>
      </c>
      <c r="AL23" t="e">
        <f t="shared" si="27"/>
        <v>#DIV/0!</v>
      </c>
      <c r="AM23" t="e">
        <f t="shared" si="28"/>
        <v>#DIV/0!</v>
      </c>
      <c r="AN23" t="e">
        <f t="shared" si="29"/>
        <v>#DIV/0!</v>
      </c>
      <c r="AO23">
        <v>6</v>
      </c>
      <c r="AP23">
        <v>0.5</v>
      </c>
      <c r="AQ23" t="s">
        <v>235</v>
      </c>
      <c r="AR23">
        <v>2</v>
      </c>
      <c r="AS23">
        <v>1608147129.5</v>
      </c>
      <c r="AT23">
        <v>249.50909677419301</v>
      </c>
      <c r="AU23">
        <v>258.463387096774</v>
      </c>
      <c r="AV23">
        <v>21.442412903225801</v>
      </c>
      <c r="AW23">
        <v>19.107283870967699</v>
      </c>
      <c r="AX23">
        <v>249.27099999999999</v>
      </c>
      <c r="AY23">
        <v>21.116477419354801</v>
      </c>
      <c r="AZ23">
        <v>500.04135483870999</v>
      </c>
      <c r="BA23">
        <v>102.121516129032</v>
      </c>
      <c r="BB23">
        <v>0.10001025806451599</v>
      </c>
      <c r="BC23">
        <v>28.001622580645201</v>
      </c>
      <c r="BD23">
        <v>28.848299999999998</v>
      </c>
      <c r="BE23">
        <v>999.9</v>
      </c>
      <c r="BF23">
        <v>0</v>
      </c>
      <c r="BG23">
        <v>0</v>
      </c>
      <c r="BH23">
        <v>9991.5490322580608</v>
      </c>
      <c r="BI23">
        <v>0</v>
      </c>
      <c r="BJ23">
        <v>442.78345161290298</v>
      </c>
      <c r="BK23">
        <v>1608146977.5</v>
      </c>
      <c r="BL23" t="s">
        <v>248</v>
      </c>
      <c r="BM23">
        <v>1608146974.5</v>
      </c>
      <c r="BN23">
        <v>1608146977.5</v>
      </c>
      <c r="BO23">
        <v>19</v>
      </c>
      <c r="BP23">
        <v>-0.26300000000000001</v>
      </c>
      <c r="BQ23">
        <v>3.2000000000000001E-2</v>
      </c>
      <c r="BR23">
        <v>0.28000000000000003</v>
      </c>
      <c r="BS23">
        <v>0.247</v>
      </c>
      <c r="BT23">
        <v>153</v>
      </c>
      <c r="BU23">
        <v>19</v>
      </c>
      <c r="BV23">
        <v>0.3</v>
      </c>
      <c r="BW23">
        <v>0.05</v>
      </c>
      <c r="BX23">
        <v>6.97099002376393</v>
      </c>
      <c r="BY23">
        <v>-0.191955303313701</v>
      </c>
      <c r="BZ23">
        <v>2.0986873360734799E-2</v>
      </c>
      <c r="CA23">
        <v>1</v>
      </c>
      <c r="CB23">
        <v>-8.9557946666666695</v>
      </c>
      <c r="CC23">
        <v>0.152272124582879</v>
      </c>
      <c r="CD23">
        <v>1.7036365170488101E-2</v>
      </c>
      <c r="CE23">
        <v>1</v>
      </c>
      <c r="CF23">
        <v>2.3357749999999999</v>
      </c>
      <c r="CG23">
        <v>0.181461090100108</v>
      </c>
      <c r="CH23">
        <v>3.3387415768020602E-2</v>
      </c>
      <c r="CI23">
        <v>1</v>
      </c>
      <c r="CJ23">
        <v>3</v>
      </c>
      <c r="CK23">
        <v>3</v>
      </c>
      <c r="CL23" t="s">
        <v>243</v>
      </c>
      <c r="CM23">
        <v>100</v>
      </c>
      <c r="CN23">
        <v>100</v>
      </c>
      <c r="CO23">
        <v>0.23799999999999999</v>
      </c>
      <c r="CP23">
        <v>0.32540000000000002</v>
      </c>
      <c r="CQ23">
        <v>0.30807664447219701</v>
      </c>
      <c r="CR23">
        <v>-1.6043650578588901E-5</v>
      </c>
      <c r="CS23">
        <v>-1.15305589960158E-6</v>
      </c>
      <c r="CT23">
        <v>3.6581349982770798E-10</v>
      </c>
      <c r="CU23">
        <v>-7.6597485063153503E-2</v>
      </c>
      <c r="CV23">
        <v>-1.48585495900011E-2</v>
      </c>
      <c r="CW23">
        <v>2.0620247853856302E-3</v>
      </c>
      <c r="CX23">
        <v>-2.1578943166311499E-5</v>
      </c>
      <c r="CY23">
        <v>18</v>
      </c>
      <c r="CZ23">
        <v>2225</v>
      </c>
      <c r="DA23">
        <v>1</v>
      </c>
      <c r="DB23">
        <v>25</v>
      </c>
      <c r="DC23">
        <v>2.7</v>
      </c>
      <c r="DD23">
        <v>2.7</v>
      </c>
      <c r="DE23">
        <v>2</v>
      </c>
      <c r="DF23">
        <v>510.34500000000003</v>
      </c>
      <c r="DG23">
        <v>473.61700000000002</v>
      </c>
      <c r="DH23">
        <v>23.12</v>
      </c>
      <c r="DI23">
        <v>34.839799999999997</v>
      </c>
      <c r="DJ23">
        <v>30.0001</v>
      </c>
      <c r="DK23">
        <v>34.8414</v>
      </c>
      <c r="DL23">
        <v>34.875700000000002</v>
      </c>
      <c r="DM23">
        <v>13.6227</v>
      </c>
      <c r="DN23">
        <v>20.9406</v>
      </c>
      <c r="DO23">
        <v>33.2515</v>
      </c>
      <c r="DP23">
        <v>23.117699999999999</v>
      </c>
      <c r="DQ23">
        <v>258.59399999999999</v>
      </c>
      <c r="DR23">
        <v>19.2029</v>
      </c>
      <c r="DS23">
        <v>97.715699999999998</v>
      </c>
      <c r="DT23">
        <v>101.637</v>
      </c>
    </row>
    <row r="24" spans="1:124" x14ac:dyDescent="0.25">
      <c r="A24">
        <v>8</v>
      </c>
      <c r="B24">
        <v>1608147240.5</v>
      </c>
      <c r="C24">
        <v>670</v>
      </c>
      <c r="D24" t="s">
        <v>253</v>
      </c>
      <c r="E24" t="s">
        <v>254</v>
      </c>
      <c r="F24" t="s">
        <v>233</v>
      </c>
      <c r="G24" t="s">
        <v>234</v>
      </c>
      <c r="H24">
        <v>1608147232.5</v>
      </c>
      <c r="I24">
        <f t="shared" si="0"/>
        <v>1.9967038768812289E-3</v>
      </c>
      <c r="J24">
        <f t="shared" si="1"/>
        <v>1.9967038768812291</v>
      </c>
      <c r="K24">
        <f t="shared" si="2"/>
        <v>12.253754669735526</v>
      </c>
      <c r="L24">
        <f t="shared" si="3"/>
        <v>399.234806451613</v>
      </c>
      <c r="M24" t="e">
        <f t="shared" si="4"/>
        <v>#DIV/0!</v>
      </c>
      <c r="N24" t="e">
        <f t="shared" si="5"/>
        <v>#DIV/0!</v>
      </c>
      <c r="O24">
        <f t="shared" si="6"/>
        <v>40.809299402872362</v>
      </c>
      <c r="P24" t="e">
        <f t="shared" si="7"/>
        <v>#DIV/0!</v>
      </c>
      <c r="Q24">
        <f t="shared" si="8"/>
        <v>2.9658475308415677</v>
      </c>
      <c r="R24" t="e">
        <f t="shared" si="9"/>
        <v>#DIV/0!</v>
      </c>
      <c r="S24" t="e">
        <f t="shared" si="10"/>
        <v>#DIV/0!</v>
      </c>
      <c r="T24" t="e">
        <f t="shared" si="11"/>
        <v>#DIV/0!</v>
      </c>
      <c r="U24" t="e">
        <f t="shared" si="12"/>
        <v>#DIV/0!</v>
      </c>
      <c r="V24" t="e">
        <f t="shared" si="13"/>
        <v>#DIV/0!</v>
      </c>
      <c r="W24" t="e">
        <f t="shared" si="14"/>
        <v>#DIV/0!</v>
      </c>
      <c r="X24">
        <f t="shared" si="15"/>
        <v>57.680653950391736</v>
      </c>
      <c r="Y24">
        <f t="shared" si="16"/>
        <v>2.1885043240121207</v>
      </c>
      <c r="Z24">
        <f t="shared" si="17"/>
        <v>3.7941739112291351</v>
      </c>
      <c r="AA24" t="e">
        <f t="shared" si="18"/>
        <v>#DIV/0!</v>
      </c>
      <c r="AB24">
        <f t="shared" si="19"/>
        <v>-88.054640970462202</v>
      </c>
      <c r="AC24" t="e">
        <f t="shared" si="20"/>
        <v>#DIV/0!</v>
      </c>
      <c r="AD24" t="e">
        <f t="shared" si="21"/>
        <v>#DIV/0!</v>
      </c>
      <c r="AE24" t="e">
        <f t="shared" si="22"/>
        <v>#DIV/0!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53801.057377728786</v>
      </c>
      <c r="AK24">
        <f t="shared" si="26"/>
        <v>0</v>
      </c>
      <c r="AL24" t="e">
        <f t="shared" si="27"/>
        <v>#DIV/0!</v>
      </c>
      <c r="AM24" t="e">
        <f t="shared" si="28"/>
        <v>#DIV/0!</v>
      </c>
      <c r="AN24" t="e">
        <f t="shared" si="29"/>
        <v>#DIV/0!</v>
      </c>
      <c r="AO24">
        <v>6</v>
      </c>
      <c r="AP24">
        <v>0.5</v>
      </c>
      <c r="AQ24" t="s">
        <v>235</v>
      </c>
      <c r="AR24">
        <v>2</v>
      </c>
      <c r="AS24">
        <v>1608147232.5</v>
      </c>
      <c r="AT24">
        <v>399.234806451613</v>
      </c>
      <c r="AU24">
        <v>414.89438709677398</v>
      </c>
      <c r="AV24">
        <v>21.41</v>
      </c>
      <c r="AW24">
        <v>19.065480645161301</v>
      </c>
      <c r="AX24">
        <v>399.09335483871001</v>
      </c>
      <c r="AY24">
        <v>21.085422580645201</v>
      </c>
      <c r="AZ24">
        <v>500.04819354838702</v>
      </c>
      <c r="BA24">
        <v>102.11877419354801</v>
      </c>
      <c r="BB24">
        <v>0.100017212903226</v>
      </c>
      <c r="BC24">
        <v>27.996990322580601</v>
      </c>
      <c r="BD24">
        <v>28.859390322580602</v>
      </c>
      <c r="BE24">
        <v>999.9</v>
      </c>
      <c r="BF24">
        <v>0</v>
      </c>
      <c r="BG24">
        <v>0</v>
      </c>
      <c r="BH24">
        <v>9996.5893548387103</v>
      </c>
      <c r="BI24">
        <v>0</v>
      </c>
      <c r="BJ24">
        <v>424.06383870967699</v>
      </c>
      <c r="BK24">
        <v>1608146977.5</v>
      </c>
      <c r="BL24" t="s">
        <v>248</v>
      </c>
      <c r="BM24">
        <v>1608146974.5</v>
      </c>
      <c r="BN24">
        <v>1608146977.5</v>
      </c>
      <c r="BO24">
        <v>19</v>
      </c>
      <c r="BP24">
        <v>-0.26300000000000001</v>
      </c>
      <c r="BQ24">
        <v>3.2000000000000001E-2</v>
      </c>
      <c r="BR24">
        <v>0.28000000000000003</v>
      </c>
      <c r="BS24">
        <v>0.247</v>
      </c>
      <c r="BT24">
        <v>153</v>
      </c>
      <c r="BU24">
        <v>19</v>
      </c>
      <c r="BV24">
        <v>0.3</v>
      </c>
      <c r="BW24">
        <v>0.05</v>
      </c>
      <c r="BX24">
        <v>12.2530689153265</v>
      </c>
      <c r="BY24">
        <v>-0.16401058684179301</v>
      </c>
      <c r="BZ24">
        <v>1.7662952898332199E-2</v>
      </c>
      <c r="CA24">
        <v>1</v>
      </c>
      <c r="CB24">
        <v>-15.6588266666667</v>
      </c>
      <c r="CC24">
        <v>9.1920800889882998E-2</v>
      </c>
      <c r="CD24">
        <v>2.4045012418841102E-2</v>
      </c>
      <c r="CE24">
        <v>1</v>
      </c>
      <c r="CF24">
        <v>2.3459690000000002</v>
      </c>
      <c r="CG24">
        <v>0.18228013348164501</v>
      </c>
      <c r="CH24">
        <v>3.7297101884730899E-2</v>
      </c>
      <c r="CI24">
        <v>1</v>
      </c>
      <c r="CJ24">
        <v>3</v>
      </c>
      <c r="CK24">
        <v>3</v>
      </c>
      <c r="CL24" t="s">
        <v>243</v>
      </c>
      <c r="CM24">
        <v>100</v>
      </c>
      <c r="CN24">
        <v>100</v>
      </c>
      <c r="CO24">
        <v>0.14099999999999999</v>
      </c>
      <c r="CP24">
        <v>0.32329999999999998</v>
      </c>
      <c r="CQ24">
        <v>0.30807664447219701</v>
      </c>
      <c r="CR24">
        <v>-1.6043650578588901E-5</v>
      </c>
      <c r="CS24">
        <v>-1.15305589960158E-6</v>
      </c>
      <c r="CT24">
        <v>3.6581349982770798E-10</v>
      </c>
      <c r="CU24">
        <v>-7.6597485063153503E-2</v>
      </c>
      <c r="CV24">
        <v>-1.48585495900011E-2</v>
      </c>
      <c r="CW24">
        <v>2.0620247853856302E-3</v>
      </c>
      <c r="CX24">
        <v>-2.1578943166311499E-5</v>
      </c>
      <c r="CY24">
        <v>18</v>
      </c>
      <c r="CZ24">
        <v>2225</v>
      </c>
      <c r="DA24">
        <v>1</v>
      </c>
      <c r="DB24">
        <v>25</v>
      </c>
      <c r="DC24">
        <v>4.4000000000000004</v>
      </c>
      <c r="DD24">
        <v>4.4000000000000004</v>
      </c>
      <c r="DE24">
        <v>2</v>
      </c>
      <c r="DF24">
        <v>510.23500000000001</v>
      </c>
      <c r="DG24">
        <v>473.82900000000001</v>
      </c>
      <c r="DH24">
        <v>23.144400000000001</v>
      </c>
      <c r="DI24">
        <v>34.874000000000002</v>
      </c>
      <c r="DJ24">
        <v>30.000299999999999</v>
      </c>
      <c r="DK24">
        <v>34.860500000000002</v>
      </c>
      <c r="DL24">
        <v>34.896500000000003</v>
      </c>
      <c r="DM24">
        <v>19.6768</v>
      </c>
      <c r="DN24">
        <v>18.9009</v>
      </c>
      <c r="DO24">
        <v>32.135300000000001</v>
      </c>
      <c r="DP24">
        <v>23.136299999999999</v>
      </c>
      <c r="DQ24">
        <v>415.17700000000002</v>
      </c>
      <c r="DR24">
        <v>19.1722</v>
      </c>
      <c r="DS24">
        <v>97.7089</v>
      </c>
      <c r="DT24">
        <v>101.628</v>
      </c>
    </row>
    <row r="25" spans="1:124" x14ac:dyDescent="0.25">
      <c r="A25">
        <v>9</v>
      </c>
      <c r="B25">
        <v>1608147361.0999999</v>
      </c>
      <c r="C25">
        <v>790.59999990463302</v>
      </c>
      <c r="D25" t="s">
        <v>255</v>
      </c>
      <c r="E25" t="s">
        <v>256</v>
      </c>
      <c r="F25" t="s">
        <v>233</v>
      </c>
      <c r="G25" t="s">
        <v>234</v>
      </c>
      <c r="H25">
        <v>1608147353.44839</v>
      </c>
      <c r="I25">
        <f t="shared" si="0"/>
        <v>1.76182958344755E-3</v>
      </c>
      <c r="J25">
        <f t="shared" si="1"/>
        <v>1.7618295834475499</v>
      </c>
      <c r="K25">
        <f t="shared" si="2"/>
        <v>14.509867504865161</v>
      </c>
      <c r="L25">
        <f t="shared" si="3"/>
        <v>499.91948387096801</v>
      </c>
      <c r="M25" t="e">
        <f t="shared" si="4"/>
        <v>#DIV/0!</v>
      </c>
      <c r="N25" t="e">
        <f t="shared" si="5"/>
        <v>#DIV/0!</v>
      </c>
      <c r="O25">
        <f t="shared" si="6"/>
        <v>51.102447782070143</v>
      </c>
      <c r="P25" t="e">
        <f t="shared" si="7"/>
        <v>#DIV/0!</v>
      </c>
      <c r="Q25">
        <f t="shared" si="8"/>
        <v>2.9656921917374479</v>
      </c>
      <c r="R25" t="e">
        <f t="shared" si="9"/>
        <v>#DIV/0!</v>
      </c>
      <c r="S25" t="e">
        <f t="shared" si="10"/>
        <v>#DIV/0!</v>
      </c>
      <c r="T25" t="e">
        <f t="shared" si="11"/>
        <v>#DIV/0!</v>
      </c>
      <c r="U25" t="e">
        <f t="shared" si="12"/>
        <v>#DIV/0!</v>
      </c>
      <c r="V25" t="e">
        <f t="shared" si="13"/>
        <v>#DIV/0!</v>
      </c>
      <c r="W25" t="e">
        <f t="shared" si="14"/>
        <v>#DIV/0!</v>
      </c>
      <c r="X25">
        <f t="shared" si="15"/>
        <v>57.499361979682284</v>
      </c>
      <c r="Y25">
        <f t="shared" si="16"/>
        <v>2.1808636232521077</v>
      </c>
      <c r="Z25">
        <f t="shared" si="17"/>
        <v>3.7928483867746703</v>
      </c>
      <c r="AA25" t="e">
        <f t="shared" si="18"/>
        <v>#DIV/0!</v>
      </c>
      <c r="AB25">
        <f t="shared" si="19"/>
        <v>-77.696684630036955</v>
      </c>
      <c r="AC25" t="e">
        <f t="shared" si="20"/>
        <v>#DIV/0!</v>
      </c>
      <c r="AD25" t="e">
        <f t="shared" si="21"/>
        <v>#DIV/0!</v>
      </c>
      <c r="AE25" t="e">
        <f t="shared" si="22"/>
        <v>#DIV/0!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53797.642458290538</v>
      </c>
      <c r="AK25">
        <f t="shared" si="26"/>
        <v>0</v>
      </c>
      <c r="AL25" t="e">
        <f t="shared" si="27"/>
        <v>#DIV/0!</v>
      </c>
      <c r="AM25" t="e">
        <f t="shared" si="28"/>
        <v>#DIV/0!</v>
      </c>
      <c r="AN25" t="e">
        <f t="shared" si="29"/>
        <v>#DIV/0!</v>
      </c>
      <c r="AO25">
        <v>6</v>
      </c>
      <c r="AP25">
        <v>0.5</v>
      </c>
      <c r="AQ25" t="s">
        <v>235</v>
      </c>
      <c r="AR25">
        <v>2</v>
      </c>
      <c r="AS25">
        <v>1608147353.44839</v>
      </c>
      <c r="AT25">
        <v>499.91948387096801</v>
      </c>
      <c r="AU25">
        <v>518.38664516128995</v>
      </c>
      <c r="AV25">
        <v>21.334716129032302</v>
      </c>
      <c r="AW25">
        <v>19.2658064516129</v>
      </c>
      <c r="AX25">
        <v>499.86183870967699</v>
      </c>
      <c r="AY25">
        <v>21.013264516128999</v>
      </c>
      <c r="AZ25">
        <v>500.04351612903201</v>
      </c>
      <c r="BA25">
        <v>102.121322580645</v>
      </c>
      <c r="BB25">
        <v>0.100033919354839</v>
      </c>
      <c r="BC25">
        <v>27.990996774193501</v>
      </c>
      <c r="BD25">
        <v>28.905280645161302</v>
      </c>
      <c r="BE25">
        <v>999.9</v>
      </c>
      <c r="BF25">
        <v>0</v>
      </c>
      <c r="BG25">
        <v>0</v>
      </c>
      <c r="BH25">
        <v>9995.4603225806495</v>
      </c>
      <c r="BI25">
        <v>0</v>
      </c>
      <c r="BJ25">
        <v>425.67645161290301</v>
      </c>
      <c r="BK25">
        <v>1608146977.5</v>
      </c>
      <c r="BL25" t="s">
        <v>248</v>
      </c>
      <c r="BM25">
        <v>1608146974.5</v>
      </c>
      <c r="BN25">
        <v>1608146977.5</v>
      </c>
      <c r="BO25">
        <v>19</v>
      </c>
      <c r="BP25">
        <v>-0.26300000000000001</v>
      </c>
      <c r="BQ25">
        <v>3.2000000000000001E-2</v>
      </c>
      <c r="BR25">
        <v>0.28000000000000003</v>
      </c>
      <c r="BS25">
        <v>0.247</v>
      </c>
      <c r="BT25">
        <v>153</v>
      </c>
      <c r="BU25">
        <v>19</v>
      </c>
      <c r="BV25">
        <v>0.3</v>
      </c>
      <c r="BW25">
        <v>0.05</v>
      </c>
      <c r="BX25">
        <v>14.5150720299558</v>
      </c>
      <c r="BY25">
        <v>-1.09908016243716</v>
      </c>
      <c r="BZ25">
        <v>8.7597923704847203E-2</v>
      </c>
      <c r="CA25">
        <v>0</v>
      </c>
      <c r="CB25">
        <v>-18.467103225806401</v>
      </c>
      <c r="CC25">
        <v>1.39022619691479</v>
      </c>
      <c r="CD25">
        <v>0.110002822497135</v>
      </c>
      <c r="CE25">
        <v>0</v>
      </c>
      <c r="CF25">
        <v>2.06892064516129</v>
      </c>
      <c r="CG25">
        <v>-0.30815095137642301</v>
      </c>
      <c r="CH25">
        <v>2.57999558558617E-2</v>
      </c>
      <c r="CI25">
        <v>0</v>
      </c>
      <c r="CJ25">
        <v>0</v>
      </c>
      <c r="CK25">
        <v>3</v>
      </c>
      <c r="CL25" t="s">
        <v>237</v>
      </c>
      <c r="CM25">
        <v>100</v>
      </c>
      <c r="CN25">
        <v>100</v>
      </c>
      <c r="CO25">
        <v>5.7000000000000002E-2</v>
      </c>
      <c r="CP25">
        <v>0.3211</v>
      </c>
      <c r="CQ25">
        <v>0.30807664447219701</v>
      </c>
      <c r="CR25">
        <v>-1.6043650578588901E-5</v>
      </c>
      <c r="CS25">
        <v>-1.15305589960158E-6</v>
      </c>
      <c r="CT25">
        <v>3.6581349982770798E-10</v>
      </c>
      <c r="CU25">
        <v>-7.6597485063153503E-2</v>
      </c>
      <c r="CV25">
        <v>-1.48585495900011E-2</v>
      </c>
      <c r="CW25">
        <v>2.0620247853856302E-3</v>
      </c>
      <c r="CX25">
        <v>-2.1578943166311499E-5</v>
      </c>
      <c r="CY25">
        <v>18</v>
      </c>
      <c r="CZ25">
        <v>2225</v>
      </c>
      <c r="DA25">
        <v>1</v>
      </c>
      <c r="DB25">
        <v>25</v>
      </c>
      <c r="DC25">
        <v>6.4</v>
      </c>
      <c r="DD25">
        <v>6.4</v>
      </c>
      <c r="DE25">
        <v>2</v>
      </c>
      <c r="DF25">
        <v>509.93799999999999</v>
      </c>
      <c r="DG25">
        <v>474.01900000000001</v>
      </c>
      <c r="DH25">
        <v>23.102799999999998</v>
      </c>
      <c r="DI25">
        <v>34.930999999999997</v>
      </c>
      <c r="DJ25">
        <v>30</v>
      </c>
      <c r="DK25">
        <v>34.901899999999998</v>
      </c>
      <c r="DL25">
        <v>34.933599999999998</v>
      </c>
      <c r="DM25">
        <v>23.507999999999999</v>
      </c>
      <c r="DN25">
        <v>15.5115</v>
      </c>
      <c r="DO25">
        <v>31.391400000000001</v>
      </c>
      <c r="DP25">
        <v>23.111899999999999</v>
      </c>
      <c r="DQ25">
        <v>518.47</v>
      </c>
      <c r="DR25">
        <v>19.399100000000001</v>
      </c>
      <c r="DS25">
        <v>97.697199999999995</v>
      </c>
      <c r="DT25">
        <v>101.616</v>
      </c>
    </row>
    <row r="26" spans="1:124" x14ac:dyDescent="0.25">
      <c r="A26">
        <v>10</v>
      </c>
      <c r="B26">
        <v>1608147481.5999999</v>
      </c>
      <c r="C26">
        <v>911.09999990463302</v>
      </c>
      <c r="D26" t="s">
        <v>257</v>
      </c>
      <c r="E26" t="s">
        <v>258</v>
      </c>
      <c r="F26" t="s">
        <v>233</v>
      </c>
      <c r="G26" t="s">
        <v>234</v>
      </c>
      <c r="H26">
        <v>1608147473.8499999</v>
      </c>
      <c r="I26">
        <f t="shared" si="0"/>
        <v>1.360639821538782E-3</v>
      </c>
      <c r="J26">
        <f t="shared" si="1"/>
        <v>1.360639821538782</v>
      </c>
      <c r="K26">
        <f t="shared" si="2"/>
        <v>15.794761435780552</v>
      </c>
      <c r="L26">
        <f t="shared" si="3"/>
        <v>599.99723333333304</v>
      </c>
      <c r="M26" t="e">
        <f t="shared" si="4"/>
        <v>#DIV/0!</v>
      </c>
      <c r="N26" t="e">
        <f t="shared" si="5"/>
        <v>#DIV/0!</v>
      </c>
      <c r="O26">
        <f t="shared" si="6"/>
        <v>61.330032521101536</v>
      </c>
      <c r="P26" t="e">
        <f t="shared" si="7"/>
        <v>#DIV/0!</v>
      </c>
      <c r="Q26">
        <f t="shared" si="8"/>
        <v>2.9659623517933751</v>
      </c>
      <c r="R26" t="e">
        <f t="shared" si="9"/>
        <v>#DIV/0!</v>
      </c>
      <c r="S26" t="e">
        <f t="shared" si="10"/>
        <v>#DIV/0!</v>
      </c>
      <c r="T26" t="e">
        <f t="shared" si="11"/>
        <v>#DIV/0!</v>
      </c>
      <c r="U26" t="e">
        <f t="shared" si="12"/>
        <v>#DIV/0!</v>
      </c>
      <c r="V26" t="e">
        <f t="shared" si="13"/>
        <v>#DIV/0!</v>
      </c>
      <c r="W26" t="e">
        <f t="shared" si="14"/>
        <v>#DIV/0!</v>
      </c>
      <c r="X26">
        <f t="shared" si="15"/>
        <v>57.980956233973792</v>
      </c>
      <c r="Y26">
        <f t="shared" si="16"/>
        <v>2.2027290426617605</v>
      </c>
      <c r="Z26">
        <f t="shared" si="17"/>
        <v>3.7990560793322641</v>
      </c>
      <c r="AA26" t="e">
        <f t="shared" si="18"/>
        <v>#DIV/0!</v>
      </c>
      <c r="AB26">
        <f t="shared" si="19"/>
        <v>-60.004216129860282</v>
      </c>
      <c r="AC26" t="e">
        <f t="shared" si="20"/>
        <v>#DIV/0!</v>
      </c>
      <c r="AD26" t="e">
        <f t="shared" si="21"/>
        <v>#DIV/0!</v>
      </c>
      <c r="AE26" t="e">
        <f t="shared" si="22"/>
        <v>#DIV/0!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53800.437126979785</v>
      </c>
      <c r="AK26">
        <f t="shared" si="26"/>
        <v>0</v>
      </c>
      <c r="AL26" t="e">
        <f t="shared" si="27"/>
        <v>#DIV/0!</v>
      </c>
      <c r="AM26" t="e">
        <f t="shared" si="28"/>
        <v>#DIV/0!</v>
      </c>
      <c r="AN26" t="e">
        <f t="shared" si="29"/>
        <v>#DIV/0!</v>
      </c>
      <c r="AO26">
        <v>6</v>
      </c>
      <c r="AP26">
        <v>0.5</v>
      </c>
      <c r="AQ26" t="s">
        <v>235</v>
      </c>
      <c r="AR26">
        <v>2</v>
      </c>
      <c r="AS26">
        <v>1608147473.8499999</v>
      </c>
      <c r="AT26">
        <v>599.99723333333304</v>
      </c>
      <c r="AU26">
        <v>619.92920000000004</v>
      </c>
      <c r="AV26">
        <v>21.549496666666698</v>
      </c>
      <c r="AW26">
        <v>19.952026666666701</v>
      </c>
      <c r="AX26">
        <v>600.03483333333304</v>
      </c>
      <c r="AY26">
        <v>21.219113333333301</v>
      </c>
      <c r="AZ26">
        <v>500.03519999999997</v>
      </c>
      <c r="BA26">
        <v>102.1172</v>
      </c>
      <c r="BB26">
        <v>9.9992203333333404E-2</v>
      </c>
      <c r="BC26">
        <v>28.01905</v>
      </c>
      <c r="BD26">
        <v>28.985856666666699</v>
      </c>
      <c r="BE26">
        <v>999.9</v>
      </c>
      <c r="BF26">
        <v>0</v>
      </c>
      <c r="BG26">
        <v>0</v>
      </c>
      <c r="BH26">
        <v>9997.3936666666705</v>
      </c>
      <c r="BI26">
        <v>0</v>
      </c>
      <c r="BJ26">
        <v>523.71879999999999</v>
      </c>
      <c r="BK26">
        <v>1608146977.5</v>
      </c>
      <c r="BL26" t="s">
        <v>248</v>
      </c>
      <c r="BM26">
        <v>1608146974.5</v>
      </c>
      <c r="BN26">
        <v>1608146977.5</v>
      </c>
      <c r="BO26">
        <v>19</v>
      </c>
      <c r="BP26">
        <v>-0.26300000000000001</v>
      </c>
      <c r="BQ26">
        <v>3.2000000000000001E-2</v>
      </c>
      <c r="BR26">
        <v>0.28000000000000003</v>
      </c>
      <c r="BS26">
        <v>0.247</v>
      </c>
      <c r="BT26">
        <v>153</v>
      </c>
      <c r="BU26">
        <v>19</v>
      </c>
      <c r="BV26">
        <v>0.3</v>
      </c>
      <c r="BW26">
        <v>0.05</v>
      </c>
      <c r="BX26">
        <v>15.8095195143231</v>
      </c>
      <c r="BY26">
        <v>-0.65193464842314097</v>
      </c>
      <c r="BZ26">
        <v>5.9431719101962599E-2</v>
      </c>
      <c r="CA26">
        <v>0</v>
      </c>
      <c r="CB26">
        <v>-19.944535483871</v>
      </c>
      <c r="CC26">
        <v>0.87516290322582502</v>
      </c>
      <c r="CD26">
        <v>7.7367883427531994E-2</v>
      </c>
      <c r="CE26">
        <v>0</v>
      </c>
      <c r="CF26">
        <v>1.59862741935484</v>
      </c>
      <c r="CG26">
        <v>-5.7878709677420301E-2</v>
      </c>
      <c r="CH26">
        <v>9.3126414144679807E-3</v>
      </c>
      <c r="CI26">
        <v>1</v>
      </c>
      <c r="CJ26">
        <v>1</v>
      </c>
      <c r="CK26">
        <v>3</v>
      </c>
      <c r="CL26" t="s">
        <v>240</v>
      </c>
      <c r="CM26">
        <v>100</v>
      </c>
      <c r="CN26">
        <v>100</v>
      </c>
      <c r="CO26">
        <v>-3.7999999999999999E-2</v>
      </c>
      <c r="CP26">
        <v>0.33110000000000001</v>
      </c>
      <c r="CQ26">
        <v>0.30807664447219701</v>
      </c>
      <c r="CR26">
        <v>-1.6043650578588901E-5</v>
      </c>
      <c r="CS26">
        <v>-1.15305589960158E-6</v>
      </c>
      <c r="CT26">
        <v>3.6581349982770798E-10</v>
      </c>
      <c r="CU26">
        <v>-7.6597485063153503E-2</v>
      </c>
      <c r="CV26">
        <v>-1.48585495900011E-2</v>
      </c>
      <c r="CW26">
        <v>2.0620247853856302E-3</v>
      </c>
      <c r="CX26">
        <v>-2.1578943166311499E-5</v>
      </c>
      <c r="CY26">
        <v>18</v>
      </c>
      <c r="CZ26">
        <v>2225</v>
      </c>
      <c r="DA26">
        <v>1</v>
      </c>
      <c r="DB26">
        <v>25</v>
      </c>
      <c r="DC26">
        <v>8.5</v>
      </c>
      <c r="DD26">
        <v>8.4</v>
      </c>
      <c r="DE26">
        <v>2</v>
      </c>
      <c r="DF26">
        <v>509.79199999999997</v>
      </c>
      <c r="DG26">
        <v>475.41899999999998</v>
      </c>
      <c r="DH26">
        <v>23.046299999999999</v>
      </c>
      <c r="DI26">
        <v>34.954999999999998</v>
      </c>
      <c r="DJ26">
        <v>30.0002</v>
      </c>
      <c r="DK26">
        <v>34.927300000000002</v>
      </c>
      <c r="DL26">
        <v>34.9617</v>
      </c>
      <c r="DM26">
        <v>27.1829</v>
      </c>
      <c r="DN26">
        <v>11.727399999999999</v>
      </c>
      <c r="DO26">
        <v>31.391400000000001</v>
      </c>
      <c r="DP26">
        <v>23.036799999999999</v>
      </c>
      <c r="DQ26">
        <v>619.774</v>
      </c>
      <c r="DR26">
        <v>20.035399999999999</v>
      </c>
      <c r="DS26">
        <v>97.694299999999998</v>
      </c>
      <c r="DT26">
        <v>101.61199999999999</v>
      </c>
    </row>
    <row r="27" spans="1:124" x14ac:dyDescent="0.25">
      <c r="A27">
        <v>11</v>
      </c>
      <c r="B27">
        <v>1608147593.5999999</v>
      </c>
      <c r="C27">
        <v>1023.09999990463</v>
      </c>
      <c r="D27" t="s">
        <v>259</v>
      </c>
      <c r="E27" t="s">
        <v>260</v>
      </c>
      <c r="F27" t="s">
        <v>233</v>
      </c>
      <c r="G27" t="s">
        <v>234</v>
      </c>
      <c r="H27">
        <v>1608147585.5999999</v>
      </c>
      <c r="I27">
        <f t="shared" si="0"/>
        <v>1.160243419555601E-3</v>
      </c>
      <c r="J27">
        <f t="shared" si="1"/>
        <v>1.1602434195556011</v>
      </c>
      <c r="K27">
        <f t="shared" si="2"/>
        <v>16.855371780826257</v>
      </c>
      <c r="L27">
        <f t="shared" si="3"/>
        <v>700.18393548387098</v>
      </c>
      <c r="M27" t="e">
        <f t="shared" si="4"/>
        <v>#DIV/0!</v>
      </c>
      <c r="N27" t="e">
        <f t="shared" si="5"/>
        <v>#DIV/0!</v>
      </c>
      <c r="O27">
        <f t="shared" si="6"/>
        <v>71.568140076329328</v>
      </c>
      <c r="P27" t="e">
        <f t="shared" si="7"/>
        <v>#DIV/0!</v>
      </c>
      <c r="Q27">
        <f t="shared" si="8"/>
        <v>2.9657100468917141</v>
      </c>
      <c r="R27" t="e">
        <f t="shared" si="9"/>
        <v>#DIV/0!</v>
      </c>
      <c r="S27" t="e">
        <f t="shared" si="10"/>
        <v>#DIV/0!</v>
      </c>
      <c r="T27" t="e">
        <f t="shared" si="11"/>
        <v>#DIV/0!</v>
      </c>
      <c r="U27" t="e">
        <f t="shared" si="12"/>
        <v>#DIV/0!</v>
      </c>
      <c r="V27" t="e">
        <f t="shared" si="13"/>
        <v>#DIV/0!</v>
      </c>
      <c r="W27" t="e">
        <f t="shared" si="14"/>
        <v>#DIV/0!</v>
      </c>
      <c r="X27">
        <f t="shared" si="15"/>
        <v>58.253855531774448</v>
      </c>
      <c r="Y27">
        <f t="shared" si="16"/>
        <v>2.211688667759554</v>
      </c>
      <c r="Z27">
        <f t="shared" si="17"/>
        <v>3.7966391195398099</v>
      </c>
      <c r="AA27" t="e">
        <f t="shared" si="18"/>
        <v>#DIV/0!</v>
      </c>
      <c r="AB27">
        <f t="shared" si="19"/>
        <v>-51.166734802402004</v>
      </c>
      <c r="AC27" t="e">
        <f t="shared" si="20"/>
        <v>#DIV/0!</v>
      </c>
      <c r="AD27" t="e">
        <f t="shared" si="21"/>
        <v>#DIV/0!</v>
      </c>
      <c r="AE27" t="e">
        <f t="shared" si="22"/>
        <v>#DIV/0!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53794.929998203828</v>
      </c>
      <c r="AK27">
        <f t="shared" si="26"/>
        <v>0</v>
      </c>
      <c r="AL27" t="e">
        <f t="shared" si="27"/>
        <v>#DIV/0!</v>
      </c>
      <c r="AM27" t="e">
        <f t="shared" si="28"/>
        <v>#DIV/0!</v>
      </c>
      <c r="AN27" t="e">
        <f t="shared" si="29"/>
        <v>#DIV/0!</v>
      </c>
      <c r="AO27">
        <v>6</v>
      </c>
      <c r="AP27">
        <v>0.5</v>
      </c>
      <c r="AQ27" t="s">
        <v>235</v>
      </c>
      <c r="AR27">
        <v>2</v>
      </c>
      <c r="AS27">
        <v>1608147585.5999999</v>
      </c>
      <c r="AT27">
        <v>700.18393548387098</v>
      </c>
      <c r="AU27">
        <v>721.38351612903205</v>
      </c>
      <c r="AV27">
        <v>21.637964516128999</v>
      </c>
      <c r="AW27">
        <v>20.275909677419399</v>
      </c>
      <c r="AX27">
        <v>699.990935483871</v>
      </c>
      <c r="AY27">
        <v>21.370964516129</v>
      </c>
      <c r="AZ27">
        <v>500.04070967741899</v>
      </c>
      <c r="BA27">
        <v>102.113322580645</v>
      </c>
      <c r="BB27">
        <v>0.100019441935484</v>
      </c>
      <c r="BC27">
        <v>28.008132258064499</v>
      </c>
      <c r="BD27">
        <v>29.0127064516129</v>
      </c>
      <c r="BE27">
        <v>999.9</v>
      </c>
      <c r="BF27">
        <v>0</v>
      </c>
      <c r="BG27">
        <v>0</v>
      </c>
      <c r="BH27">
        <v>9996.3445161290292</v>
      </c>
      <c r="BI27">
        <v>0</v>
      </c>
      <c r="BJ27">
        <v>537.78632258064499</v>
      </c>
      <c r="BK27">
        <v>1608147621.5999999</v>
      </c>
      <c r="BL27" t="s">
        <v>261</v>
      </c>
      <c r="BM27">
        <v>1608147621.5999999</v>
      </c>
      <c r="BN27">
        <v>1608147617.0999999</v>
      </c>
      <c r="BO27">
        <v>20</v>
      </c>
      <c r="BP27">
        <v>0.35899999999999999</v>
      </c>
      <c r="BQ27">
        <v>-1.2E-2</v>
      </c>
      <c r="BR27">
        <v>0.193</v>
      </c>
      <c r="BS27">
        <v>0.26700000000000002</v>
      </c>
      <c r="BT27">
        <v>721</v>
      </c>
      <c r="BU27">
        <v>20</v>
      </c>
      <c r="BV27">
        <v>0.06</v>
      </c>
      <c r="BW27">
        <v>0.06</v>
      </c>
      <c r="BX27">
        <v>17.097859586970898</v>
      </c>
      <c r="BY27">
        <v>-9.9415554437771406E-2</v>
      </c>
      <c r="BZ27">
        <v>3.8897256940110002E-2</v>
      </c>
      <c r="CA27">
        <v>1</v>
      </c>
      <c r="CB27">
        <v>-21.539480645161301</v>
      </c>
      <c r="CC27">
        <v>0.11641935483872901</v>
      </c>
      <c r="CD27">
        <v>4.5726094895830099E-2</v>
      </c>
      <c r="CE27">
        <v>1</v>
      </c>
      <c r="CF27">
        <v>1.4320999999999999</v>
      </c>
      <c r="CG27">
        <v>1.10758064516044E-3</v>
      </c>
      <c r="CH27">
        <v>4.7852596248706801E-4</v>
      </c>
      <c r="CI27">
        <v>1</v>
      </c>
      <c r="CJ27">
        <v>3</v>
      </c>
      <c r="CK27">
        <v>3</v>
      </c>
      <c r="CL27" t="s">
        <v>243</v>
      </c>
      <c r="CM27">
        <v>100</v>
      </c>
      <c r="CN27">
        <v>100</v>
      </c>
      <c r="CO27">
        <v>0.193</v>
      </c>
      <c r="CP27">
        <v>0.26700000000000002</v>
      </c>
      <c r="CQ27">
        <v>0.30807664447219701</v>
      </c>
      <c r="CR27">
        <v>-1.6043650578588901E-5</v>
      </c>
      <c r="CS27">
        <v>-1.15305589960158E-6</v>
      </c>
      <c r="CT27">
        <v>3.6581349982770798E-10</v>
      </c>
      <c r="CU27">
        <v>-7.6597485063153503E-2</v>
      </c>
      <c r="CV27">
        <v>-1.48585495900011E-2</v>
      </c>
      <c r="CW27">
        <v>2.0620247853856302E-3</v>
      </c>
      <c r="CX27">
        <v>-2.1578943166311499E-5</v>
      </c>
      <c r="CY27">
        <v>18</v>
      </c>
      <c r="CZ27">
        <v>2225</v>
      </c>
      <c r="DA27">
        <v>1</v>
      </c>
      <c r="DB27">
        <v>25</v>
      </c>
      <c r="DC27">
        <v>10.3</v>
      </c>
      <c r="DD27">
        <v>10.3</v>
      </c>
      <c r="DE27">
        <v>2</v>
      </c>
      <c r="DF27">
        <v>509.69499999999999</v>
      </c>
      <c r="DG27">
        <v>475.83600000000001</v>
      </c>
      <c r="DH27">
        <v>22.962499999999999</v>
      </c>
      <c r="DI27">
        <v>34.982399999999998</v>
      </c>
      <c r="DJ27">
        <v>30.000399999999999</v>
      </c>
      <c r="DK27">
        <v>34.952800000000003</v>
      </c>
      <c r="DL27">
        <v>34.987200000000001</v>
      </c>
      <c r="DM27">
        <v>30.738700000000001</v>
      </c>
      <c r="DN27">
        <v>9.9248999999999992</v>
      </c>
      <c r="DO27">
        <v>32.141199999999998</v>
      </c>
      <c r="DP27">
        <v>22.958500000000001</v>
      </c>
      <c r="DQ27">
        <v>721.33399999999995</v>
      </c>
      <c r="DR27">
        <v>20.229500000000002</v>
      </c>
      <c r="DS27">
        <v>97.693200000000004</v>
      </c>
      <c r="DT27">
        <v>101.607</v>
      </c>
    </row>
    <row r="28" spans="1:124" x14ac:dyDescent="0.25">
      <c r="A28">
        <v>12</v>
      </c>
      <c r="B28">
        <v>1608147734.5999999</v>
      </c>
      <c r="C28">
        <v>1164.0999999046301</v>
      </c>
      <c r="D28" t="s">
        <v>262</v>
      </c>
      <c r="E28" t="s">
        <v>263</v>
      </c>
      <c r="F28" t="s">
        <v>233</v>
      </c>
      <c r="G28" t="s">
        <v>234</v>
      </c>
      <c r="H28">
        <v>1608147726.8499999</v>
      </c>
      <c r="I28">
        <f t="shared" si="0"/>
        <v>1.1103744422205919E-3</v>
      </c>
      <c r="J28">
        <f t="shared" si="1"/>
        <v>1.1103744422205919</v>
      </c>
      <c r="K28">
        <f t="shared" si="2"/>
        <v>17.929320938509626</v>
      </c>
      <c r="L28">
        <f t="shared" si="3"/>
        <v>799.78573333333304</v>
      </c>
      <c r="M28" t="e">
        <f t="shared" si="4"/>
        <v>#DIV/0!</v>
      </c>
      <c r="N28" t="e">
        <f t="shared" si="5"/>
        <v>#DIV/0!</v>
      </c>
      <c r="O28">
        <f t="shared" si="6"/>
        <v>81.743743560582914</v>
      </c>
      <c r="P28" t="e">
        <f t="shared" si="7"/>
        <v>#DIV/0!</v>
      </c>
      <c r="Q28">
        <f t="shared" si="8"/>
        <v>2.966232918014156</v>
      </c>
      <c r="R28" t="e">
        <f t="shared" si="9"/>
        <v>#DIV/0!</v>
      </c>
      <c r="S28" t="e">
        <f t="shared" si="10"/>
        <v>#DIV/0!</v>
      </c>
      <c r="T28" t="e">
        <f t="shared" si="11"/>
        <v>#DIV/0!</v>
      </c>
      <c r="U28" t="e">
        <f t="shared" si="12"/>
        <v>#DIV/0!</v>
      </c>
      <c r="V28" t="e">
        <f t="shared" si="13"/>
        <v>#DIV/0!</v>
      </c>
      <c r="W28" t="e">
        <f t="shared" si="14"/>
        <v>#DIV/0!</v>
      </c>
      <c r="X28">
        <f t="shared" si="15"/>
        <v>58.634533326395001</v>
      </c>
      <c r="Y28">
        <f t="shared" si="16"/>
        <v>2.2233856768516111</v>
      </c>
      <c r="Z28">
        <f t="shared" si="17"/>
        <v>3.7919388979782824</v>
      </c>
      <c r="AA28" t="e">
        <f t="shared" si="18"/>
        <v>#DIV/0!</v>
      </c>
      <c r="AB28">
        <f t="shared" si="19"/>
        <v>-48.967512901928103</v>
      </c>
      <c r="AC28" t="e">
        <f t="shared" si="20"/>
        <v>#DIV/0!</v>
      </c>
      <c r="AD28" t="e">
        <f t="shared" si="21"/>
        <v>#DIV/0!</v>
      </c>
      <c r="AE28" t="e">
        <f t="shared" si="22"/>
        <v>#DIV/0!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53813.879380359227</v>
      </c>
      <c r="AK28">
        <f t="shared" si="26"/>
        <v>0</v>
      </c>
      <c r="AL28" t="e">
        <f t="shared" si="27"/>
        <v>#DIV/0!</v>
      </c>
      <c r="AM28" t="e">
        <f t="shared" si="28"/>
        <v>#DIV/0!</v>
      </c>
      <c r="AN28" t="e">
        <f t="shared" si="29"/>
        <v>#DIV/0!</v>
      </c>
      <c r="AO28">
        <v>6</v>
      </c>
      <c r="AP28">
        <v>0.5</v>
      </c>
      <c r="AQ28" t="s">
        <v>235</v>
      </c>
      <c r="AR28">
        <v>2</v>
      </c>
      <c r="AS28">
        <v>1608147726.8499999</v>
      </c>
      <c r="AT28">
        <v>799.78573333333304</v>
      </c>
      <c r="AU28">
        <v>822.36543333333304</v>
      </c>
      <c r="AV28">
        <v>21.753740000000001</v>
      </c>
      <c r="AW28">
        <v>20.450343333333301</v>
      </c>
      <c r="AX28">
        <v>799.68193333333295</v>
      </c>
      <c r="AY28">
        <v>21.426573333333302</v>
      </c>
      <c r="AZ28">
        <v>500.02566666666701</v>
      </c>
      <c r="BA28">
        <v>102.1071</v>
      </c>
      <c r="BB28">
        <v>9.9953906666666703E-2</v>
      </c>
      <c r="BC28">
        <v>27.986883333333299</v>
      </c>
      <c r="BD28">
        <v>28.996176666666699</v>
      </c>
      <c r="BE28">
        <v>999.9</v>
      </c>
      <c r="BF28">
        <v>0</v>
      </c>
      <c r="BG28">
        <v>0</v>
      </c>
      <c r="BH28">
        <v>9999.9150000000009</v>
      </c>
      <c r="BI28">
        <v>0</v>
      </c>
      <c r="BJ28">
        <v>486.09156666666701</v>
      </c>
      <c r="BK28">
        <v>1608147621.5999999</v>
      </c>
      <c r="BL28" t="s">
        <v>261</v>
      </c>
      <c r="BM28">
        <v>1608147621.5999999</v>
      </c>
      <c r="BN28">
        <v>1608147617.0999999</v>
      </c>
      <c r="BO28">
        <v>20</v>
      </c>
      <c r="BP28">
        <v>0.35899999999999999</v>
      </c>
      <c r="BQ28">
        <v>-1.2E-2</v>
      </c>
      <c r="BR28">
        <v>0.193</v>
      </c>
      <c r="BS28">
        <v>0.26700000000000002</v>
      </c>
      <c r="BT28">
        <v>721</v>
      </c>
      <c r="BU28">
        <v>20</v>
      </c>
      <c r="BV28">
        <v>0.06</v>
      </c>
      <c r="BW28">
        <v>0.06</v>
      </c>
      <c r="BX28">
        <v>17.925008705149601</v>
      </c>
      <c r="BY28">
        <v>-0.10468721072281</v>
      </c>
      <c r="BZ28">
        <v>2.59555851332544E-2</v>
      </c>
      <c r="CA28">
        <v>1</v>
      </c>
      <c r="CB28">
        <v>-22.577648387096801</v>
      </c>
      <c r="CC28">
        <v>0.13435645161294801</v>
      </c>
      <c r="CD28">
        <v>3.4323150007404102E-2</v>
      </c>
      <c r="CE28">
        <v>1</v>
      </c>
      <c r="CF28">
        <v>1.3045164516129</v>
      </c>
      <c r="CG28">
        <v>-9.1676129032255999E-2</v>
      </c>
      <c r="CH28">
        <v>6.9181456346228999E-3</v>
      </c>
      <c r="CI28">
        <v>1</v>
      </c>
      <c r="CJ28">
        <v>3</v>
      </c>
      <c r="CK28">
        <v>3</v>
      </c>
      <c r="CL28" t="s">
        <v>243</v>
      </c>
      <c r="CM28">
        <v>100</v>
      </c>
      <c r="CN28">
        <v>100</v>
      </c>
      <c r="CO28">
        <v>0.10299999999999999</v>
      </c>
      <c r="CP28">
        <v>0.32700000000000001</v>
      </c>
      <c r="CQ28">
        <v>0.66691150211746297</v>
      </c>
      <c r="CR28">
        <v>-1.6043650578588901E-5</v>
      </c>
      <c r="CS28">
        <v>-1.15305589960158E-6</v>
      </c>
      <c r="CT28">
        <v>3.6581349982770798E-10</v>
      </c>
      <c r="CU28">
        <v>-8.8860777080327594E-2</v>
      </c>
      <c r="CV28">
        <v>-1.48585495900011E-2</v>
      </c>
      <c r="CW28">
        <v>2.0620247853856302E-3</v>
      </c>
      <c r="CX28">
        <v>-2.1578943166311499E-5</v>
      </c>
      <c r="CY28">
        <v>18</v>
      </c>
      <c r="CZ28">
        <v>2225</v>
      </c>
      <c r="DA28">
        <v>1</v>
      </c>
      <c r="DB28">
        <v>25</v>
      </c>
      <c r="DC28">
        <v>1.9</v>
      </c>
      <c r="DD28">
        <v>2</v>
      </c>
      <c r="DE28">
        <v>2</v>
      </c>
      <c r="DF28">
        <v>509.79</v>
      </c>
      <c r="DG28">
        <v>475.65</v>
      </c>
      <c r="DH28">
        <v>23.067599999999999</v>
      </c>
      <c r="DI28">
        <v>35.040799999999997</v>
      </c>
      <c r="DJ28">
        <v>30.0001</v>
      </c>
      <c r="DK28">
        <v>35.004199999999997</v>
      </c>
      <c r="DL28">
        <v>35.038200000000003</v>
      </c>
      <c r="DM28">
        <v>34.211199999999998</v>
      </c>
      <c r="DN28">
        <v>11.867900000000001</v>
      </c>
      <c r="DO28">
        <v>33.2881</v>
      </c>
      <c r="DP28">
        <v>23.077400000000001</v>
      </c>
      <c r="DQ28">
        <v>822.49599999999998</v>
      </c>
      <c r="DR28">
        <v>20.4374</v>
      </c>
      <c r="DS28">
        <v>97.682000000000002</v>
      </c>
      <c r="DT28">
        <v>101.595</v>
      </c>
    </row>
    <row r="29" spans="1:124" x14ac:dyDescent="0.25">
      <c r="A29">
        <v>13</v>
      </c>
      <c r="B29">
        <v>1608147855.0999999</v>
      </c>
      <c r="C29">
        <v>1284.5999999046301</v>
      </c>
      <c r="D29" t="s">
        <v>264</v>
      </c>
      <c r="E29" t="s">
        <v>265</v>
      </c>
      <c r="F29" t="s">
        <v>233</v>
      </c>
      <c r="G29" t="s">
        <v>234</v>
      </c>
      <c r="H29">
        <v>1608147847.3499999</v>
      </c>
      <c r="I29">
        <f t="shared" si="0"/>
        <v>9.7989514827900382E-4</v>
      </c>
      <c r="J29">
        <f t="shared" si="1"/>
        <v>0.97989514827900392</v>
      </c>
      <c r="K29">
        <f t="shared" si="2"/>
        <v>18.922381902391642</v>
      </c>
      <c r="L29">
        <f t="shared" si="3"/>
        <v>899.95209999999997</v>
      </c>
      <c r="M29" t="e">
        <f t="shared" si="4"/>
        <v>#DIV/0!</v>
      </c>
      <c r="N29" t="e">
        <f t="shared" si="5"/>
        <v>#DIV/0!</v>
      </c>
      <c r="O29">
        <f t="shared" si="6"/>
        <v>91.981650661586869</v>
      </c>
      <c r="P29" t="e">
        <f t="shared" si="7"/>
        <v>#DIV/0!</v>
      </c>
      <c r="Q29">
        <f t="shared" si="8"/>
        <v>2.9664434732334684</v>
      </c>
      <c r="R29" t="e">
        <f t="shared" si="9"/>
        <v>#DIV/0!</v>
      </c>
      <c r="S29" t="e">
        <f t="shared" si="10"/>
        <v>#DIV/0!</v>
      </c>
      <c r="T29" t="e">
        <f t="shared" si="11"/>
        <v>#DIV/0!</v>
      </c>
      <c r="U29" t="e">
        <f t="shared" si="12"/>
        <v>#DIV/0!</v>
      </c>
      <c r="V29" t="e">
        <f t="shared" si="13"/>
        <v>#DIV/0!</v>
      </c>
      <c r="W29" t="e">
        <f t="shared" si="14"/>
        <v>#DIV/0!</v>
      </c>
      <c r="X29">
        <f t="shared" si="15"/>
        <v>58.334780994525772</v>
      </c>
      <c r="Y29">
        <f t="shared" si="16"/>
        <v>2.2116117527091146</v>
      </c>
      <c r="Z29">
        <f t="shared" si="17"/>
        <v>3.7912403458181423</v>
      </c>
      <c r="AA29" t="e">
        <f t="shared" si="18"/>
        <v>#DIV/0!</v>
      </c>
      <c r="AB29">
        <f t="shared" si="19"/>
        <v>-43.21337603910407</v>
      </c>
      <c r="AC29" t="e">
        <f t="shared" si="20"/>
        <v>#DIV/0!</v>
      </c>
      <c r="AD29" t="e">
        <f t="shared" si="21"/>
        <v>#DIV/0!</v>
      </c>
      <c r="AE29" t="e">
        <f t="shared" si="22"/>
        <v>#DIV/0!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53820.603810290049</v>
      </c>
      <c r="AK29">
        <f t="shared" si="26"/>
        <v>0</v>
      </c>
      <c r="AL29" t="e">
        <f t="shared" si="27"/>
        <v>#DIV/0!</v>
      </c>
      <c r="AM29" t="e">
        <f t="shared" si="28"/>
        <v>#DIV/0!</v>
      </c>
      <c r="AN29" t="e">
        <f t="shared" si="29"/>
        <v>#DIV/0!</v>
      </c>
      <c r="AO29">
        <v>6</v>
      </c>
      <c r="AP29">
        <v>0.5</v>
      </c>
      <c r="AQ29" t="s">
        <v>235</v>
      </c>
      <c r="AR29">
        <v>2</v>
      </c>
      <c r="AS29">
        <v>1608147847.3499999</v>
      </c>
      <c r="AT29">
        <v>899.95209999999997</v>
      </c>
      <c r="AU29">
        <v>923.715466666667</v>
      </c>
      <c r="AV29">
        <v>21.6384966666667</v>
      </c>
      <c r="AW29">
        <v>20.488150000000001</v>
      </c>
      <c r="AX29">
        <v>899.96686666666699</v>
      </c>
      <c r="AY29">
        <v>21.316140000000001</v>
      </c>
      <c r="AZ29">
        <v>500.03623333333297</v>
      </c>
      <c r="BA29">
        <v>102.107266666667</v>
      </c>
      <c r="BB29">
        <v>0.1000071</v>
      </c>
      <c r="BC29">
        <v>27.983723333333302</v>
      </c>
      <c r="BD29">
        <v>28.962233333333302</v>
      </c>
      <c r="BE29">
        <v>999.9</v>
      </c>
      <c r="BF29">
        <v>0</v>
      </c>
      <c r="BG29">
        <v>0</v>
      </c>
      <c r="BH29">
        <v>10001.091333333299</v>
      </c>
      <c r="BI29">
        <v>0</v>
      </c>
      <c r="BJ29">
        <v>467.15120000000002</v>
      </c>
      <c r="BK29">
        <v>1608147621.5999999</v>
      </c>
      <c r="BL29" t="s">
        <v>261</v>
      </c>
      <c r="BM29">
        <v>1608147621.5999999</v>
      </c>
      <c r="BN29">
        <v>1608147617.0999999</v>
      </c>
      <c r="BO29">
        <v>20</v>
      </c>
      <c r="BP29">
        <v>0.35899999999999999</v>
      </c>
      <c r="BQ29">
        <v>-1.2E-2</v>
      </c>
      <c r="BR29">
        <v>0.193</v>
      </c>
      <c r="BS29">
        <v>0.26700000000000002</v>
      </c>
      <c r="BT29">
        <v>721</v>
      </c>
      <c r="BU29">
        <v>20</v>
      </c>
      <c r="BV29">
        <v>0.06</v>
      </c>
      <c r="BW29">
        <v>0.06</v>
      </c>
      <c r="BX29">
        <v>18.927037232684199</v>
      </c>
      <c r="BY29">
        <v>-0.56105401006560496</v>
      </c>
      <c r="BZ29">
        <v>5.0436239754424399E-2</v>
      </c>
      <c r="CA29">
        <v>0</v>
      </c>
      <c r="CB29">
        <v>-23.7675548387097</v>
      </c>
      <c r="CC29">
        <v>1.11494516129035</v>
      </c>
      <c r="CD29">
        <v>9.2467081635921905E-2</v>
      </c>
      <c r="CE29">
        <v>0</v>
      </c>
      <c r="CF29">
        <v>1.1521006451612901</v>
      </c>
      <c r="CG29">
        <v>-0.48453629032258499</v>
      </c>
      <c r="CH29">
        <v>3.79657039576922E-2</v>
      </c>
      <c r="CI29">
        <v>0</v>
      </c>
      <c r="CJ29">
        <v>0</v>
      </c>
      <c r="CK29">
        <v>3</v>
      </c>
      <c r="CL29" t="s">
        <v>237</v>
      </c>
      <c r="CM29">
        <v>100</v>
      </c>
      <c r="CN29">
        <v>100</v>
      </c>
      <c r="CO29">
        <v>-1.4999999999999999E-2</v>
      </c>
      <c r="CP29">
        <v>0.32319999999999999</v>
      </c>
      <c r="CQ29">
        <v>0.66691150211746297</v>
      </c>
      <c r="CR29">
        <v>-1.6043650578588901E-5</v>
      </c>
      <c r="CS29">
        <v>-1.15305589960158E-6</v>
      </c>
      <c r="CT29">
        <v>3.6581349982770798E-10</v>
      </c>
      <c r="CU29">
        <v>-8.8860777080327594E-2</v>
      </c>
      <c r="CV29">
        <v>-1.48585495900011E-2</v>
      </c>
      <c r="CW29">
        <v>2.0620247853856302E-3</v>
      </c>
      <c r="CX29">
        <v>-2.1578943166311499E-5</v>
      </c>
      <c r="CY29">
        <v>18</v>
      </c>
      <c r="CZ29">
        <v>2225</v>
      </c>
      <c r="DA29">
        <v>1</v>
      </c>
      <c r="DB29">
        <v>25</v>
      </c>
      <c r="DC29">
        <v>3.9</v>
      </c>
      <c r="DD29">
        <v>4</v>
      </c>
      <c r="DE29">
        <v>2</v>
      </c>
      <c r="DF29">
        <v>509.69</v>
      </c>
      <c r="DG29">
        <v>475.548</v>
      </c>
      <c r="DH29">
        <v>23.1111</v>
      </c>
      <c r="DI29">
        <v>35.073500000000003</v>
      </c>
      <c r="DJ29">
        <v>30</v>
      </c>
      <c r="DK29">
        <v>35.040599999999998</v>
      </c>
      <c r="DL29">
        <v>35.073399999999999</v>
      </c>
      <c r="DM29">
        <v>37.594099999999997</v>
      </c>
      <c r="DN29">
        <v>12.472099999999999</v>
      </c>
      <c r="DO29">
        <v>34.041800000000002</v>
      </c>
      <c r="DP29">
        <v>23.1233</v>
      </c>
      <c r="DQ29">
        <v>923.51</v>
      </c>
      <c r="DR29">
        <v>20.571000000000002</v>
      </c>
      <c r="DS29">
        <v>97.675799999999995</v>
      </c>
      <c r="DT29">
        <v>101.589</v>
      </c>
    </row>
    <row r="30" spans="1:124" x14ac:dyDescent="0.25">
      <c r="A30">
        <v>14</v>
      </c>
      <c r="B30">
        <v>1608147975.5999999</v>
      </c>
      <c r="C30">
        <v>1405.0999999046301</v>
      </c>
      <c r="D30" t="s">
        <v>266</v>
      </c>
      <c r="E30" t="s">
        <v>267</v>
      </c>
      <c r="F30" t="s">
        <v>233</v>
      </c>
      <c r="G30" t="s">
        <v>234</v>
      </c>
      <c r="H30">
        <v>1608147967.8499999</v>
      </c>
      <c r="I30">
        <f t="shared" si="0"/>
        <v>8.2585239480954646E-4</v>
      </c>
      <c r="J30">
        <f t="shared" si="1"/>
        <v>0.82585239480954642</v>
      </c>
      <c r="K30">
        <f t="shared" si="2"/>
        <v>21.524022812088841</v>
      </c>
      <c r="L30">
        <f t="shared" si="3"/>
        <v>1199.7566666666701</v>
      </c>
      <c r="M30" t="e">
        <f t="shared" si="4"/>
        <v>#DIV/0!</v>
      </c>
      <c r="N30" t="e">
        <f t="shared" si="5"/>
        <v>#DIV/0!</v>
      </c>
      <c r="O30">
        <f t="shared" si="6"/>
        <v>122.61830883287629</v>
      </c>
      <c r="P30" t="e">
        <f t="shared" si="7"/>
        <v>#DIV/0!</v>
      </c>
      <c r="Q30">
        <f t="shared" si="8"/>
        <v>2.9659312831292555</v>
      </c>
      <c r="R30" t="e">
        <f t="shared" si="9"/>
        <v>#DIV/0!</v>
      </c>
      <c r="S30" t="e">
        <f t="shared" si="10"/>
        <v>#DIV/0!</v>
      </c>
      <c r="T30" t="e">
        <f t="shared" si="11"/>
        <v>#DIV/0!</v>
      </c>
      <c r="U30" t="e">
        <f t="shared" si="12"/>
        <v>#DIV/0!</v>
      </c>
      <c r="V30" t="e">
        <f t="shared" si="13"/>
        <v>#DIV/0!</v>
      </c>
      <c r="W30" t="e">
        <f t="shared" si="14"/>
        <v>#DIV/0!</v>
      </c>
      <c r="X30">
        <f t="shared" si="15"/>
        <v>58.044323366643759</v>
      </c>
      <c r="Y30">
        <f t="shared" si="16"/>
        <v>2.2029385690541874</v>
      </c>
      <c r="Z30">
        <f t="shared" si="17"/>
        <v>3.7952696168737612</v>
      </c>
      <c r="AA30" t="e">
        <f t="shared" si="18"/>
        <v>#DIV/0!</v>
      </c>
      <c r="AB30">
        <f t="shared" si="19"/>
        <v>-36.420090611100996</v>
      </c>
      <c r="AC30" t="e">
        <f t="shared" si="20"/>
        <v>#DIV/0!</v>
      </c>
      <c r="AD30" t="e">
        <f t="shared" si="21"/>
        <v>#DIV/0!</v>
      </c>
      <c r="AE30" t="e">
        <f t="shared" si="22"/>
        <v>#DIV/0!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53802.27318861027</v>
      </c>
      <c r="AK30">
        <f t="shared" si="26"/>
        <v>0</v>
      </c>
      <c r="AL30" t="e">
        <f t="shared" si="27"/>
        <v>#DIV/0!</v>
      </c>
      <c r="AM30" t="e">
        <f t="shared" si="28"/>
        <v>#DIV/0!</v>
      </c>
      <c r="AN30" t="e">
        <f t="shared" si="29"/>
        <v>#DIV/0!</v>
      </c>
      <c r="AO30">
        <v>6</v>
      </c>
      <c r="AP30">
        <v>0.5</v>
      </c>
      <c r="AQ30" t="s">
        <v>235</v>
      </c>
      <c r="AR30">
        <v>2</v>
      </c>
      <c r="AS30">
        <v>1608147967.8499999</v>
      </c>
      <c r="AT30">
        <v>1199.7566666666701</v>
      </c>
      <c r="AU30">
        <v>1226.7726666666699</v>
      </c>
      <c r="AV30">
        <v>21.5546133333333</v>
      </c>
      <c r="AW30">
        <v>20.5850166666667</v>
      </c>
      <c r="AX30">
        <v>1200.1379999999999</v>
      </c>
      <c r="AY30">
        <v>21.235773333333299</v>
      </c>
      <c r="AZ30">
        <v>500.03356666666701</v>
      </c>
      <c r="BA30">
        <v>102.102633333333</v>
      </c>
      <c r="BB30">
        <v>0.10001512</v>
      </c>
      <c r="BC30">
        <v>28.001943333333301</v>
      </c>
      <c r="BD30">
        <v>28.95589</v>
      </c>
      <c r="BE30">
        <v>999.9</v>
      </c>
      <c r="BF30">
        <v>0</v>
      </c>
      <c r="BG30">
        <v>0</v>
      </c>
      <c r="BH30">
        <v>9998.6440000000002</v>
      </c>
      <c r="BI30">
        <v>0</v>
      </c>
      <c r="BJ30">
        <v>457.46170000000001</v>
      </c>
      <c r="BK30">
        <v>1608147621.5999999</v>
      </c>
      <c r="BL30" t="s">
        <v>261</v>
      </c>
      <c r="BM30">
        <v>1608147621.5999999</v>
      </c>
      <c r="BN30">
        <v>1608147617.0999999</v>
      </c>
      <c r="BO30">
        <v>20</v>
      </c>
      <c r="BP30">
        <v>0.35899999999999999</v>
      </c>
      <c r="BQ30">
        <v>-1.2E-2</v>
      </c>
      <c r="BR30">
        <v>0.193</v>
      </c>
      <c r="BS30">
        <v>0.26700000000000002</v>
      </c>
      <c r="BT30">
        <v>721</v>
      </c>
      <c r="BU30">
        <v>20</v>
      </c>
      <c r="BV30">
        <v>0.06</v>
      </c>
      <c r="BW30">
        <v>0.06</v>
      </c>
      <c r="BX30">
        <v>21.566747202648301</v>
      </c>
      <c r="BY30">
        <v>-2.3211931689108098</v>
      </c>
      <c r="BZ30">
        <v>0.17128047195221299</v>
      </c>
      <c r="CA30">
        <v>0</v>
      </c>
      <c r="CB30">
        <v>-27.054380645161299</v>
      </c>
      <c r="CC30">
        <v>2.9775193548387602</v>
      </c>
      <c r="CD30">
        <v>0.22664478448679901</v>
      </c>
      <c r="CE30">
        <v>0</v>
      </c>
      <c r="CF30">
        <v>0.97147535483870995</v>
      </c>
      <c r="CG30">
        <v>-0.110156516129035</v>
      </c>
      <c r="CH30">
        <v>1.07076469525842E-2</v>
      </c>
      <c r="CI30">
        <v>1</v>
      </c>
      <c r="CJ30">
        <v>1</v>
      </c>
      <c r="CK30">
        <v>3</v>
      </c>
      <c r="CL30" t="s">
        <v>240</v>
      </c>
      <c r="CM30">
        <v>100</v>
      </c>
      <c r="CN30">
        <v>100</v>
      </c>
      <c r="CO30">
        <v>-0.38</v>
      </c>
      <c r="CP30">
        <v>0.31950000000000001</v>
      </c>
      <c r="CQ30">
        <v>0.66691150211746297</v>
      </c>
      <c r="CR30">
        <v>-1.6043650578588901E-5</v>
      </c>
      <c r="CS30">
        <v>-1.15305589960158E-6</v>
      </c>
      <c r="CT30">
        <v>3.6581349982770798E-10</v>
      </c>
      <c r="CU30">
        <v>-8.8860777080327594E-2</v>
      </c>
      <c r="CV30">
        <v>-1.48585495900011E-2</v>
      </c>
      <c r="CW30">
        <v>2.0620247853856302E-3</v>
      </c>
      <c r="CX30">
        <v>-2.1578943166311499E-5</v>
      </c>
      <c r="CY30">
        <v>18</v>
      </c>
      <c r="CZ30">
        <v>2225</v>
      </c>
      <c r="DA30">
        <v>1</v>
      </c>
      <c r="DB30">
        <v>25</v>
      </c>
      <c r="DC30">
        <v>5.9</v>
      </c>
      <c r="DD30">
        <v>6</v>
      </c>
      <c r="DE30">
        <v>2</v>
      </c>
      <c r="DF30">
        <v>509.875</v>
      </c>
      <c r="DG30">
        <v>476.18400000000003</v>
      </c>
      <c r="DH30">
        <v>23.144400000000001</v>
      </c>
      <c r="DI30">
        <v>35.067</v>
      </c>
      <c r="DJ30">
        <v>30</v>
      </c>
      <c r="DK30">
        <v>35.052</v>
      </c>
      <c r="DL30">
        <v>35.086300000000001</v>
      </c>
      <c r="DM30">
        <v>47.3767</v>
      </c>
      <c r="DN30">
        <v>13.0283</v>
      </c>
      <c r="DO30">
        <v>34.041800000000002</v>
      </c>
      <c r="DP30">
        <v>23.1447</v>
      </c>
      <c r="DQ30">
        <v>1226.68</v>
      </c>
      <c r="DR30">
        <v>20.6875</v>
      </c>
      <c r="DS30">
        <v>97.678299999999993</v>
      </c>
      <c r="DT30">
        <v>101.589</v>
      </c>
    </row>
    <row r="31" spans="1:124" x14ac:dyDescent="0.25">
      <c r="A31">
        <v>15</v>
      </c>
      <c r="B31">
        <v>1608148096.0999999</v>
      </c>
      <c r="C31">
        <v>1525.5999999046301</v>
      </c>
      <c r="D31" t="s">
        <v>268</v>
      </c>
      <c r="E31" t="s">
        <v>269</v>
      </c>
      <c r="F31" t="s">
        <v>233</v>
      </c>
      <c r="G31" t="s">
        <v>234</v>
      </c>
      <c r="H31">
        <v>1608148088.3499999</v>
      </c>
      <c r="I31">
        <f t="shared" si="0"/>
        <v>6.964960733246427E-4</v>
      </c>
      <c r="J31">
        <f t="shared" si="1"/>
        <v>0.69649607332464269</v>
      </c>
      <c r="K31">
        <f t="shared" si="2"/>
        <v>20.461399974787547</v>
      </c>
      <c r="L31">
        <f t="shared" si="3"/>
        <v>1400.0553333333301</v>
      </c>
      <c r="M31" t="e">
        <f t="shared" si="4"/>
        <v>#DIV/0!</v>
      </c>
      <c r="N31" t="e">
        <f t="shared" si="5"/>
        <v>#DIV/0!</v>
      </c>
      <c r="O31">
        <f t="shared" si="6"/>
        <v>143.09007139654247</v>
      </c>
      <c r="P31" t="e">
        <f t="shared" si="7"/>
        <v>#DIV/0!</v>
      </c>
      <c r="Q31">
        <f t="shared" si="8"/>
        <v>2.965388045872059</v>
      </c>
      <c r="R31" t="e">
        <f t="shared" si="9"/>
        <v>#DIV/0!</v>
      </c>
      <c r="S31" t="e">
        <f t="shared" si="10"/>
        <v>#DIV/0!</v>
      </c>
      <c r="T31" t="e">
        <f t="shared" si="11"/>
        <v>#DIV/0!</v>
      </c>
      <c r="U31" t="e">
        <f t="shared" si="12"/>
        <v>#DIV/0!</v>
      </c>
      <c r="V31" t="e">
        <f t="shared" si="13"/>
        <v>#DIV/0!</v>
      </c>
      <c r="W31" t="e">
        <f t="shared" si="14"/>
        <v>#DIV/0!</v>
      </c>
      <c r="X31">
        <f t="shared" si="15"/>
        <v>58.151544798891074</v>
      </c>
      <c r="Y31">
        <f t="shared" si="16"/>
        <v>2.207362606673954</v>
      </c>
      <c r="Z31">
        <f t="shared" si="17"/>
        <v>3.7958795665838396</v>
      </c>
      <c r="AA31" t="e">
        <f t="shared" si="18"/>
        <v>#DIV/0!</v>
      </c>
      <c r="AB31">
        <f t="shared" si="19"/>
        <v>-30.715476833616744</v>
      </c>
      <c r="AC31" t="e">
        <f t="shared" si="20"/>
        <v>#DIV/0!</v>
      </c>
      <c r="AD31" t="e">
        <f t="shared" si="21"/>
        <v>#DIV/0!</v>
      </c>
      <c r="AE31" t="e">
        <f t="shared" si="22"/>
        <v>#DIV/0!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53785.912792453681</v>
      </c>
      <c r="AK31">
        <f t="shared" si="26"/>
        <v>0</v>
      </c>
      <c r="AL31" t="e">
        <f t="shared" si="27"/>
        <v>#DIV/0!</v>
      </c>
      <c r="AM31" t="e">
        <f t="shared" si="28"/>
        <v>#DIV/0!</v>
      </c>
      <c r="AN31" t="e">
        <f t="shared" si="29"/>
        <v>#DIV/0!</v>
      </c>
      <c r="AO31">
        <v>6</v>
      </c>
      <c r="AP31">
        <v>0.5</v>
      </c>
      <c r="AQ31" t="s">
        <v>235</v>
      </c>
      <c r="AR31">
        <v>2</v>
      </c>
      <c r="AS31">
        <v>1608148088.3499999</v>
      </c>
      <c r="AT31">
        <v>1400.0553333333301</v>
      </c>
      <c r="AU31">
        <v>1425.778</v>
      </c>
      <c r="AV31">
        <v>21.5977933333333</v>
      </c>
      <c r="AW31">
        <v>20.780086666666701</v>
      </c>
      <c r="AX31">
        <v>1400.6673333333299</v>
      </c>
      <c r="AY31">
        <v>21.277153333333299</v>
      </c>
      <c r="AZ31">
        <v>500.02280000000002</v>
      </c>
      <c r="BA31">
        <v>102.10313333333301</v>
      </c>
      <c r="BB31">
        <v>0.10002106333333299</v>
      </c>
      <c r="BC31">
        <v>28.0047</v>
      </c>
      <c r="BD31">
        <v>28.981813333333299</v>
      </c>
      <c r="BE31">
        <v>999.9</v>
      </c>
      <c r="BF31">
        <v>0</v>
      </c>
      <c r="BG31">
        <v>0</v>
      </c>
      <c r="BH31">
        <v>9995.5186666666705</v>
      </c>
      <c r="BI31">
        <v>0</v>
      </c>
      <c r="BJ31">
        <v>438.07903333333297</v>
      </c>
      <c r="BK31">
        <v>1608147621.5999999</v>
      </c>
      <c r="BL31" t="s">
        <v>261</v>
      </c>
      <c r="BM31">
        <v>1608147621.5999999</v>
      </c>
      <c r="BN31">
        <v>1608147617.0999999</v>
      </c>
      <c r="BO31">
        <v>20</v>
      </c>
      <c r="BP31">
        <v>0.35899999999999999</v>
      </c>
      <c r="BQ31">
        <v>-1.2E-2</v>
      </c>
      <c r="BR31">
        <v>0.193</v>
      </c>
      <c r="BS31">
        <v>0.26700000000000002</v>
      </c>
      <c r="BT31">
        <v>721</v>
      </c>
      <c r="BU31">
        <v>20</v>
      </c>
      <c r="BV31">
        <v>0.06</v>
      </c>
      <c r="BW31">
        <v>0.06</v>
      </c>
      <c r="BX31">
        <v>20.4681518748286</v>
      </c>
      <c r="BY31">
        <v>6.2706681083771601E-2</v>
      </c>
      <c r="BZ31">
        <v>5.8894366900149202E-2</v>
      </c>
      <c r="CA31">
        <v>1</v>
      </c>
      <c r="CB31">
        <v>-25.726558064516102</v>
      </c>
      <c r="CC31">
        <v>0.29541290322580799</v>
      </c>
      <c r="CD31">
        <v>7.5009301677787896E-2</v>
      </c>
      <c r="CE31">
        <v>0</v>
      </c>
      <c r="CF31">
        <v>0.81841980645161305</v>
      </c>
      <c r="CG31">
        <v>-0.16607729032258201</v>
      </c>
      <c r="CH31">
        <v>1.2404630965163499E-2</v>
      </c>
      <c r="CI31">
        <v>1</v>
      </c>
      <c r="CJ31">
        <v>2</v>
      </c>
      <c r="CK31">
        <v>3</v>
      </c>
      <c r="CL31" t="s">
        <v>270</v>
      </c>
      <c r="CM31">
        <v>100</v>
      </c>
      <c r="CN31">
        <v>100</v>
      </c>
      <c r="CO31">
        <v>-0.62</v>
      </c>
      <c r="CP31">
        <v>0.32</v>
      </c>
      <c r="CQ31">
        <v>0.66691150211746297</v>
      </c>
      <c r="CR31">
        <v>-1.6043650578588901E-5</v>
      </c>
      <c r="CS31">
        <v>-1.15305589960158E-6</v>
      </c>
      <c r="CT31">
        <v>3.6581349982770798E-10</v>
      </c>
      <c r="CU31">
        <v>-8.8860777080327594E-2</v>
      </c>
      <c r="CV31">
        <v>-1.48585495900011E-2</v>
      </c>
      <c r="CW31">
        <v>2.0620247853856302E-3</v>
      </c>
      <c r="CX31">
        <v>-2.1578943166311499E-5</v>
      </c>
      <c r="CY31">
        <v>18</v>
      </c>
      <c r="CZ31">
        <v>2225</v>
      </c>
      <c r="DA31">
        <v>1</v>
      </c>
      <c r="DB31">
        <v>25</v>
      </c>
      <c r="DC31">
        <v>7.9</v>
      </c>
      <c r="DD31">
        <v>8</v>
      </c>
      <c r="DE31">
        <v>2</v>
      </c>
      <c r="DF31">
        <v>509.65699999999998</v>
      </c>
      <c r="DG31">
        <v>476.68599999999998</v>
      </c>
      <c r="DH31">
        <v>23.081700000000001</v>
      </c>
      <c r="DI31">
        <v>35.057400000000001</v>
      </c>
      <c r="DJ31">
        <v>30.0002</v>
      </c>
      <c r="DK31">
        <v>35.052</v>
      </c>
      <c r="DL31">
        <v>35.086300000000001</v>
      </c>
      <c r="DM31">
        <v>53.526400000000002</v>
      </c>
      <c r="DN31">
        <v>13.895200000000001</v>
      </c>
      <c r="DO31">
        <v>34.414400000000001</v>
      </c>
      <c r="DP31">
        <v>23.0806</v>
      </c>
      <c r="DQ31">
        <v>1425.49</v>
      </c>
      <c r="DR31">
        <v>20.7895</v>
      </c>
      <c r="DS31">
        <v>97.678700000000006</v>
      </c>
      <c r="DT31">
        <v>101.589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2020-12-16T13:51:40Z</dcterms:created>
  <dcterms:modified xsi:type="dcterms:W3CDTF">2021-05-04T23:31:34Z</dcterms:modified>
</cp:coreProperties>
</file>